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mc:AlternateContent xmlns:mc="http://schemas.openxmlformats.org/markup-compatibility/2006">
    <mc:Choice Requires="x15">
      <x15ac:absPath xmlns:x15ac="http://schemas.microsoft.com/office/spreadsheetml/2010/11/ac" url="/Users/lauracubillos/Desktop/"/>
    </mc:Choice>
  </mc:AlternateContent>
  <xr:revisionPtr revIDLastSave="0" documentId="8_{B2778D97-4AE3-8242-9791-C05E1615F3D6}" xr6:coauthVersionLast="47" xr6:coauthVersionMax="47" xr10:uidLastSave="{00000000-0000-0000-0000-000000000000}"/>
  <bookViews>
    <workbookView xWindow="0" yWindow="500" windowWidth="20740" windowHeight="11160" firstSheet="5" activeTab="8" xr2:uid="{00000000-000D-0000-FFFF-FFFF00000000}"/>
  </bookViews>
  <sheets>
    <sheet name="Instructivo" sheetId="1" r:id="rId1"/>
    <sheet name="Definiciones" sheetId="2" r:id="rId2"/>
    <sheet name="Ambiente de Control" sheetId="3" r:id="rId3"/>
    <sheet name="Evaluación de riesgos" sheetId="4" r:id="rId4"/>
    <sheet name="Actividades de control" sheetId="5" r:id="rId5"/>
    <sheet name="Info y Comunicación" sheetId="6" r:id="rId6"/>
    <sheet name="Actividades de Monitoreo" sheetId="7" r:id="rId7"/>
    <sheet name="Analisis de Resultados" sheetId="8" r:id="rId8"/>
    <sheet name="Conclusiones" sheetId="9" r:id="rId9"/>
    <sheet name="Hoja1" sheetId="10" state="hidden"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_123Graph_AC86W2CE">[1]WIZ!$G$19:$G$30</definedName>
    <definedName name="__123Graph_AC86W2ROLL">[1]WIZ!$F$19:$F$30</definedName>
    <definedName name="__123Graph_AC86W3CE">[1]WIZ!$J$19:$J$30</definedName>
    <definedName name="__123Graph_AC86W3ROLL">[1]WIZ!$I$19:$I$30</definedName>
    <definedName name="__123Graph_B">[1]WIZ!$G$32:$G$43</definedName>
    <definedName name="__123Graph_BC86W2CE">[1]WIZ!$G$32:$G$43</definedName>
    <definedName name="__123Graph_BC86W2ROLL">[1]WIZ!$F$32:$F$43</definedName>
    <definedName name="__123Graph_BC86W3CE">[1]WIZ!$J$32:$J$43</definedName>
    <definedName name="__123Graph_BC86W3ROLL">[1]WIZ!$I$32:$I$43</definedName>
    <definedName name="__123Graph_LBL_A">[1]WIZ!$G$19:$G$30</definedName>
    <definedName name="__123Graph_LBL_AC86W2CE">[1]WIZ!$G$19:$G$30</definedName>
    <definedName name="__123Graph_LBL_AC86W2ROLL">[1]WIZ!$F$19:$F$30</definedName>
    <definedName name="__123Graph_LBL_AC86W3CE">[1]WIZ!$J$19:$J$30</definedName>
    <definedName name="__123Graph_LBL_AC86W3ROLL">[1]WIZ!$I$19:$I$30</definedName>
    <definedName name="__123Graph_LBL_B">[1]WIZ!$G$32:$G$43</definedName>
    <definedName name="__123Graph_LBL_BC86W2CE">[1]WIZ!$G$32:$G$43</definedName>
    <definedName name="__123Graph_LBL_BC86W2ROLL">[1]WIZ!$F$32:$F$43</definedName>
    <definedName name="__123Graph_LBL_BC86W3CE">[1]WIZ!$J$32:$J$43</definedName>
    <definedName name="__123Graph_LBL_BC86W3ROLL">[1]WIZ!$I$32:$I$43</definedName>
    <definedName name="__123Graph_X">[1]WIZ!$B$19:$B$30</definedName>
    <definedName name="__123Graph_XC86W2CE">[1]WIZ!$B$19:$B$30</definedName>
    <definedName name="__123Graph_XC86W2ROLL">[1]WIZ!$B$19:$B$30</definedName>
    <definedName name="__123Graph_XC86W3CE">[1]WIZ!$B$19:$B$30</definedName>
    <definedName name="__123Graph_XC86W3ROLL">[1]WIZ!$B$19:$B$30</definedName>
    <definedName name="_1__123Graph_AC86W_2">[1]WIZ!$F$19:$F$30</definedName>
    <definedName name="_10__123Graph_LBL_BC86W_2">[1]WIZ!$F$32:$F$43</definedName>
    <definedName name="_11__123Graph_LBL_BC86W30">[1]WIZ!$AE$32:$AE$43</definedName>
    <definedName name="_12__123Graph_LBL_BC86W90">[1]WIZ!$AF$32:$AF$43</definedName>
    <definedName name="_13__123Graph_XC86W30">[1]WIZ!$B$19:$B$30</definedName>
    <definedName name="_14__123Graph_XC86W90">[1]WIZ!$B$19:$B$30</definedName>
    <definedName name="_2__123Graph_AC86W30">[1]WIZ!$AE$19:$AE$30</definedName>
    <definedName name="_296" localSheetId="7">'[2]384-Acciones Corporacion'!#REF!</definedName>
    <definedName name="_296">'[2]384-Acciones Corporacion'!#REF!</definedName>
    <definedName name="_3__123Graph_AC86W90">[1]WIZ!$AF$19:$AF$30</definedName>
    <definedName name="_304" localSheetId="7">'[2]384-Acciones Corporacion'!#REF!</definedName>
    <definedName name="_304">'[2]384-Acciones Corporacion'!#REF!</definedName>
    <definedName name="_312" localSheetId="7">'[2]384-Acciones Corporacion'!#REF!</definedName>
    <definedName name="_312">'[2]384-Acciones Corporacion'!#REF!</definedName>
    <definedName name="_320" localSheetId="7">'[2]384-Acciones Corporacion'!#REF!</definedName>
    <definedName name="_320">'[2]384-Acciones Corporacion'!#REF!</definedName>
    <definedName name="_336" localSheetId="7">'[2]384-Acciones Corporacion'!#REF!</definedName>
    <definedName name="_336">'[2]384-Acciones Corporacion'!#REF!</definedName>
    <definedName name="_344" localSheetId="7">'[2]384-Acciones Corporacion'!#REF!</definedName>
    <definedName name="_344">'[2]384-Acciones Corporacion'!#REF!</definedName>
    <definedName name="_352" localSheetId="7">'[2]384-Acciones Corporacion'!#REF!</definedName>
    <definedName name="_352">'[2]384-Acciones Corporacion'!#REF!</definedName>
    <definedName name="_4__123Graph_BC86W_2">[1]WIZ!$F$32:$F$43</definedName>
    <definedName name="_5__123Graph_BC86W30">[1]WIZ!$AE$32:$AE$43</definedName>
    <definedName name="_522" localSheetId="7">'[2]384-Acciones Corporacion'!#REF!</definedName>
    <definedName name="_522">'[2]384-Acciones Corporacion'!#REF!</definedName>
    <definedName name="_530" localSheetId="7">'[2]384-Acciones Corporacion'!#REF!</definedName>
    <definedName name="_530">'[2]384-Acciones Corporacion'!#REF!</definedName>
    <definedName name="_546" localSheetId="7">'[2]384-Acciones Corporacion'!#REF!</definedName>
    <definedName name="_546">'[2]384-Acciones Corporacion'!#REF!</definedName>
    <definedName name="_554" localSheetId="7">'[2]384-Acciones Corporacion'!#REF!</definedName>
    <definedName name="_554">'[2]384-Acciones Corporacion'!#REF!</definedName>
    <definedName name="_562" localSheetId="7">'[2]384-Acciones Corporacion'!#REF!</definedName>
    <definedName name="_562">'[2]384-Acciones Corporacion'!#REF!</definedName>
    <definedName name="_6__123Graph_BC86W90">[1]WIZ!$AF$32:$AF$43</definedName>
    <definedName name="_7__123Graph_LBL_AC86W_2">[1]WIZ!$F$19:$F$30</definedName>
    <definedName name="_8__123Graph_LBL_AC86W30">[1]WIZ!$AE$19:$AE$30</definedName>
    <definedName name="_9__123Graph_LBL_AC86W90">[1]WIZ!$AF$19:$AF$30</definedName>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RandomNumberGenerator">0</definedName>
    <definedName name="_AtRisk_SimSetting_ReportsList">0</definedName>
    <definedName name="_AtRisk_SimSetting_SimNameCount">0</definedName>
    <definedName name="_AtRisk_SimSetting_SmartSensitivityAnalysisEnabled">TRUE</definedName>
    <definedName name="_AtRisk_SimSetting_StdRecalcBehavior">0</definedName>
    <definedName name="_AtRisk_SimSetting_StdRecalcWithoutRiskStatic">0</definedName>
    <definedName name="_AtRisk_SimSetting_StdRecalcWithoutRiskStaticPercentile">0.5</definedName>
    <definedName name="_xlnm._FilterDatabase" localSheetId="4" hidden="1">'Actividades de control'!$A$20:$Z$20</definedName>
    <definedName name="_xlnm._FilterDatabase" localSheetId="6" hidden="1">'Actividades de Monitoreo'!$A$19:$Z$19</definedName>
    <definedName name="_xlnm._FilterDatabase" localSheetId="2" hidden="1">'Ambiente de Control'!$A$31:$Z$237</definedName>
    <definedName name="_xlnm._FilterDatabase" localSheetId="3" hidden="1">'Evaluación de riesgos'!$A$15:$Z$160</definedName>
    <definedName name="_xlnm._FilterDatabase" localSheetId="5" hidden="1">'Info y Comunicación'!$A$18:$Z$139</definedName>
    <definedName name="_Key1" localSheetId="7">#REF!</definedName>
    <definedName name="_Key1">#REF!</definedName>
    <definedName name="_Key2" localSheetId="7">#REF!</definedName>
    <definedName name="_Key2">#REF!</definedName>
    <definedName name="_Order1">255</definedName>
    <definedName name="_Order2">255</definedName>
    <definedName name="_Parse_Out" localSheetId="7">'[3]B.BTA.S.VALORES'!#REF!</definedName>
    <definedName name="_Parse_Out">'[3]B.BTA.S.VALORES'!#REF!</definedName>
    <definedName name="_Sort" localSheetId="7">#REF!</definedName>
    <definedName name="_Sort">#REF!</definedName>
    <definedName name="A">[4]oficial!$A$1:$H$160</definedName>
    <definedName name="A_IMPRESIÓN_IM" localSheetId="7">#REF!</definedName>
    <definedName name="A_IMPRESIÓN_IM">#REF!</definedName>
    <definedName name="A205_" localSheetId="7">#REF!</definedName>
    <definedName name="A205_">#REF!</definedName>
    <definedName name="A242_" localSheetId="7">#REF!</definedName>
    <definedName name="A242_">#REF!</definedName>
    <definedName name="A255_" localSheetId="7">#REF!</definedName>
    <definedName name="A255_">#REF!</definedName>
    <definedName name="A498_" localSheetId="7">#REF!</definedName>
    <definedName name="A498_">#REF!</definedName>
    <definedName name="A534_">#REF!</definedName>
    <definedName name="A598_" localSheetId="7">#REF!</definedName>
    <definedName name="A598_">#REF!</definedName>
    <definedName name="A641_" localSheetId="7">#REF!</definedName>
    <definedName name="A641_">#REF!</definedName>
    <definedName name="A68_" localSheetId="7">#REF!</definedName>
    <definedName name="A68_">#REF!</definedName>
    <definedName name="A784_" localSheetId="7">#REF!</definedName>
    <definedName name="A784_">#REF!</definedName>
    <definedName name="ACCIONISTASTOTAL" localSheetId="7">'[5]Oper recip'!#REF!</definedName>
    <definedName name="ACCIONISTASTOTAL">'[5]Oper recip'!#REF!</definedName>
    <definedName name="Accounts" localSheetId="7">#REF!</definedName>
    <definedName name="Accounts">#REF!</definedName>
    <definedName name="Accrual___payment_of_dividends" localSheetId="7">#REF!</definedName>
    <definedName name="Accrual___payment_of_dividends">#REF!</definedName>
    <definedName name="ACT" localSheetId="7">#REF!</definedName>
    <definedName name="ACT">#REF!</definedName>
    <definedName name="AFANT" localSheetId="7">#REF!</definedName>
    <definedName name="AFANT">#REF!</definedName>
    <definedName name="AFHOY" localSheetId="7">#REF!</definedName>
    <definedName name="AFHOY">#REF!</definedName>
    <definedName name="ahaccionistas01" localSheetId="7">#REF!</definedName>
    <definedName name="ahaccionistas01">#REF!</definedName>
    <definedName name="AJPAAG" localSheetId="7">#REF!</definedName>
    <definedName name="AJPAAG">#REF!</definedName>
    <definedName name="Anexo" localSheetId="0">{"'para SB'!$A$1420:$F$1479"}</definedName>
    <definedName name="Anexo">{"'para SB'!$A$1420:$F$1479"}</definedName>
    <definedName name="año" localSheetId="7">#REF!</definedName>
    <definedName name="año">#REF!</definedName>
    <definedName name="AÑO_A_PROCESAR" localSheetId="7">#REF!</definedName>
    <definedName name="AÑO_A_PROCESAR">#REF!</definedName>
    <definedName name="año1" localSheetId="7">#REF!</definedName>
    <definedName name="año1">#REF!</definedName>
    <definedName name="AÑOS_A_PROCESAR" localSheetId="7">#REF!</definedName>
    <definedName name="AÑOS_A_PROCESAR">#REF!</definedName>
    <definedName name="AppName" localSheetId="7">#REF!</definedName>
    <definedName name="AppName">#REF!</definedName>
    <definedName name="Área_de_impresión1" localSheetId="7">#REF!</definedName>
    <definedName name="Área_de_impresión1">#REF!</definedName>
    <definedName name="AS2DocOpenMode">"AS2DocumentEdit"</definedName>
    <definedName name="AS2ReportLS">1</definedName>
    <definedName name="AS2SyncStepLS">0</definedName>
    <definedName name="AS2TickmarkLS" localSheetId="7">#REF!</definedName>
    <definedName name="AS2TickmarkLS">#REF!</definedName>
    <definedName name="AS2VersionLS">300</definedName>
    <definedName name="ASFSD" localSheetId="7">#REF!</definedName>
    <definedName name="ASFSD">#REF!</definedName>
    <definedName name="Assertions" localSheetId="7">#REF!</definedName>
    <definedName name="Assertions">#REF!</definedName>
    <definedName name="BASE" localSheetId="7">#REF!</definedName>
    <definedName name="BASE">#REF!</definedName>
    <definedName name="BCE" localSheetId="7">#REF!</definedName>
    <definedName name="BCE">#REF!</definedName>
    <definedName name="BCEBONOS" localSheetId="7">#REF!</definedName>
    <definedName name="BCEBONOS">#REF!</definedName>
    <definedName name="BCECAMBIOS" localSheetId="7">#REF!</definedName>
    <definedName name="BCECAMBIOS">#REF!</definedName>
    <definedName name="BCEEMPRESA" localSheetId="7">#REF!</definedName>
    <definedName name="BCEEMPRESA">#REF!</definedName>
    <definedName name="BCERENTA" localSheetId="7">#REF!</definedName>
    <definedName name="BCERENTA">#REF!</definedName>
    <definedName name="BCETESOROS" localSheetId="7">#REF!</definedName>
    <definedName name="BCETESOROS">#REF!</definedName>
    <definedName name="BG_Del">15</definedName>
    <definedName name="BG_Ins">4</definedName>
    <definedName name="BG_Mod">6</definedName>
    <definedName name="BLOQUE" localSheetId="7">#REF!</definedName>
    <definedName name="BLOQUE">#REF!</definedName>
    <definedName name="BuiltIn_Print_Area___0" localSheetId="7">#REF!</definedName>
    <definedName name="BuiltIn_Print_Area___0">#REF!</definedName>
    <definedName name="BuiltIn_Print_Titles___0" localSheetId="7">#REF!</definedName>
    <definedName name="BuiltIn_Print_Titles___0">#REF!</definedName>
    <definedName name="CALCULO" localSheetId="7">[6]BDATOS!#REF!</definedName>
    <definedName name="CALCULO">[6]BDATOS!#REF!</definedName>
    <definedName name="CAR" localSheetId="7">#REF!</definedName>
    <definedName name="CAR">#REF!</definedName>
    <definedName name="CAVR" localSheetId="7">#REF!</definedName>
    <definedName name="CAVR">#REF!</definedName>
    <definedName name="cdtaccinistas01" localSheetId="7">#REF!</definedName>
    <definedName name="cdtaccinistas01">#REF!</definedName>
    <definedName name="CO.Otros_Cuentas" localSheetId="7">#REF!</definedName>
    <definedName name="CO.Otros_Cuentas">#REF!</definedName>
    <definedName name="CO.Otros_Monto" localSheetId="7">#REF!</definedName>
    <definedName name="CO.Otros_Monto">#REF!</definedName>
    <definedName name="CO.Riesgo_Cuentas" localSheetId="7">#REF!</definedName>
    <definedName name="CO.Riesgo_Cuentas">#REF!</definedName>
    <definedName name="CO.Riesgo_Monto" localSheetId="7">#REF!</definedName>
    <definedName name="CO.Riesgo_Monto">#REF!</definedName>
    <definedName name="CO.Tesoreria_Cuentas" localSheetId="7">#REF!</definedName>
    <definedName name="CO.Tesoreria_Cuentas">#REF!</definedName>
    <definedName name="COMP3CM" localSheetId="7">#REF!,#REF!,#REF!,#REF!,#REF!</definedName>
    <definedName name="COMP3CM">#REF!,#REF!,#REF!,#REF!,#REF!</definedName>
    <definedName name="COMP3PM" localSheetId="7">#REF!,#REF!,#REF!,#REF!</definedName>
    <definedName name="COMP3PM">#REF!,#REF!,#REF!,#REF!</definedName>
    <definedName name="COMP3PY" localSheetId="7">#REF!,#REF!,#REF!,#REF!,#REF!</definedName>
    <definedName name="COMP3PY">#REF!,#REF!,#REF!,#REF!,#REF!</definedName>
    <definedName name="COMPCM" localSheetId="7">#REF!,#REF!,#REF!,#REF!,#REF!,#REF!,#REF!</definedName>
    <definedName name="COMPCM">#REF!,#REF!,#REF!,#REF!,#REF!,#REF!,#REF!</definedName>
    <definedName name="COMPPM" localSheetId="7">#REF!,#REF!,#REF!,#REF!,#REF!,#REF!,#REF!</definedName>
    <definedName name="COMPPM">#REF!,#REF!,#REF!,#REF!,#REF!,#REF!,#REF!</definedName>
    <definedName name="COMPPY" localSheetId="7">#REF!,#REF!,#REF!,#REF!,#REF!,#REF!,#REF!,#REF!</definedName>
    <definedName name="COMPPY">#REF!,#REF!,#REF!,#REF!,#REF!,#REF!,#REF!,#REF!</definedName>
    <definedName name="con10_partic" localSheetId="7">#REF!</definedName>
    <definedName name="con10_partic">#REF!</definedName>
    <definedName name="conahdirectivos01" localSheetId="7">#REF!</definedName>
    <definedName name="conahdirectivos01">#REF!</definedName>
    <definedName name="conahojunta01" localSheetId="7">#REF!</definedName>
    <definedName name="conahojunta01">#REF!</definedName>
    <definedName name="concdtdirectivos01" localSheetId="7">#REF!</definedName>
    <definedName name="concdtdirectivos01">#REF!</definedName>
    <definedName name="concdtentidades01" localSheetId="7">#REF!</definedName>
    <definedName name="concdtentidades01">#REF!</definedName>
    <definedName name="CONGASTO" localSheetId="7">[6]BDATOS!#REF!</definedName>
    <definedName name="CONGASTO">[6]BDATOS!#REF!</definedName>
    <definedName name="conotros" localSheetId="7">#REF!</definedName>
    <definedName name="conotros">#REF!</definedName>
    <definedName name="Contagio030">SUMIF([7]DATA1!$B$1:$B$65536,[8]Octubre!$C1,[7]DATA1!XFA$1:XFA$65536)</definedName>
    <definedName name="Contagio060">SUMIF([7]DATA1!$B$1:$B$65536,[8]Octubre!$C1,[7]DATA1!XFA$1:XFA$65536)</definedName>
    <definedName name="Contagio090">SUMIF([7]DATA1!$B$1:$B$65536,[8]Octubre!$C1,[7]DATA1!XFA$1:XFA$65536)</definedName>
    <definedName name="Contagio120">SUMIF([7]DATA1!$B$1:$B$65536,[8]Octubre!$C1,[7]DATA1!XFA$1:XFA$65536)</definedName>
    <definedName name="Contagio150">SUMIF([7]DATA1!$B$1:$B$65536,[8]Octubre!$C1,[7]DATA1!XFA$1:XFA$65536)</definedName>
    <definedName name="Contagio180">SUMIF([7]DATA1!$B$1:$B$65536,[8]Octubre!$C1,[7]DATA1!XFA$1:XFA$65536)</definedName>
    <definedName name="ContAverage" localSheetId="7">[9]!ContAverage</definedName>
    <definedName name="ContAverage">[9]!ContAverage</definedName>
    <definedName name="CORDEN" localSheetId="7">#REF!</definedName>
    <definedName name="CORDEN">#REF!</definedName>
    <definedName name="CREDITO">[10]oficial!$H$1:$H$160</definedName>
    <definedName name="CUENTA96" localSheetId="7">#REF!</definedName>
    <definedName name="CUENTA96">#REF!</definedName>
    <definedName name="Cuentas">[11]Cuentas!$B$3:$E$41</definedName>
    <definedName name="d">[12]Cuentas!$B$3:$E$42</definedName>
    <definedName name="DEBITO">[10]oficial!$G$1:$G$160</definedName>
    <definedName name="dfsd">SUMIF([7]DATA1!$B$1:$B$65536,[8]Octubre!$C1,[7]DATA1!K$1:K$65536)</definedName>
    <definedName name="Div" localSheetId="7">'[3]B.BTA.S.VALORES'!#REF!</definedName>
    <definedName name="Div">'[3]B.BTA.S.VALORES'!#REF!</definedName>
    <definedName name="Divide" localSheetId="7">#REF!</definedName>
    <definedName name="Divide">#REF!</definedName>
    <definedName name="doce">'[13]Anexo-Participaciones Dic-11'!$E$22</definedName>
    <definedName name="ELIEXTRA">'[14]ELIMINA EXT'!$A$3:$Y$217</definedName>
    <definedName name="ELIFIL">[14]ELIMINA!$A$4:$AM$231</definedName>
    <definedName name="ELIMEXT" localSheetId="7">#REF!</definedName>
    <definedName name="ELIMEXT">#REF!</definedName>
    <definedName name="ELIMINA" localSheetId="7">#REF!</definedName>
    <definedName name="ELIMINA">#REF!</definedName>
    <definedName name="entidades" localSheetId="7">#REF!</definedName>
    <definedName name="entidades">#REF!</definedName>
    <definedName name="EPIANDES" localSheetId="7">#REF!</definedName>
    <definedName name="EPIANDES">#REF!</definedName>
    <definedName name="ESCRIBA" localSheetId="7">[6]BDATOS!#REF!</definedName>
    <definedName name="ESCRIBA">[6]BDATOS!#REF!</definedName>
    <definedName name="ESTADOS_FINANCIEROS_A_PROCESAR" localSheetId="7">#REF!</definedName>
    <definedName name="ESTADOS_FINANCIEROS_A_PROCESAR">#REF!</definedName>
    <definedName name="ESTCAM" localSheetId="7">#REF!</definedName>
    <definedName name="ESTCAM">#REF!</definedName>
    <definedName name="ET" localSheetId="7">#REF!</definedName>
    <definedName name="ET">#REF!</definedName>
    <definedName name="FailureActual" localSheetId="7">[9]!FailureActual</definedName>
    <definedName name="FailureActual">[9]!FailureActual</definedName>
    <definedName name="FailurePlan" localSheetId="7">[9]!FailurePlan</definedName>
    <definedName name="FailurePlan">[9]!FailurePlan</definedName>
    <definedName name="FILEXT">[14]FILIALEXT!$A$1:$L$4091</definedName>
    <definedName name="FILIAL">[14]FILIAL!$A$3:$AE$5414</definedName>
    <definedName name="FleetAdj" localSheetId="7">[9]!FleetAdj</definedName>
    <definedName name="FleetAdj">[9]!FleetAdj</definedName>
    <definedName name="FleetNoAdj" localSheetId="7">[9]!FleetNoAdj</definedName>
    <definedName name="FleetNoAdj">[9]!FleetNoAdj</definedName>
    <definedName name="GastosRegionales_Monto">'[15]Gastos regionales'!$G$8:$G$47</definedName>
    <definedName name="gorr">"Botón 17"</definedName>
    <definedName name="HTML_CodePage">1252</definedName>
    <definedName name="HTML_Control" localSheetId="0">{"'para SB'!$A$1420:$F$1479"}</definedName>
    <definedName name="HTML_Control">{"'para SB'!$A$1420:$F$1479"}</definedName>
    <definedName name="HTML_Description">""</definedName>
    <definedName name="HTML_Email">""</definedName>
    <definedName name="HTML_Header">""</definedName>
    <definedName name="HTML_LastUpdate">"22/06/00"</definedName>
    <definedName name="HTML_LineAfter">FALSE</definedName>
    <definedName name="HTML_LineBefore">FALSE</definedName>
    <definedName name="HTML_Name">"BANCO CENTRAL DE HONDURAS"</definedName>
    <definedName name="HTML_OBDlg2">TRUE</definedName>
    <definedName name="HTML_OBDlg4">TRUE</definedName>
    <definedName name="HTML_OS">0</definedName>
    <definedName name="HTML_PathFile">"A:\tasaintss.htm"</definedName>
    <definedName name="HTML_Title">""</definedName>
    <definedName name="INDI" localSheetId="7">#REF!</definedName>
    <definedName name="INDI">#REF!</definedName>
    <definedName name="INDICACART" localSheetId="7">#REF!</definedName>
    <definedName name="INDICACART">#REF!</definedName>
    <definedName name="INVER" localSheetId="7">#REF!</definedName>
    <definedName name="INVER">#REF!</definedName>
    <definedName name="junio111" localSheetId="7">#REF!</definedName>
    <definedName name="junio111">#REF!</definedName>
    <definedName name="JUNTA" localSheetId="7">#REF!</definedName>
    <definedName name="JUNTA">#REF!</definedName>
    <definedName name="JUNTA1" localSheetId="7">#REF!</definedName>
    <definedName name="JUNTA1">#REF!</definedName>
    <definedName name="LLPModel" localSheetId="7">[16]!LLPModel</definedName>
    <definedName name="LLPModel">[16]!LLPModel</definedName>
    <definedName name="MATRIZ">[17]MATRIZ!$A$7:$BY$4664</definedName>
    <definedName name="MC.PL_Cuentas" localSheetId="7">#REF!</definedName>
    <definedName name="MC.PL_Cuentas">#REF!</definedName>
    <definedName name="MC.PL_Monto" localSheetId="7">#REF!</definedName>
    <definedName name="MC.PL_Monto">#REF!</definedName>
    <definedName name="MESANT" localSheetId="7">#REF!</definedName>
    <definedName name="MESANT">#REF!</definedName>
    <definedName name="MESES">'[18]7'!$AL$3:$AL$7</definedName>
    <definedName name="MESHOY" localSheetId="7">#REF!</definedName>
    <definedName name="MESHOY">#REF!</definedName>
    <definedName name="Mora030">SUMIF([7]DATA1!$B$1:$B$65536,[8]Octubre!$C1,[7]DATA1!XFA$1:XFA$65536)</definedName>
    <definedName name="Mora060">SUMIF([7]DATA1!$B$1:$B$65536,[8]Octubre!$C1,[7]DATA1!XFA$1:XFA$65536)</definedName>
    <definedName name="Mora090">SUMIF([7]DATA1!$B$1:$B$65536,[8]Octubre!$C1,[7]DATA1!XFA$1:XFA$65536)</definedName>
    <definedName name="Mora120">SUMIF([7]DATA1!$B$1:$B$65536,[8]Octubre!$C1,[7]DATA1!XFA$1:XFA$65536)</definedName>
    <definedName name="Mora150">SUMIF([7]DATA1!$B$1:$B$65536,[8]Octubre!$C1,[7]DATA1!XFA$1:XFA$65536)</definedName>
    <definedName name="Mora180">SUMIF([7]DATA1!$B$1:$B$65536,[8]Octubre!$C1,[7]DATA1!XFA$1:XFA$65536)</definedName>
    <definedName name="MultiSelectNames" localSheetId="7">#REF!</definedName>
    <definedName name="MultiSelectNames">#REF!</definedName>
    <definedName name="Nivel" localSheetId="7">#REF!</definedName>
    <definedName name="Nivel">#REF!</definedName>
    <definedName name="NOPUC" localSheetId="7">#REF!</definedName>
    <definedName name="NOPUC">#REF!</definedName>
    <definedName name="OFI">[10]oficial!$A$1:$H$160</definedName>
    <definedName name="ORDEN1" localSheetId="7">#REF!</definedName>
    <definedName name="ORDEN1">#REF!</definedName>
    <definedName name="ORDEN2" localSheetId="7">#REF!</definedName>
    <definedName name="ORDEN2">#REF!</definedName>
    <definedName name="ORDEN3" localSheetId="7">#REF!</definedName>
    <definedName name="ORDEN3">#REF!</definedName>
    <definedName name="ORDEN4" localSheetId="7">#REF!</definedName>
    <definedName name="ORDEN4">#REF!</definedName>
    <definedName name="ORDEN5" localSheetId="7">#REF!</definedName>
    <definedName name="ORDEN5">#REF!</definedName>
    <definedName name="ORDEN6" localSheetId="7">#REF!</definedName>
    <definedName name="ORDEN6">#REF!</definedName>
    <definedName name="p">'[19]Participación Accionaria Junio '!$K$11</definedName>
    <definedName name="PAS" localSheetId="7">#REF!</definedName>
    <definedName name="PAS">#REF!</definedName>
    <definedName name="PAT" localSheetId="7">#REF!</definedName>
    <definedName name="PAT">#REF!</definedName>
    <definedName name="Pcnt.Competencia">IF([20]Resumen!B1&gt;0.01,IF([20]Resumen!XFD1&gt;0.01,[20]Resumen!XFD1/[20]Resumen!B1,0),0)</definedName>
    <definedName name="Pcnt.COMSAL">IF([20]Resumen!D1&gt;0.01,IF([20]Resumen!XFD1&gt;0.01,[20]Resumen!XFD1/[20]Resumen!D1,0),0)</definedName>
    <definedName name="PL.120_Cuentas">'[21]Time Deposits (PL.120)'!$C$7:$C$10</definedName>
    <definedName name="PL.120_Monto">'[21]Time Deposits (PL.120)'!$E$7:$E$10</definedName>
    <definedName name="PL.501_Cuentas">'[15]Swap Gain MtM (PL.501)'!$C$7:$C$12</definedName>
    <definedName name="PL.501_Monto">'[15]Swap Gain MtM (PL.501)'!$E$7:$E$12</definedName>
    <definedName name="PL.502_Cuentas">'[15]Gain on Sale of OREOs (PL.502)'!$C$7:$C$9</definedName>
    <definedName name="PL.502_Monto">'[15]Gain on Sale of OREOs (PL.502)'!$E$7:$E$9</definedName>
    <definedName name="PL.505_Monto">'[15]Other Income (PL.505)'!$E$8:$E$39</definedName>
    <definedName name="PL.581_Cuentas">'[15]Other Compensation (PL.581)'!$C$7:$C$19</definedName>
    <definedName name="PL.581_Monto">'[15]Other Compensation (PL.581)'!$E$7:$E$19</definedName>
    <definedName name="PL.601_Cuentas">'[15]Other Comp Benefits (PL.601)'!$C$7:$C$19</definedName>
    <definedName name="PL.601_Monto">'[15]Other Comp Benefits (PL.601)'!$E$7:$E$19</definedName>
    <definedName name="PL.621_Cuentas">'[15]Rents Build &amp; Park (PL.621)'!$C$7:$C$10</definedName>
    <definedName name="PL.621_Monto">'[15]Rents Build &amp; Park (PL.621)'!$E$7:$E$10</definedName>
    <definedName name="PL.657_Cuentas">'[15]Consulting Fees (PL.657)'!$C$7:$C$13</definedName>
    <definedName name="PL.657_Monto">'[15]Consulting Fees (PL.657)'!$E$7:$E$13</definedName>
    <definedName name="PL.661_Cuentas">'[15]Professional Services (PL.661)'!$C$7:$C$15</definedName>
    <definedName name="PL.661_Monto">'[15]Professional Services (PL.661)'!$E$7:$E$15</definedName>
    <definedName name="PL.665_Cuentas">'[15]Insurance (PL.665)'!$C$7:$C$16</definedName>
    <definedName name="PL.665_Monto">'[15]Insurance (PL.665)'!$E$7:$E$16</definedName>
    <definedName name="PL.713_Cuentas">'[15]Frauds (PL.713)'!$C$7:$C$16</definedName>
    <definedName name="PL.713_Monto">'[15]Frauds (PL.713)'!$E$7:$E$16</definedName>
    <definedName name="PL.717_Cuentas">'[21]Corporate Expenses (PL.717)'!$D$8:$D$43</definedName>
    <definedName name="PL.717_Monto">'[21]Corporate Expenses (PL.717)'!$F$8:$F$43</definedName>
    <definedName name="PL.721_Cuentas">'[15]Veh &amp; Equ Maintenance (PL.721)'!$C$7:$C$13</definedName>
    <definedName name="PL.721_Monto">'[15]Veh &amp; Equ Maintenance (PL.721)'!$E$7:$E$13</definedName>
    <definedName name="PL.741_Cuentas">'[15]Representation Expnses (PL.741)'!$C$7:$C$16</definedName>
    <definedName name="PL.741_Monto">'[15]Representation Expnses (PL.741)'!$E$7:$E$16</definedName>
    <definedName name="PL.773_Monto">'[15]Other Services (PL.773)'!$E$8:$E$43</definedName>
    <definedName name="PL.797_Cuentas">'[15]Depreciation (PL.797)'!$C$7:$C$12</definedName>
    <definedName name="PL.797_Monto">'[15]Depreciation (PL.797)'!$E$7:$E$12</definedName>
    <definedName name="PRES" localSheetId="7">#REF!</definedName>
    <definedName name="PRES">#REF!</definedName>
    <definedName name="PRES1" localSheetId="7">#REF!</definedName>
    <definedName name="PRES1">#REF!</definedName>
    <definedName name="Presup" localSheetId="7">SUMIF([22]DATA!$H$1:$H$65536,#REF!&amp;"-"&amp;#REF!&amp;"-"&amp;MONTH(#REF!),[22]DATA!$G$1:$G$65536)</definedName>
    <definedName name="Presup">SUMIF([22]DATA!$H$1:$H$65536,#REF!&amp;"-"&amp;#REF!&amp;"-"&amp;MONTH(#REF!),[22]DATA!$G$1:$G$65536)</definedName>
    <definedName name="ProductivityWith" localSheetId="7">[9]!ProductivityWith</definedName>
    <definedName name="ProductivityWith">[9]!ProductivityWith</definedName>
    <definedName name="ProductivityWithout" localSheetId="7">[9]!ProductivityWithout</definedName>
    <definedName name="ProductivityWithout">[9]!ProductivityWithout</definedName>
    <definedName name="PUC" localSheetId="7">#REF!</definedName>
    <definedName name="PUC">#REF!</definedName>
    <definedName name="PYG" localSheetId="7">#REF!</definedName>
    <definedName name="PYG">#REF!</definedName>
    <definedName name="PYGBONOS" localSheetId="7">#REF!</definedName>
    <definedName name="PYGBONOS">#REF!</definedName>
    <definedName name="PYGCAMBIOS" localSheetId="7">#REF!</definedName>
    <definedName name="PYGCAMBIOS">#REF!</definedName>
    <definedName name="PYGRENTA" localSheetId="7">#REF!</definedName>
    <definedName name="PYGRENTA">#REF!</definedName>
    <definedName name="PYGTESOROS" localSheetId="7">#REF!</definedName>
    <definedName name="PYGTESOROS">#REF!</definedName>
    <definedName name="qeq">SUMIF([7]DATA1!$B$1:$B$65536,[8]Octubre!$C1,[7]DATA1!XFA$1:XFA$65536)</definedName>
    <definedName name="ref_contr" localSheetId="7">#REF!</definedName>
    <definedName name="ref_contr">#REF!</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5</definedName>
    <definedName name="RiskMinimizeOnStart">FALSE</definedName>
    <definedName name="RiskMonitorConvergence">FALSE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1</definedName>
    <definedName name="RiskUpdateDisplay">FALSE</definedName>
    <definedName name="RiskUseDifferentSeedForEachSim">FALSE</definedName>
    <definedName name="RiskUseFixedSeed">FALSE</definedName>
    <definedName name="RiskUseMultipleCPUs">FALSE</definedName>
    <definedName name="ro" localSheetId="0">{"'Sheet1'!$A$1:$F$179"}</definedName>
    <definedName name="ro">{"'Sheet1'!$A$1:$F$179"}</definedName>
    <definedName name="rod" localSheetId="0">{"'Sheet1'!$A$1:$F$179"}</definedName>
    <definedName name="rod">{"'Sheet1'!$A$1:$F$179"}</definedName>
    <definedName name="rodirgo" localSheetId="0">{"'Sheet1'!$A$1:$F$179"}</definedName>
    <definedName name="rodirgo">{"'Sheet1'!$A$1:$F$179"}</definedName>
    <definedName name="Saldo">SUMIF([7]DATA2!XFB$1:XFB$65536,[8]Octubre!$C1,[7]DATA2!A$1:A$65536)</definedName>
    <definedName name="sdaf" localSheetId="0">{"'para SB'!$A$1420:$F$1479"}</definedName>
    <definedName name="sdaf">{"'para SB'!$A$1420:$F$1479"}</definedName>
    <definedName name="SHARED_FORMULA_0">#REF!</definedName>
    <definedName name="SHARED_FORMULA_1">#REF!</definedName>
    <definedName name="SHARED_FORMULA_10">#REF!</definedName>
    <definedName name="SHARED_FORMULA_11">#REF!</definedName>
    <definedName name="SHARED_FORMULA_12">#REF!</definedName>
    <definedName name="SHARED_FORMULA_13">#REF!</definedName>
    <definedName name="SHARED_FORMULA_14">#REF!</definedName>
    <definedName name="SHARED_FORMULA_15">#REF!</definedName>
    <definedName name="SHARED_FORMULA_16">#REF!</definedName>
    <definedName name="SHARED_FORMULA_17">#REF!</definedName>
    <definedName name="SHARED_FORMULA_18">#REF!</definedName>
    <definedName name="SHARED_FORMULA_19">#REF!</definedName>
    <definedName name="SHARED_FORMULA_2">#REF!</definedName>
    <definedName name="SHARED_FORMULA_20">#REF!</definedName>
    <definedName name="SHARED_FORMULA_21">#REF!</definedName>
    <definedName name="SHARED_FORMULA_22">#REF!</definedName>
    <definedName name="SHARED_FORMULA_23">#REF!</definedName>
    <definedName name="SHARED_FORMULA_24">#REF!</definedName>
    <definedName name="SHARED_FORMULA_25">#REF!</definedName>
    <definedName name="SHARED_FORMULA_26">#REF!</definedName>
    <definedName name="SHARED_FORMULA_27">#REF!</definedName>
    <definedName name="SHARED_FORMULA_28">#REF!</definedName>
    <definedName name="SHARED_FORMULA_29">#REF!</definedName>
    <definedName name="SHARED_FORMULA_3">#REF!</definedName>
    <definedName name="SHARED_FORMULA_30">#REF!</definedName>
    <definedName name="SHARED_FORMULA_31">#REF!</definedName>
    <definedName name="SHARED_FORMULA_32">#REF!</definedName>
    <definedName name="SHARED_FORMULA_33">#REF!</definedName>
    <definedName name="SHARED_FORMULA_34">#REF!</definedName>
    <definedName name="SHARED_FORMULA_35">#REF!</definedName>
    <definedName name="SHARED_FORMULA_36">#REF!</definedName>
    <definedName name="SHARED_FORMULA_37">#REF!</definedName>
    <definedName name="SHARED_FORMULA_38">#REF!</definedName>
    <definedName name="SHARED_FORMULA_39">#REF!</definedName>
    <definedName name="SHARED_FORMULA_4">#REF!</definedName>
    <definedName name="SHARED_FORMULA_40">#REF!</definedName>
    <definedName name="SHARED_FORMULA_41">#REF!</definedName>
    <definedName name="SHARED_FORMULA_42">#REF!</definedName>
    <definedName name="SHARED_FORMULA_43">#REF!</definedName>
    <definedName name="SHARED_FORMULA_44">#REF!</definedName>
    <definedName name="SHARED_FORMULA_45">#REF!</definedName>
    <definedName name="SHARED_FORMULA_46">#REF!</definedName>
    <definedName name="SHARED_FORMULA_47">#REF!</definedName>
    <definedName name="SHARED_FORMULA_48">#REF!</definedName>
    <definedName name="SHARED_FORMULA_49">#REF!</definedName>
    <definedName name="SHARED_FORMULA_5">#REF!</definedName>
    <definedName name="SHARED_FORMULA_50">#REF!</definedName>
    <definedName name="SHARED_FORMULA_51">#REF!</definedName>
    <definedName name="SHARED_FORMULA_52">#REF!</definedName>
    <definedName name="SHARED_FORMULA_53">#REF!</definedName>
    <definedName name="SHARED_FORMULA_54">#REF!</definedName>
    <definedName name="SHARED_FORMULA_55">#REF!</definedName>
    <definedName name="SHARED_FORMULA_56">#REF!</definedName>
    <definedName name="SHARED_FORMULA_57">#REF!</definedName>
    <definedName name="SHARED_FORMULA_58">#REF!</definedName>
    <definedName name="SHARED_FORMULA_6">#REF!</definedName>
    <definedName name="SHARED_FORMULA_7">#REF!</definedName>
    <definedName name="SHARED_FORMULA_8">#REF!</definedName>
    <definedName name="SHARED_FORMULA_9">#REF!</definedName>
    <definedName name="TestTypes" localSheetId="7">#REF!</definedName>
    <definedName name="TestTypes">#REF!</definedName>
    <definedName name="TextRefCopyRangeCount">1</definedName>
    <definedName name="Títulos_a_imprimir_IM" localSheetId="7">#REF!,#REF!</definedName>
    <definedName name="Títulos_a_imprimir_IM">#REF!,#REF!</definedName>
    <definedName name="TOTAL" localSheetId="7">#REF!</definedName>
    <definedName name="TOTAL">#REF!</definedName>
    <definedName name="Total_Contagio">SUMIF([7]DATA1!$B$1:$B$65536,[8]Octubre!$C1,[7]DATA1!K$1:K$65536)</definedName>
    <definedName name="Total_Mora">SUMIF([7]DATA1!$B$1:$B$65536,[8]Octubre!$C1,[7]DATA1!K$1:K$65536)</definedName>
    <definedName name="TypesOfTransaction" localSheetId="7">#REF!</definedName>
    <definedName name="TypesOfTransaction">#REF!</definedName>
    <definedName name="uno">'[13]Anexo-Participaciones Dic-11'!$E$9</definedName>
    <definedName name="utilidad" localSheetId="7">'[5]Estado de Resultados'!#REF!</definedName>
    <definedName name="utilidad">'[5]Estado de Resultados'!#REF!</definedName>
    <definedName name="VALID" localSheetId="7">#REF!</definedName>
    <definedName name="VALID">#REF!</definedName>
    <definedName name="VALOR" localSheetId="0">{#N/A,#N/A,FALSE,"ANEXO1";"ACTIVO",#N/A,FALSE,"ANEXO1";"PASIVO",#N/A,FALSE,"ANEXO1";"G Y P",#N/A,FALSE,"ANEXO1"}</definedName>
    <definedName name="VALOR">{#N/A,#N/A,FALSE,"ANEXO1";"ACTIVO",#N/A,FALSE,"ANEXO1";"PASIVO",#N/A,FALSE,"ANEXO1";"G Y P",#N/A,FALSE,"ANEXO1"}</definedName>
    <definedName name="veinticuatro" localSheetId="7">#REF!</definedName>
    <definedName name="veinticuatro">#REF!</definedName>
    <definedName name="veintidos" localSheetId="7">#REF!</definedName>
    <definedName name="veintidos">#REF!</definedName>
    <definedName name="veintitres" localSheetId="7">#REF!</definedName>
    <definedName name="veintitres">#REF!</definedName>
    <definedName name="veintiuno" localSheetId="7">#REF!</definedName>
    <definedName name="veintiuno">#REF!</definedName>
    <definedName name="W">[4]oficial!$G$1:$G$160</definedName>
    <definedName name="we">SUMIF([7]DATA1!$B$1:$B$65536,[8]Octubre!$C1,[7]DATA1!XFA$1:XFA$65536)</definedName>
    <definedName name="weq">SUMIF([7]DATA1!$B$1:$B$65536,[8]Octubre!$C1,[7]DATA1!XFA$1:XFA$65536)</definedName>
    <definedName name="wrn.CONSOLIDADO." localSheetId="0">{#N/A,#N/A,FALSE,"ANEXO1";"ACTIVO",#N/A,FALSE,"ANEXO1";"PASIVO",#N/A,FALSE,"ANEXO1";"G Y P",#N/A,FALSE,"ANEXO1"}</definedName>
    <definedName name="wrn.CONSOLIDADO.">{#N/A,#N/A,FALSE,"ANEXO1";"ACTIVO",#N/A,FALSE,"ANEXO1";"PASIVO",#N/A,FALSE,"ANEXO1";"G Y P",#N/A,FALSE,"ANEXO1"}</definedName>
    <definedName name="ws" localSheetId="0">{"'Sheet1'!$A$1:$F$179"}</definedName>
    <definedName name="ws">{"'Sheet1'!$A$1:$F$179"}</definedName>
    <definedName name="XXX" localSheetId="7">#REF!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36" roundtripDataChecksum="xBWgj6VFrb/xP371Ut20Gc4g4d1wU+6YrYmCOTiLbvI="/>
    </ext>
  </extLst>
</workbook>
</file>

<file path=xl/calcChain.xml><?xml version="1.0" encoding="utf-8"?>
<calcChain xmlns="http://schemas.openxmlformats.org/spreadsheetml/2006/main">
  <c r="K79" i="7" l="1"/>
  <c r="K91" i="6"/>
  <c r="K79" i="6"/>
  <c r="K55" i="6"/>
  <c r="K35" i="6"/>
  <c r="K19" i="6"/>
  <c r="K124" i="6" l="1"/>
  <c r="K163" i="3"/>
  <c r="K120" i="3" l="1"/>
  <c r="K111" i="7"/>
  <c r="K103" i="7"/>
  <c r="K115" i="6"/>
  <c r="K99" i="6"/>
  <c r="K16" i="4" l="1"/>
  <c r="K49" i="3"/>
  <c r="B82" i="10" l="1"/>
  <c r="B81" i="10"/>
  <c r="B80" i="10"/>
  <c r="B79" i="10"/>
  <c r="B78" i="10"/>
  <c r="B77" i="10"/>
  <c r="B76" i="10"/>
  <c r="B75" i="10"/>
  <c r="B74" i="10"/>
  <c r="B73" i="10"/>
  <c r="B72" i="10"/>
  <c r="B71" i="10"/>
  <c r="B70" i="10"/>
  <c r="B69" i="10"/>
  <c r="B68" i="10"/>
  <c r="B67" i="10"/>
  <c r="B66" i="10"/>
  <c r="B65" i="10"/>
  <c r="B64" i="10"/>
  <c r="B63" i="10"/>
  <c r="B62" i="10"/>
  <c r="B61" i="10"/>
  <c r="B60" i="10"/>
  <c r="B59" i="10"/>
  <c r="B58" i="10"/>
  <c r="B57" i="10"/>
  <c r="B56" i="10"/>
  <c r="B55" i="10"/>
  <c r="B54" i="10"/>
  <c r="B53" i="10"/>
  <c r="B52" i="10"/>
  <c r="B51" i="10"/>
  <c r="B50" i="10"/>
  <c r="B49" i="10"/>
  <c r="B48" i="10"/>
  <c r="B47" i="10"/>
  <c r="B46" i="10"/>
  <c r="B45" i="10"/>
  <c r="B44" i="10"/>
  <c r="B43" i="10"/>
  <c r="B42" i="10"/>
  <c r="B41" i="10"/>
  <c r="B40" i="10"/>
  <c r="B39" i="10"/>
  <c r="B38" i="10"/>
  <c r="B37" i="10"/>
  <c r="B36" i="10"/>
  <c r="B35" i="10"/>
  <c r="B34" i="10"/>
  <c r="B33" i="10"/>
  <c r="B32" i="10"/>
  <c r="B31" i="10"/>
  <c r="B30" i="10"/>
  <c r="B29" i="10"/>
  <c r="B28" i="10"/>
  <c r="B27" i="10"/>
  <c r="B26" i="10"/>
  <c r="B25" i="10"/>
  <c r="B24" i="10"/>
  <c r="B23" i="10"/>
  <c r="B22" i="10"/>
  <c r="B21" i="10"/>
  <c r="B20" i="10"/>
  <c r="B19" i="10"/>
  <c r="B18" i="10"/>
  <c r="B17" i="10"/>
  <c r="B16" i="10"/>
  <c r="B15" i="10"/>
  <c r="B14" i="10"/>
  <c r="B13" i="10"/>
  <c r="B12" i="10"/>
  <c r="B11" i="10"/>
  <c r="B10" i="10"/>
  <c r="B9" i="10"/>
  <c r="B8" i="10"/>
  <c r="B7" i="10"/>
  <c r="B6" i="10"/>
  <c r="B5" i="10"/>
  <c r="B4" i="10"/>
  <c r="B3" i="10"/>
  <c r="B2" i="10"/>
  <c r="K127" i="7"/>
  <c r="L127" i="7" s="1"/>
  <c r="N127" i="7" s="1"/>
  <c r="B127" i="7"/>
  <c r="K119" i="7"/>
  <c r="L119" i="7" s="1"/>
  <c r="N119" i="7" s="1"/>
  <c r="B119" i="7"/>
  <c r="L111" i="7"/>
  <c r="N111" i="7" s="1"/>
  <c r="B111" i="7"/>
  <c r="L103" i="7"/>
  <c r="N103" i="7" s="1"/>
  <c r="B103" i="7"/>
  <c r="K95" i="7"/>
  <c r="L95" i="7" s="1"/>
  <c r="N95" i="7" s="1"/>
  <c r="B95" i="7"/>
  <c r="K87" i="7"/>
  <c r="L87" i="7" s="1"/>
  <c r="N87" i="7" s="1"/>
  <c r="B87" i="7"/>
  <c r="L79" i="7"/>
  <c r="N79" i="7" s="1"/>
  <c r="B79" i="7"/>
  <c r="K71" i="7"/>
  <c r="L71" i="7" s="1"/>
  <c r="N71" i="7" s="1"/>
  <c r="B71" i="7"/>
  <c r="K63" i="7"/>
  <c r="L63" i="7" s="1"/>
  <c r="N63" i="7" s="1"/>
  <c r="B63" i="7"/>
  <c r="K52" i="7"/>
  <c r="L52" i="7" s="1"/>
  <c r="N52" i="7" s="1"/>
  <c r="B52" i="7"/>
  <c r="K44" i="7"/>
  <c r="L44" i="7" s="1"/>
  <c r="N44" i="7" s="1"/>
  <c r="B44" i="7"/>
  <c r="K36" i="7"/>
  <c r="L36" i="7" s="1"/>
  <c r="N36" i="7" s="1"/>
  <c r="B36" i="7"/>
  <c r="K28" i="7"/>
  <c r="L28" i="7" s="1"/>
  <c r="N28" i="7" s="1"/>
  <c r="B28" i="7"/>
  <c r="K20" i="7"/>
  <c r="L20" i="7" s="1"/>
  <c r="N20" i="7" s="1"/>
  <c r="B20" i="7"/>
  <c r="K132" i="6"/>
  <c r="L132" i="6" s="1"/>
  <c r="N132" i="6" s="1"/>
  <c r="B132" i="6"/>
  <c r="L124" i="6"/>
  <c r="N124" i="6" s="1"/>
  <c r="B124" i="6"/>
  <c r="L115" i="6"/>
  <c r="N115" i="6" s="1"/>
  <c r="B115" i="6"/>
  <c r="K107" i="6"/>
  <c r="L107" i="6" s="1"/>
  <c r="N107" i="6" s="1"/>
  <c r="B107" i="6"/>
  <c r="L99" i="6"/>
  <c r="N99" i="6" s="1"/>
  <c r="B99" i="6"/>
  <c r="L91" i="6"/>
  <c r="N91" i="6" s="1"/>
  <c r="B91" i="6"/>
  <c r="L79" i="6"/>
  <c r="N79" i="6" s="1"/>
  <c r="B79" i="6"/>
  <c r="K71" i="6"/>
  <c r="L71" i="6" s="1"/>
  <c r="N71" i="6" s="1"/>
  <c r="B71" i="6"/>
  <c r="K63" i="6"/>
  <c r="L63" i="6" s="1"/>
  <c r="N63" i="6" s="1"/>
  <c r="B63" i="6"/>
  <c r="L55" i="6"/>
  <c r="N55" i="6" s="1"/>
  <c r="B55" i="6"/>
  <c r="K43" i="6"/>
  <c r="L43" i="6" s="1"/>
  <c r="N43" i="6" s="1"/>
  <c r="B43" i="6"/>
  <c r="L35" i="6"/>
  <c r="N35" i="6" s="1"/>
  <c r="B35" i="6"/>
  <c r="K27" i="6"/>
  <c r="L27" i="6" s="1"/>
  <c r="N27" i="6" s="1"/>
  <c r="B27" i="6"/>
  <c r="L19" i="6"/>
  <c r="N19" i="6" s="1"/>
  <c r="B19" i="6"/>
  <c r="K115" i="5"/>
  <c r="L115" i="5" s="1"/>
  <c r="N115" i="5" s="1"/>
  <c r="B115" i="5"/>
  <c r="K107" i="5"/>
  <c r="L107" i="5" s="1"/>
  <c r="N107" i="5" s="1"/>
  <c r="B107" i="5"/>
  <c r="K99" i="5"/>
  <c r="L99" i="5" s="1"/>
  <c r="N99" i="5" s="1"/>
  <c r="B99" i="5"/>
  <c r="K91" i="5"/>
  <c r="L91" i="5" s="1"/>
  <c r="N91" i="5" s="1"/>
  <c r="B91" i="5"/>
  <c r="K83" i="5"/>
  <c r="L83" i="5" s="1"/>
  <c r="N83" i="5" s="1"/>
  <c r="B83" i="5"/>
  <c r="K72" i="5"/>
  <c r="L72" i="5" s="1"/>
  <c r="N72" i="5" s="1"/>
  <c r="B72" i="5"/>
  <c r="K64" i="5"/>
  <c r="L64" i="5" s="1"/>
  <c r="N64" i="5" s="1"/>
  <c r="B64" i="5"/>
  <c r="K56" i="5"/>
  <c r="L56" i="5" s="1"/>
  <c r="N56" i="5" s="1"/>
  <c r="B56" i="5"/>
  <c r="K48" i="5"/>
  <c r="L48" i="5" s="1"/>
  <c r="N48" i="5" s="1"/>
  <c r="B48" i="5"/>
  <c r="K37" i="5"/>
  <c r="L37" i="5" s="1"/>
  <c r="N37" i="5" s="1"/>
  <c r="B37" i="5"/>
  <c r="K29" i="5"/>
  <c r="L29" i="5" s="1"/>
  <c r="N29" i="5" s="1"/>
  <c r="B29" i="5"/>
  <c r="K21" i="5"/>
  <c r="L21" i="5" s="1"/>
  <c r="N21" i="5" s="1"/>
  <c r="B21" i="5"/>
  <c r="K153" i="4"/>
  <c r="L153" i="4" s="1"/>
  <c r="N153" i="4" s="1"/>
  <c r="B153" i="4"/>
  <c r="K145" i="4"/>
  <c r="L145" i="4" s="1"/>
  <c r="N145" i="4" s="1"/>
  <c r="B145" i="4"/>
  <c r="K137" i="4"/>
  <c r="L137" i="4" s="1"/>
  <c r="N137" i="4" s="1"/>
  <c r="B137" i="4"/>
  <c r="K129" i="4"/>
  <c r="L129" i="4" s="1"/>
  <c r="N129" i="4" s="1"/>
  <c r="B129" i="4"/>
  <c r="K121" i="4"/>
  <c r="L121" i="4" s="1"/>
  <c r="N121" i="4" s="1"/>
  <c r="B121" i="4"/>
  <c r="K110" i="4"/>
  <c r="L110" i="4" s="1"/>
  <c r="N110" i="4" s="1"/>
  <c r="B110" i="4"/>
  <c r="K102" i="4"/>
  <c r="L102" i="4" s="1"/>
  <c r="N102" i="4" s="1"/>
  <c r="B102" i="4"/>
  <c r="K94" i="4"/>
  <c r="L94" i="4" s="1"/>
  <c r="N94" i="4" s="1"/>
  <c r="B94" i="4"/>
  <c r="K86" i="4"/>
  <c r="L86" i="4" s="1"/>
  <c r="N86" i="4" s="1"/>
  <c r="B86" i="4"/>
  <c r="K75" i="4"/>
  <c r="L75" i="4" s="1"/>
  <c r="N75" i="4" s="1"/>
  <c r="B75" i="4"/>
  <c r="K67" i="4"/>
  <c r="L67" i="4" s="1"/>
  <c r="N67" i="4" s="1"/>
  <c r="B67" i="4"/>
  <c r="K59" i="4"/>
  <c r="L59" i="4" s="1"/>
  <c r="N59" i="4" s="1"/>
  <c r="B59" i="4"/>
  <c r="K51" i="4"/>
  <c r="L51" i="4" s="1"/>
  <c r="N51" i="4" s="1"/>
  <c r="B51" i="4"/>
  <c r="K43" i="4"/>
  <c r="L43" i="4" s="1"/>
  <c r="N43" i="4" s="1"/>
  <c r="B43" i="4"/>
  <c r="K32" i="4"/>
  <c r="L32" i="4" s="1"/>
  <c r="N32" i="4" s="1"/>
  <c r="B32" i="4"/>
  <c r="K24" i="4"/>
  <c r="L24" i="4" s="1"/>
  <c r="N24" i="4" s="1"/>
  <c r="B24" i="4"/>
  <c r="L16" i="4"/>
  <c r="N16" i="4" s="1"/>
  <c r="B16" i="4"/>
  <c r="K230" i="3"/>
  <c r="L230" i="3" s="1"/>
  <c r="N230" i="3" s="1"/>
  <c r="B230" i="3"/>
  <c r="K222" i="3"/>
  <c r="L222" i="3" s="1"/>
  <c r="N222" i="3" s="1"/>
  <c r="B222" i="3"/>
  <c r="K214" i="3"/>
  <c r="L214" i="3" s="1"/>
  <c r="N214" i="3" s="1"/>
  <c r="B214" i="3"/>
  <c r="K206" i="3"/>
  <c r="L206" i="3" s="1"/>
  <c r="N206" i="3" s="1"/>
  <c r="B206" i="3"/>
  <c r="K198" i="3"/>
  <c r="L198" i="3" s="1"/>
  <c r="N198" i="3" s="1"/>
  <c r="B198" i="3"/>
  <c r="K190" i="3"/>
  <c r="L190" i="3" s="1"/>
  <c r="N190" i="3" s="1"/>
  <c r="B190" i="3"/>
  <c r="K179" i="3"/>
  <c r="L179" i="3" s="1"/>
  <c r="N179" i="3" s="1"/>
  <c r="B179" i="3"/>
  <c r="K171" i="3"/>
  <c r="L171" i="3" s="1"/>
  <c r="N171" i="3" s="1"/>
  <c r="B171" i="3"/>
  <c r="L163" i="3"/>
  <c r="N163" i="3" s="1"/>
  <c r="B163" i="3"/>
  <c r="K155" i="3"/>
  <c r="L155" i="3" s="1"/>
  <c r="N155" i="3" s="1"/>
  <c r="B155" i="3"/>
  <c r="K147" i="3"/>
  <c r="L147" i="3" s="1"/>
  <c r="N147" i="3" s="1"/>
  <c r="B147" i="3"/>
  <c r="K139" i="3"/>
  <c r="L139" i="3" s="1"/>
  <c r="N139" i="3" s="1"/>
  <c r="B139" i="3"/>
  <c r="K131" i="3"/>
  <c r="L131" i="3" s="1"/>
  <c r="N131" i="3" s="1"/>
  <c r="B131" i="3"/>
  <c r="L120" i="3"/>
  <c r="N120" i="3" s="1"/>
  <c r="B120" i="3"/>
  <c r="K112" i="3"/>
  <c r="L112" i="3" s="1"/>
  <c r="N112" i="3" s="1"/>
  <c r="B112" i="3"/>
  <c r="K104" i="3"/>
  <c r="L104" i="3" s="1"/>
  <c r="N104" i="3" s="1"/>
  <c r="B104" i="3"/>
  <c r="K92" i="3"/>
  <c r="L92" i="3" s="1"/>
  <c r="N92" i="3" s="1"/>
  <c r="B92" i="3"/>
  <c r="K84" i="3"/>
  <c r="L84" i="3" s="1"/>
  <c r="N84" i="3" s="1"/>
  <c r="B84" i="3"/>
  <c r="K76" i="3"/>
  <c r="L76" i="3" s="1"/>
  <c r="N76" i="3" s="1"/>
  <c r="B76" i="3"/>
  <c r="K65" i="3"/>
  <c r="L65" i="3" s="1"/>
  <c r="N65" i="3" s="1"/>
  <c r="B65" i="3"/>
  <c r="K57" i="3"/>
  <c r="L57" i="3" s="1"/>
  <c r="N57" i="3" s="1"/>
  <c r="B57" i="3"/>
  <c r="L49" i="3"/>
  <c r="N49" i="3" s="1"/>
  <c r="B49" i="3"/>
  <c r="K41" i="3"/>
  <c r="L41" i="3" s="1"/>
  <c r="N41" i="3" s="1"/>
  <c r="B41" i="3"/>
  <c r="K32" i="3"/>
  <c r="L32" i="3" s="1"/>
  <c r="B32" i="3"/>
  <c r="K24" i="3"/>
  <c r="B24" i="3"/>
  <c r="L4" i="10" l="1"/>
  <c r="L40" i="10"/>
  <c r="L32" i="10"/>
  <c r="L42" i="10"/>
  <c r="L34" i="10"/>
  <c r="L26" i="10"/>
  <c r="L39" i="10"/>
  <c r="L31" i="10"/>
  <c r="L41" i="10"/>
  <c r="L35" i="10"/>
  <c r="L27" i="10"/>
  <c r="L36" i="10"/>
  <c r="L28" i="10"/>
  <c r="L37" i="10"/>
  <c r="L33" i="10"/>
  <c r="L29" i="10"/>
  <c r="L38" i="10"/>
  <c r="L30" i="10"/>
  <c r="C53" i="10"/>
  <c r="G52" i="10"/>
  <c r="K51" i="10"/>
  <c r="E50" i="10"/>
  <c r="L48" i="10"/>
  <c r="F47" i="10"/>
  <c r="C45" i="10"/>
  <c r="G44" i="10"/>
  <c r="K43" i="10"/>
  <c r="G54" i="10"/>
  <c r="K53" i="10"/>
  <c r="E52" i="10"/>
  <c r="L50" i="10"/>
  <c r="F49" i="10"/>
  <c r="C47" i="10"/>
  <c r="G46" i="10"/>
  <c r="K45" i="10"/>
  <c r="E44" i="10"/>
  <c r="F54" i="10"/>
  <c r="C52" i="10"/>
  <c r="G51" i="10"/>
  <c r="K50" i="10"/>
  <c r="E49" i="10"/>
  <c r="L47" i="10"/>
  <c r="F46" i="10"/>
  <c r="C44" i="10"/>
  <c r="G43" i="10"/>
  <c r="C54" i="10"/>
  <c r="G53" i="10"/>
  <c r="K52" i="10"/>
  <c r="E51" i="10"/>
  <c r="L49" i="10"/>
  <c r="F48" i="10"/>
  <c r="C46" i="10"/>
  <c r="G45" i="10"/>
  <c r="K44" i="10"/>
  <c r="E43" i="10"/>
  <c r="K54" i="10"/>
  <c r="E53" i="10"/>
  <c r="L51" i="10"/>
  <c r="F50" i="10"/>
  <c r="C48" i="10"/>
  <c r="G47" i="10"/>
  <c r="K46" i="10"/>
  <c r="E45" i="10"/>
  <c r="L43" i="10"/>
  <c r="C51" i="10"/>
  <c r="K49" i="10"/>
  <c r="L54" i="10"/>
  <c r="L52" i="10"/>
  <c r="G49" i="10"/>
  <c r="E46" i="10"/>
  <c r="F44" i="10"/>
  <c r="C49" i="10"/>
  <c r="K47" i="10"/>
  <c r="E54" i="10"/>
  <c r="F52" i="10"/>
  <c r="L45" i="10"/>
  <c r="G50" i="10"/>
  <c r="E47" i="10"/>
  <c r="L53" i="10"/>
  <c r="C50" i="10"/>
  <c r="K48" i="10"/>
  <c r="F45" i="10"/>
  <c r="F43" i="10"/>
  <c r="G48" i="10"/>
  <c r="C43" i="10"/>
  <c r="F53" i="10"/>
  <c r="E48" i="10"/>
  <c r="F51" i="10"/>
  <c r="L46" i="10"/>
  <c r="L44" i="10"/>
  <c r="G68" i="10"/>
  <c r="K67" i="10"/>
  <c r="E66" i="10"/>
  <c r="L64" i="10"/>
  <c r="F63" i="10"/>
  <c r="C61" i="10"/>
  <c r="G60" i="10"/>
  <c r="K59" i="10"/>
  <c r="E58" i="10"/>
  <c r="L56" i="10"/>
  <c r="F55" i="10"/>
  <c r="E68" i="10"/>
  <c r="L66" i="10"/>
  <c r="F65" i="10"/>
  <c r="C63" i="10"/>
  <c r="G62" i="10"/>
  <c r="K61" i="10"/>
  <c r="E60" i="10"/>
  <c r="L58" i="10"/>
  <c r="F57" i="10"/>
  <c r="C55" i="10"/>
  <c r="C68" i="10"/>
  <c r="G67" i="10"/>
  <c r="K66" i="10"/>
  <c r="E65" i="10"/>
  <c r="L63" i="10"/>
  <c r="F62" i="10"/>
  <c r="C60" i="10"/>
  <c r="G59" i="10"/>
  <c r="K58" i="10"/>
  <c r="E57" i="10"/>
  <c r="L55" i="10"/>
  <c r="K68" i="10"/>
  <c r="E67" i="10"/>
  <c r="L65" i="10"/>
  <c r="F64" i="10"/>
  <c r="C62" i="10"/>
  <c r="G61" i="10"/>
  <c r="K60" i="10"/>
  <c r="E59" i="10"/>
  <c r="L57" i="10"/>
  <c r="F56" i="10"/>
  <c r="L67" i="10"/>
  <c r="F66" i="10"/>
  <c r="C64" i="10"/>
  <c r="G63" i="10"/>
  <c r="K62" i="10"/>
  <c r="E61" i="10"/>
  <c r="L59" i="10"/>
  <c r="F58" i="10"/>
  <c r="C56" i="10"/>
  <c r="G55" i="10"/>
  <c r="G66" i="10"/>
  <c r="E63" i="10"/>
  <c r="G56" i="10"/>
  <c r="C66" i="10"/>
  <c r="K64" i="10"/>
  <c r="F61" i="10"/>
  <c r="F59" i="10"/>
  <c r="E56" i="10"/>
  <c r="G64" i="10"/>
  <c r="C59" i="10"/>
  <c r="K57" i="10"/>
  <c r="F67" i="10"/>
  <c r="E64" i="10"/>
  <c r="L62" i="10"/>
  <c r="L60" i="10"/>
  <c r="G57" i="10"/>
  <c r="C67" i="10"/>
  <c r="K65" i="10"/>
  <c r="C57" i="10"/>
  <c r="K55" i="10"/>
  <c r="L68" i="10"/>
  <c r="G65" i="10"/>
  <c r="E62" i="10"/>
  <c r="F60" i="10"/>
  <c r="C65" i="10"/>
  <c r="K63" i="10"/>
  <c r="G58" i="10"/>
  <c r="E55" i="10"/>
  <c r="C58" i="10"/>
  <c r="F68" i="10"/>
  <c r="L61" i="10"/>
  <c r="K56" i="10"/>
  <c r="E82" i="10"/>
  <c r="L80" i="10"/>
  <c r="F79" i="10"/>
  <c r="C77" i="10"/>
  <c r="G76" i="10"/>
  <c r="K75" i="10"/>
  <c r="E74" i="10"/>
  <c r="L72" i="10"/>
  <c r="F71" i="10"/>
  <c r="C69" i="10"/>
  <c r="C82" i="10"/>
  <c r="G81" i="10"/>
  <c r="K80" i="10"/>
  <c r="L82" i="10"/>
  <c r="F81" i="10"/>
  <c r="C79" i="10"/>
  <c r="G78" i="10"/>
  <c r="K77" i="10"/>
  <c r="E76" i="10"/>
  <c r="L74" i="10"/>
  <c r="F73" i="10"/>
  <c r="C71" i="10"/>
  <c r="G70" i="10"/>
  <c r="K69" i="10"/>
  <c r="K82" i="10"/>
  <c r="E81" i="10"/>
  <c r="L79" i="10"/>
  <c r="F78" i="10"/>
  <c r="C76" i="10"/>
  <c r="G75" i="10"/>
  <c r="K74" i="10"/>
  <c r="E73" i="10"/>
  <c r="L71" i="10"/>
  <c r="F70" i="10"/>
  <c r="C81" i="10"/>
  <c r="G80" i="10"/>
  <c r="K79" i="10"/>
  <c r="L81" i="10"/>
  <c r="F80" i="10"/>
  <c r="C78" i="10"/>
  <c r="G77" i="10"/>
  <c r="K76" i="10"/>
  <c r="E75" i="10"/>
  <c r="L73" i="10"/>
  <c r="F72" i="10"/>
  <c r="C70" i="10"/>
  <c r="G69" i="10"/>
  <c r="G82" i="10"/>
  <c r="K81" i="10"/>
  <c r="F82" i="10"/>
  <c r="C80" i="10"/>
  <c r="G79" i="10"/>
  <c r="K78" i="10"/>
  <c r="E77" i="10"/>
  <c r="L75" i="10"/>
  <c r="F74" i="10"/>
  <c r="C72" i="10"/>
  <c r="G71" i="10"/>
  <c r="K70" i="10"/>
  <c r="E69" i="10"/>
  <c r="C73" i="10"/>
  <c r="K71" i="10"/>
  <c r="E78" i="10"/>
  <c r="F76" i="10"/>
  <c r="L69" i="10"/>
  <c r="E80" i="10"/>
  <c r="G74" i="10"/>
  <c r="E71" i="10"/>
  <c r="L77" i="10"/>
  <c r="C74" i="10"/>
  <c r="K72" i="10"/>
  <c r="F69" i="10"/>
  <c r="G72" i="10"/>
  <c r="E79" i="10"/>
  <c r="F77" i="10"/>
  <c r="F75" i="10"/>
  <c r="E72" i="10"/>
  <c r="L70" i="10"/>
  <c r="C75" i="10"/>
  <c r="K73" i="10"/>
  <c r="E70" i="10"/>
  <c r="G73" i="10"/>
  <c r="L78" i="10"/>
  <c r="L76" i="10"/>
  <c r="L24" i="10"/>
  <c r="F23" i="10"/>
  <c r="C21" i="10"/>
  <c r="G20" i="10"/>
  <c r="K19" i="10"/>
  <c r="F25" i="10"/>
  <c r="C23" i="10"/>
  <c r="G22" i="10"/>
  <c r="K21" i="10"/>
  <c r="E25" i="10"/>
  <c r="L23" i="10"/>
  <c r="F22" i="10"/>
  <c r="C20" i="10"/>
  <c r="G19" i="10"/>
  <c r="K18" i="10"/>
  <c r="E17" i="10"/>
  <c r="L15" i="10"/>
  <c r="C24" i="10"/>
  <c r="G23" i="10"/>
  <c r="F21" i="10"/>
  <c r="E20" i="10"/>
  <c r="E19" i="10"/>
  <c r="G18" i="10"/>
  <c r="L16" i="10"/>
  <c r="C15" i="10"/>
  <c r="G14" i="10"/>
  <c r="K13" i="10"/>
  <c r="E12" i="10"/>
  <c r="L10" i="10"/>
  <c r="K24" i="10"/>
  <c r="E22" i="10"/>
  <c r="E21" i="10"/>
  <c r="C19" i="10"/>
  <c r="F18" i="10"/>
  <c r="K16" i="10"/>
  <c r="F14" i="10"/>
  <c r="C12" i="10"/>
  <c r="G11" i="10"/>
  <c r="K10" i="10"/>
  <c r="E9" i="10"/>
  <c r="L7" i="10"/>
  <c r="F6" i="10"/>
  <c r="C4" i="10"/>
  <c r="G3" i="10"/>
  <c r="K2" i="10"/>
  <c r="G24" i="10"/>
  <c r="E23" i="10"/>
  <c r="C22" i="10"/>
  <c r="E18" i="10"/>
  <c r="G17" i="10"/>
  <c r="K15" i="10"/>
  <c r="E14" i="10"/>
  <c r="L12" i="10"/>
  <c r="L25" i="10"/>
  <c r="F24" i="10"/>
  <c r="L20" i="10"/>
  <c r="C18" i="10"/>
  <c r="F17" i="10"/>
  <c r="G16" i="10"/>
  <c r="C14" i="10"/>
  <c r="G13" i="10"/>
  <c r="K12" i="10"/>
  <c r="E11" i="10"/>
  <c r="L9" i="10"/>
  <c r="F8" i="10"/>
  <c r="C6" i="10"/>
  <c r="G5" i="10"/>
  <c r="K4" i="10"/>
  <c r="E3" i="10"/>
  <c r="K25" i="10"/>
  <c r="E24" i="10"/>
  <c r="K20" i="10"/>
  <c r="L19" i="10"/>
  <c r="C17" i="10"/>
  <c r="F16" i="10"/>
  <c r="L14" i="10"/>
  <c r="F13" i="10"/>
  <c r="C11" i="10"/>
  <c r="G10" i="10"/>
  <c r="K9" i="10"/>
  <c r="E8" i="10"/>
  <c r="L6" i="10"/>
  <c r="F5" i="10"/>
  <c r="C3" i="10"/>
  <c r="G25" i="10"/>
  <c r="L21" i="10"/>
  <c r="L18" i="10"/>
  <c r="E16" i="10"/>
  <c r="G15" i="10"/>
  <c r="K14" i="10"/>
  <c r="E13" i="10"/>
  <c r="L11" i="10"/>
  <c r="F10" i="10"/>
  <c r="C8" i="10"/>
  <c r="G7" i="10"/>
  <c r="K6" i="10"/>
  <c r="E5" i="10"/>
  <c r="L3" i="10"/>
  <c r="F2" i="10"/>
  <c r="I2" i="10" s="1"/>
  <c r="C25" i="10"/>
  <c r="L22" i="10"/>
  <c r="L17" i="10"/>
  <c r="C16" i="10"/>
  <c r="F15" i="10"/>
  <c r="C13" i="10"/>
  <c r="G12" i="10"/>
  <c r="K11" i="10"/>
  <c r="E10" i="10"/>
  <c r="L8" i="10"/>
  <c r="F7" i="10"/>
  <c r="C5" i="10"/>
  <c r="G4" i="10"/>
  <c r="K3" i="10"/>
  <c r="E2" i="10"/>
  <c r="K22" i="10"/>
  <c r="C9" i="10"/>
  <c r="K7" i="10"/>
  <c r="E4" i="10"/>
  <c r="E7" i="10"/>
  <c r="L5" i="10"/>
  <c r="C2" i="10"/>
  <c r="G21" i="10"/>
  <c r="K17" i="10"/>
  <c r="L13" i="10"/>
  <c r="K8" i="10"/>
  <c r="C7" i="10"/>
  <c r="K5" i="10"/>
  <c r="C10" i="10"/>
  <c r="F20" i="10"/>
  <c r="F12" i="10"/>
  <c r="G8" i="10"/>
  <c r="F3" i="10"/>
  <c r="K23" i="10"/>
  <c r="F19" i="10"/>
  <c r="E15" i="10"/>
  <c r="G9" i="10"/>
  <c r="F4" i="10"/>
  <c r="F11" i="10"/>
  <c r="G6" i="10"/>
  <c r="E6" i="10"/>
  <c r="L2" i="10"/>
  <c r="F9" i="10"/>
  <c r="G2" i="10"/>
  <c r="E42" i="10"/>
  <c r="F39" i="10"/>
  <c r="C37" i="10"/>
  <c r="G36" i="10"/>
  <c r="K35" i="10"/>
  <c r="E34" i="10"/>
  <c r="F31" i="10"/>
  <c r="C29" i="10"/>
  <c r="G28" i="10"/>
  <c r="K27" i="10"/>
  <c r="E26" i="10"/>
  <c r="F41" i="10"/>
  <c r="C39" i="10"/>
  <c r="G38" i="10"/>
  <c r="K37" i="10"/>
  <c r="E36" i="10"/>
  <c r="F33" i="10"/>
  <c r="C31" i="10"/>
  <c r="G30" i="10"/>
  <c r="K29" i="10"/>
  <c r="E28" i="10"/>
  <c r="K42" i="10"/>
  <c r="E41" i="10"/>
  <c r="F38" i="10"/>
  <c r="C36" i="10"/>
  <c r="G35" i="10"/>
  <c r="K34" i="10"/>
  <c r="E33" i="10"/>
  <c r="F30" i="10"/>
  <c r="C28" i="10"/>
  <c r="G27" i="10"/>
  <c r="K26" i="10"/>
  <c r="F40" i="10"/>
  <c r="F42" i="10"/>
  <c r="C40" i="10"/>
  <c r="G39" i="10"/>
  <c r="K38" i="10"/>
  <c r="E37" i="10"/>
  <c r="F34" i="10"/>
  <c r="C32" i="10"/>
  <c r="G31" i="10"/>
  <c r="K30" i="10"/>
  <c r="E29" i="10"/>
  <c r="F26" i="10"/>
  <c r="C41" i="10"/>
  <c r="K39" i="10"/>
  <c r="E38" i="10"/>
  <c r="F35" i="10"/>
  <c r="C34" i="10"/>
  <c r="E30" i="10"/>
  <c r="F27" i="10"/>
  <c r="C26" i="10"/>
  <c r="C38" i="10"/>
  <c r="K36" i="10"/>
  <c r="E35" i="10"/>
  <c r="K32" i="10"/>
  <c r="C30" i="10"/>
  <c r="K28" i="10"/>
  <c r="E27" i="10"/>
  <c r="G42" i="10"/>
  <c r="E39" i="10"/>
  <c r="C35" i="10"/>
  <c r="G32" i="10"/>
  <c r="E31" i="10"/>
  <c r="C27" i="10"/>
  <c r="C42" i="10"/>
  <c r="K40" i="10"/>
  <c r="F36" i="10"/>
  <c r="F32" i="10"/>
  <c r="F28" i="10"/>
  <c r="G40" i="10"/>
  <c r="K33" i="10"/>
  <c r="E32" i="10"/>
  <c r="E40" i="10"/>
  <c r="G37" i="10"/>
  <c r="G33" i="10"/>
  <c r="G29" i="10"/>
  <c r="K41" i="10"/>
  <c r="F37" i="10"/>
  <c r="C33" i="10"/>
  <c r="F29" i="10"/>
  <c r="K31" i="10"/>
  <c r="G26" i="10"/>
  <c r="G41" i="10"/>
  <c r="G34" i="10"/>
  <c r="M4" i="10" l="1"/>
  <c r="M32" i="10"/>
  <c r="M40" i="10"/>
  <c r="M27" i="10"/>
  <c r="M55" i="10"/>
  <c r="M72" i="10"/>
  <c r="M71" i="10"/>
  <c r="M78" i="10"/>
  <c r="M79" i="10"/>
  <c r="M76" i="10"/>
  <c r="M77" i="10"/>
  <c r="M75" i="10"/>
  <c r="M64" i="10"/>
  <c r="M65" i="10"/>
  <c r="M67" i="10"/>
  <c r="M59" i="10"/>
  <c r="M49" i="10"/>
  <c r="M39" i="10"/>
  <c r="M36" i="10"/>
  <c r="M33" i="10"/>
  <c r="M30" i="10"/>
  <c r="M42" i="10"/>
  <c r="M9" i="10"/>
  <c r="M20" i="10"/>
  <c r="I41" i="10"/>
  <c r="I36" i="10"/>
  <c r="M23" i="10"/>
  <c r="M8" i="10"/>
  <c r="M26" i="10"/>
  <c r="M34" i="10"/>
  <c r="M28" i="10"/>
  <c r="M37" i="10"/>
  <c r="M35" i="10"/>
  <c r="M38" i="10"/>
  <c r="M29" i="10"/>
  <c r="M31" i="10"/>
  <c r="M41" i="10"/>
  <c r="M48" i="10"/>
  <c r="I37" i="10"/>
  <c r="I34" i="10"/>
  <c r="I31" i="10"/>
  <c r="I9" i="10"/>
  <c r="I19" i="10"/>
  <c r="I7" i="10"/>
  <c r="I26" i="10"/>
  <c r="M11" i="10"/>
  <c r="M14" i="10"/>
  <c r="I27" i="10"/>
  <c r="I29" i="10"/>
  <c r="I40" i="10"/>
  <c r="I33" i="10"/>
  <c r="I35" i="10"/>
  <c r="I38" i="10"/>
  <c r="I28" i="10"/>
  <c r="I11" i="10"/>
  <c r="M24" i="10"/>
  <c r="M7" i="10"/>
  <c r="I10" i="10"/>
  <c r="I13" i="10"/>
  <c r="M25" i="10"/>
  <c r="M12" i="10"/>
  <c r="I25" i="10"/>
  <c r="I82" i="10"/>
  <c r="I70" i="10"/>
  <c r="I32" i="10"/>
  <c r="I30" i="10"/>
  <c r="H8" i="10"/>
  <c r="H41" i="10"/>
  <c r="I12" i="10"/>
  <c r="I17" i="10"/>
  <c r="I6" i="10"/>
  <c r="I18" i="10"/>
  <c r="I23" i="10"/>
  <c r="I68" i="10"/>
  <c r="I61" i="10"/>
  <c r="I58" i="10"/>
  <c r="I56" i="10"/>
  <c r="I42" i="10"/>
  <c r="I39" i="10"/>
  <c r="I4" i="10"/>
  <c r="I20" i="10"/>
  <c r="I8" i="10"/>
  <c r="H42" i="10"/>
  <c r="I15" i="10"/>
  <c r="H21" i="10"/>
  <c r="H14" i="10"/>
  <c r="H2" i="10"/>
  <c r="M5" i="10"/>
  <c r="H7" i="10"/>
  <c r="H10" i="10"/>
  <c r="I24" i="10"/>
  <c r="M10" i="10"/>
  <c r="H18" i="10"/>
  <c r="M18" i="10"/>
  <c r="I77" i="10"/>
  <c r="H74" i="10"/>
  <c r="M70" i="10"/>
  <c r="I79" i="10"/>
  <c r="H58" i="10"/>
  <c r="M57" i="10"/>
  <c r="H56" i="10"/>
  <c r="M62" i="10"/>
  <c r="M60" i="10"/>
  <c r="H67" i="10"/>
  <c r="H60" i="10"/>
  <c r="M47" i="10"/>
  <c r="H39" i="10"/>
  <c r="H6" i="10"/>
  <c r="H27" i="10"/>
  <c r="H24" i="10"/>
  <c r="H11" i="10"/>
  <c r="H19" i="10"/>
  <c r="H73" i="10"/>
  <c r="H71" i="10"/>
  <c r="M63" i="10"/>
  <c r="H63" i="10"/>
  <c r="H61" i="10"/>
  <c r="M58" i="10"/>
  <c r="I65" i="10"/>
  <c r="I51" i="10"/>
  <c r="M54" i="10"/>
  <c r="M52" i="10"/>
  <c r="M50" i="10"/>
  <c r="I49" i="10"/>
  <c r="I47" i="10"/>
  <c r="H33" i="10"/>
  <c r="H36" i="10"/>
  <c r="H32" i="10"/>
  <c r="H25" i="10"/>
  <c r="H13" i="10"/>
  <c r="M2" i="10"/>
  <c r="M19" i="10"/>
  <c r="H72" i="10"/>
  <c r="M81" i="10"/>
  <c r="H77" i="10"/>
  <c r="M82" i="10"/>
  <c r="H78" i="10"/>
  <c r="I71" i="10"/>
  <c r="H64" i="10"/>
  <c r="H66" i="10"/>
  <c r="H59" i="10"/>
  <c r="I63" i="10"/>
  <c r="I44" i="10"/>
  <c r="H53" i="10"/>
  <c r="H51" i="10"/>
  <c r="H40" i="10"/>
  <c r="H38" i="10"/>
  <c r="H34" i="10"/>
  <c r="H29" i="10"/>
  <c r="I3" i="10"/>
  <c r="H3" i="10"/>
  <c r="I14" i="10"/>
  <c r="I21" i="10"/>
  <c r="I22" i="10"/>
  <c r="H20" i="10"/>
  <c r="M73" i="10"/>
  <c r="I69" i="10"/>
  <c r="I76" i="10"/>
  <c r="I74" i="10"/>
  <c r="H82" i="10"/>
  <c r="M69" i="10"/>
  <c r="M56" i="10"/>
  <c r="I60" i="10"/>
  <c r="H57" i="10"/>
  <c r="H55" i="10"/>
  <c r="I66" i="10"/>
  <c r="I64" i="10"/>
  <c r="I57" i="10"/>
  <c r="I53" i="10"/>
  <c r="M46" i="10"/>
  <c r="M44" i="10"/>
  <c r="M17" i="10"/>
  <c r="M22" i="10"/>
  <c r="I5" i="10"/>
  <c r="I16" i="10"/>
  <c r="H5" i="10"/>
  <c r="H16" i="10"/>
  <c r="M15" i="10"/>
  <c r="M16" i="10"/>
  <c r="M13" i="10"/>
  <c r="H23" i="10"/>
  <c r="H69" i="10"/>
  <c r="I80" i="10"/>
  <c r="M74" i="10"/>
  <c r="H70" i="10"/>
  <c r="I81" i="10"/>
  <c r="I59" i="10"/>
  <c r="I62" i="10"/>
  <c r="I55" i="10"/>
  <c r="H50" i="10"/>
  <c r="H49" i="10"/>
  <c r="H47" i="10"/>
  <c r="H45" i="10"/>
  <c r="H43" i="10"/>
  <c r="I54" i="10"/>
  <c r="M53" i="10"/>
  <c r="M51" i="10"/>
  <c r="H37" i="10"/>
  <c r="H30" i="10"/>
  <c r="H17" i="10"/>
  <c r="H75" i="10"/>
  <c r="H48" i="10"/>
  <c r="H54" i="10"/>
  <c r="H52" i="10"/>
  <c r="H26" i="10"/>
  <c r="H12" i="10"/>
  <c r="H65" i="10"/>
  <c r="H35" i="10"/>
  <c r="M3" i="10"/>
  <c r="H15" i="10"/>
  <c r="M21" i="10"/>
  <c r="I72" i="10"/>
  <c r="I73" i="10"/>
  <c r="M80" i="10"/>
  <c r="H76" i="10"/>
  <c r="M68" i="10"/>
  <c r="M61" i="10"/>
  <c r="H68" i="10"/>
  <c r="I43" i="10"/>
  <c r="I52" i="10"/>
  <c r="I50" i="10"/>
  <c r="I48" i="10"/>
  <c r="I46" i="10"/>
  <c r="M45" i="10"/>
  <c r="M43" i="10"/>
  <c r="H31" i="10"/>
  <c r="H28" i="10"/>
  <c r="H9" i="10"/>
  <c r="H4" i="10"/>
  <c r="M6" i="10"/>
  <c r="H22" i="10"/>
  <c r="I75" i="10"/>
  <c r="H79" i="10"/>
  <c r="H80" i="10"/>
  <c r="I78" i="10"/>
  <c r="H81" i="10"/>
  <c r="I67" i="10"/>
  <c r="M66" i="10"/>
  <c r="H62" i="10"/>
  <c r="I45" i="10"/>
  <c r="H46" i="10"/>
  <c r="H44" i="10"/>
  <c r="N55" i="10" l="1"/>
  <c r="G31" i="9" s="1"/>
  <c r="O31" i="9" s="1"/>
  <c r="N67" i="10"/>
  <c r="N59" i="10"/>
  <c r="N29" i="10"/>
  <c r="N33" i="10"/>
  <c r="N31" i="10"/>
  <c r="N35" i="10"/>
  <c r="N36" i="10"/>
  <c r="N30" i="10"/>
  <c r="N34" i="10"/>
  <c r="N38" i="10"/>
  <c r="N40" i="10"/>
  <c r="N42" i="10"/>
  <c r="N37" i="10"/>
  <c r="N39" i="10"/>
  <c r="N41" i="10"/>
  <c r="N28" i="10"/>
  <c r="N32" i="10"/>
  <c r="N27" i="10"/>
  <c r="N26" i="10"/>
  <c r="G27" i="9" s="1"/>
  <c r="N56" i="10"/>
  <c r="N57" i="10"/>
  <c r="N20" i="10"/>
  <c r="N25" i="10"/>
  <c r="N17" i="10"/>
  <c r="N24" i="10"/>
  <c r="N15" i="10"/>
  <c r="N12" i="10"/>
  <c r="N9" i="10"/>
  <c r="N19" i="10"/>
  <c r="N14" i="10"/>
  <c r="N18" i="10"/>
  <c r="N11" i="10"/>
  <c r="N3" i="10"/>
  <c r="N22" i="10"/>
  <c r="N21" i="10"/>
  <c r="N8" i="10"/>
  <c r="N13" i="10"/>
  <c r="N5" i="10"/>
  <c r="N23" i="10"/>
  <c r="N16" i="10"/>
  <c r="N10" i="10"/>
  <c r="N2" i="10"/>
  <c r="N6" i="10"/>
  <c r="N4" i="10"/>
  <c r="N7" i="10"/>
  <c r="N63" i="10"/>
  <c r="N65" i="10"/>
  <c r="N50" i="10"/>
  <c r="N52" i="10"/>
  <c r="N44" i="10"/>
  <c r="N49" i="10"/>
  <c r="N51" i="10"/>
  <c r="N43" i="10"/>
  <c r="N53" i="10"/>
  <c r="N45" i="10"/>
  <c r="N54" i="10"/>
  <c r="N47" i="10"/>
  <c r="N48" i="10"/>
  <c r="N46" i="10"/>
  <c r="N82" i="10"/>
  <c r="N74" i="10"/>
  <c r="N79" i="10"/>
  <c r="N76" i="10"/>
  <c r="N81" i="10"/>
  <c r="N73" i="10"/>
  <c r="N78" i="10"/>
  <c r="N75" i="10"/>
  <c r="N80" i="10"/>
  <c r="N77" i="10"/>
  <c r="N69" i="10"/>
  <c r="N72" i="10"/>
  <c r="N70" i="10"/>
  <c r="N71" i="10"/>
  <c r="N60" i="10"/>
  <c r="N62" i="10"/>
  <c r="N68" i="10"/>
  <c r="C164" i="8" a="1"/>
  <c r="C164" i="8" s="1"/>
  <c r="C156" i="8" a="1"/>
  <c r="C156" i="8" s="1"/>
  <c r="C148" i="8" a="1"/>
  <c r="C148" i="8" s="1"/>
  <c r="C139" i="8" a="1"/>
  <c r="C139" i="8" s="1"/>
  <c r="C94" i="8" a="1"/>
  <c r="C94" i="8" s="1"/>
  <c r="C90" i="8" a="1"/>
  <c r="C90" i="8" s="1"/>
  <c r="C86" i="8" a="1"/>
  <c r="C86" i="8" s="1"/>
  <c r="C159" i="8" a="1"/>
  <c r="C159" i="8" s="1"/>
  <c r="C151" i="8" a="1"/>
  <c r="C151" i="8" s="1"/>
  <c r="C143" i="8" a="1"/>
  <c r="C143" i="8" s="1"/>
  <c r="C162" i="8" a="1"/>
  <c r="C162" i="8" s="1"/>
  <c r="C154" i="8" a="1"/>
  <c r="C154" i="8" s="1"/>
  <c r="C146" i="8" a="1"/>
  <c r="C146" i="8" s="1"/>
  <c r="C140" i="8" a="1"/>
  <c r="C140" i="8" s="1"/>
  <c r="C93" i="8" a="1"/>
  <c r="C93" i="8" s="1"/>
  <c r="C89" i="8" a="1"/>
  <c r="C89" i="8" s="1"/>
  <c r="C85" i="8" a="1"/>
  <c r="C85" i="8" s="1"/>
  <c r="C157" i="8" a="1"/>
  <c r="C157" i="8" s="1"/>
  <c r="C149" i="8" a="1"/>
  <c r="C149" i="8" s="1"/>
  <c r="C81" i="8" a="1"/>
  <c r="C81" i="8" s="1"/>
  <c r="C160" i="8" a="1"/>
  <c r="C160" i="8" s="1"/>
  <c r="C152" i="8" a="1"/>
  <c r="C152" i="8" s="1"/>
  <c r="C144" i="8" a="1"/>
  <c r="C144" i="8" s="1"/>
  <c r="C141" i="8" a="1"/>
  <c r="C141" i="8" s="1"/>
  <c r="C135" i="8" a="1"/>
  <c r="C135" i="8" s="1"/>
  <c r="C134" i="8" a="1"/>
  <c r="C134" i="8" s="1"/>
  <c r="C133" i="8" a="1"/>
  <c r="C133" i="8" s="1"/>
  <c r="C132" i="8" a="1"/>
  <c r="C132" i="8" s="1"/>
  <c r="C131" i="8" a="1"/>
  <c r="C131" i="8" s="1"/>
  <c r="C130" i="8" a="1"/>
  <c r="C130" i="8" s="1"/>
  <c r="C129" i="8" a="1"/>
  <c r="C129" i="8" s="1"/>
  <c r="C128" i="8" a="1"/>
  <c r="C128" i="8" s="1"/>
  <c r="C127" i="8" a="1"/>
  <c r="C127" i="8" s="1"/>
  <c r="C126" i="8" a="1"/>
  <c r="C126" i="8" s="1"/>
  <c r="C125" i="8" a="1"/>
  <c r="C125" i="8" s="1"/>
  <c r="C124" i="8" a="1"/>
  <c r="C124" i="8" s="1"/>
  <c r="C123" i="8" a="1"/>
  <c r="C123" i="8" s="1"/>
  <c r="C122" i="8" a="1"/>
  <c r="C122" i="8" s="1"/>
  <c r="C121" i="8" a="1"/>
  <c r="C121" i="8" s="1"/>
  <c r="C120" i="8" a="1"/>
  <c r="C120" i="8" s="1"/>
  <c r="C119" i="8" a="1"/>
  <c r="C119" i="8" s="1"/>
  <c r="C118" i="8" a="1"/>
  <c r="C118" i="8" s="1"/>
  <c r="C117" i="8" a="1"/>
  <c r="C117" i="8" s="1"/>
  <c r="C116" i="8" a="1"/>
  <c r="C116" i="8" s="1"/>
  <c r="C115" i="8" a="1"/>
  <c r="C115" i="8" s="1"/>
  <c r="C114" i="8" a="1"/>
  <c r="C114" i="8" s="1"/>
  <c r="C113" i="8" a="1"/>
  <c r="C113" i="8" s="1"/>
  <c r="C112" i="8" a="1"/>
  <c r="C112" i="8" s="1"/>
  <c r="C163" i="8" a="1"/>
  <c r="C163" i="8" s="1"/>
  <c r="C155" i="8" a="1"/>
  <c r="C155" i="8" s="1"/>
  <c r="C147" i="8" a="1"/>
  <c r="C147" i="8" s="1"/>
  <c r="C136" i="8" a="1"/>
  <c r="C136" i="8" s="1"/>
  <c r="C80" i="8" a="1"/>
  <c r="C80" i="8" s="1"/>
  <c r="C150" i="8" a="1"/>
  <c r="C150" i="8" s="1"/>
  <c r="C105" i="8" a="1"/>
  <c r="C105" i="8" s="1"/>
  <c r="C97" i="8" a="1"/>
  <c r="C97" i="8" s="1"/>
  <c r="C83" i="8" a="1"/>
  <c r="C83" i="8" s="1"/>
  <c r="C82" i="8" a="1"/>
  <c r="C82" i="8" s="1"/>
  <c r="C68" i="8" a="1"/>
  <c r="C68" i="8" s="1"/>
  <c r="C64" i="8" a="1"/>
  <c r="C64" i="8" s="1"/>
  <c r="C60" i="8" a="1"/>
  <c r="C60" i="8" s="1"/>
  <c r="C138" i="8" a="1"/>
  <c r="C138" i="8" s="1"/>
  <c r="C110" i="8" a="1"/>
  <c r="C110" i="8" s="1"/>
  <c r="C102" i="8" a="1"/>
  <c r="C102" i="8" s="1"/>
  <c r="C88" i="8" a="1"/>
  <c r="C88" i="8" s="1"/>
  <c r="C79" i="8" a="1"/>
  <c r="C79" i="8" s="1"/>
  <c r="C75" i="8" a="1"/>
  <c r="C75" i="8" s="1"/>
  <c r="C71" i="8" a="1"/>
  <c r="C71" i="8" s="1"/>
  <c r="C56" i="8" a="1"/>
  <c r="C56" i="8" s="1"/>
  <c r="C52" i="8" a="1"/>
  <c r="C52" i="8" s="1"/>
  <c r="C48" i="8" a="1"/>
  <c r="C48" i="8" s="1"/>
  <c r="C44" i="8" a="1"/>
  <c r="C44" i="8" s="1"/>
  <c r="C40" i="8" a="1"/>
  <c r="C40" i="8" s="1"/>
  <c r="C142" i="8" a="1"/>
  <c r="C142" i="8" s="1"/>
  <c r="C137" i="8" a="1"/>
  <c r="C137" i="8" s="1"/>
  <c r="C107" i="8" a="1"/>
  <c r="C107" i="8" s="1"/>
  <c r="C99" i="8" a="1"/>
  <c r="C99" i="8" s="1"/>
  <c r="C92" i="8" a="1"/>
  <c r="C92" i="8" s="1"/>
  <c r="C84" i="8" a="1"/>
  <c r="C84" i="8" s="1"/>
  <c r="C67" i="8" a="1"/>
  <c r="C67" i="8" s="1"/>
  <c r="C63" i="8" a="1"/>
  <c r="C63" i="8" s="1"/>
  <c r="C59" i="8" a="1"/>
  <c r="C59" i="8" s="1"/>
  <c r="C36" i="8" a="1"/>
  <c r="C36" i="8" s="1"/>
  <c r="C161" i="8" a="1"/>
  <c r="C161" i="8" s="1"/>
  <c r="C104" i="8" a="1"/>
  <c r="C104" i="8" s="1"/>
  <c r="C96" i="8" a="1"/>
  <c r="C96" i="8" s="1"/>
  <c r="C78" i="8" a="1"/>
  <c r="C78" i="8" s="1"/>
  <c r="C74" i="8" a="1"/>
  <c r="C74" i="8" s="1"/>
  <c r="C70" i="8" a="1"/>
  <c r="C70" i="8" s="1"/>
  <c r="C55" i="8" a="1"/>
  <c r="C55" i="8" s="1"/>
  <c r="C51" i="8" a="1"/>
  <c r="C51" i="8" s="1"/>
  <c r="C47" i="8" a="1"/>
  <c r="C47" i="8" s="1"/>
  <c r="C43" i="8" a="1"/>
  <c r="C43" i="8" s="1"/>
  <c r="C109" i="8" a="1"/>
  <c r="C109" i="8" s="1"/>
  <c r="C101" i="8" a="1"/>
  <c r="C101" i="8" s="1"/>
  <c r="C66" i="8" a="1"/>
  <c r="C66" i="8" s="1"/>
  <c r="C62" i="8" a="1"/>
  <c r="C62" i="8" s="1"/>
  <c r="C58" i="8" a="1"/>
  <c r="C58" i="8" s="1"/>
  <c r="C39" i="8" a="1"/>
  <c r="C39" i="8" s="1"/>
  <c r="C153" i="8" a="1"/>
  <c r="C153" i="8" s="1"/>
  <c r="C106" i="8" a="1"/>
  <c r="C106" i="8" s="1"/>
  <c r="C98" i="8" a="1"/>
  <c r="C98" i="8" s="1"/>
  <c r="C87" i="8" a="1"/>
  <c r="C87" i="8" s="1"/>
  <c r="C77" i="8" a="1"/>
  <c r="C77" i="8" s="1"/>
  <c r="C73" i="8" a="1"/>
  <c r="C73" i="8" s="1"/>
  <c r="C69" i="8" a="1"/>
  <c r="C69" i="8" s="1"/>
  <c r="C158" i="8" a="1"/>
  <c r="C158" i="8" s="1"/>
  <c r="C111" i="8" a="1"/>
  <c r="C111" i="8" s="1"/>
  <c r="C103" i="8" a="1"/>
  <c r="C103" i="8" s="1"/>
  <c r="C91" i="8" a="1"/>
  <c r="C91" i="8" s="1"/>
  <c r="C65" i="8" a="1"/>
  <c r="C65" i="8" s="1"/>
  <c r="C61" i="8" a="1"/>
  <c r="C61" i="8" s="1"/>
  <c r="C57" i="8" a="1"/>
  <c r="C57" i="8" s="1"/>
  <c r="C38" i="8" a="1"/>
  <c r="C38" i="8" s="1"/>
  <c r="C34" i="8" a="1"/>
  <c r="C34" i="8" s="1"/>
  <c r="C49" i="8" a="1"/>
  <c r="C49" i="8" s="1"/>
  <c r="C32" i="8" a="1"/>
  <c r="C32" i="8" s="1"/>
  <c r="C28" i="8" a="1"/>
  <c r="C28" i="8" s="1"/>
  <c r="C24" i="8" a="1"/>
  <c r="C24" i="8" s="1"/>
  <c r="C20" i="8" a="1"/>
  <c r="C20" i="8" s="1"/>
  <c r="C16" i="8" a="1"/>
  <c r="C16" i="8" s="1"/>
  <c r="C100" i="8" a="1"/>
  <c r="C100" i="8" s="1"/>
  <c r="C76" i="8" a="1"/>
  <c r="C76" i="8" s="1"/>
  <c r="C42" i="8" a="1"/>
  <c r="C42" i="8" s="1"/>
  <c r="C45" i="8" a="1"/>
  <c r="C45" i="8" s="1"/>
  <c r="C31" i="8" a="1"/>
  <c r="C31" i="8" s="1"/>
  <c r="C27" i="8" a="1"/>
  <c r="C27" i="8" s="1"/>
  <c r="C23" i="8" a="1"/>
  <c r="C23" i="8" s="1"/>
  <c r="C19" i="8" a="1"/>
  <c r="C19" i="8" s="1"/>
  <c r="C95" i="8" a="1"/>
  <c r="C95" i="8" s="1"/>
  <c r="C54" i="8" a="1"/>
  <c r="C54" i="8" s="1"/>
  <c r="C15" i="8" a="1"/>
  <c r="C15" i="8" s="1"/>
  <c r="C41" i="8" a="1"/>
  <c r="C41" i="8" s="1"/>
  <c r="C35" i="8" a="1"/>
  <c r="C35" i="8" s="1"/>
  <c r="C30" i="8" a="1"/>
  <c r="C30" i="8" s="1"/>
  <c r="C26" i="8" a="1"/>
  <c r="C26" i="8" s="1"/>
  <c r="C22" i="8" a="1"/>
  <c r="C22" i="8" s="1"/>
  <c r="C18" i="8" a="1"/>
  <c r="C18" i="8" s="1"/>
  <c r="C145" i="8" a="1"/>
  <c r="C145" i="8" s="1"/>
  <c r="C50" i="8" a="1"/>
  <c r="C50" i="8" s="1"/>
  <c r="C37" i="8" a="1"/>
  <c r="C37" i="8" s="1"/>
  <c r="C108" i="8" a="1"/>
  <c r="C108" i="8" s="1"/>
  <c r="C72" i="8" a="1"/>
  <c r="C72" i="8" s="1"/>
  <c r="C53" i="8" a="1"/>
  <c r="C53" i="8" s="1"/>
  <c r="C33" i="8" a="1"/>
  <c r="C33" i="8" s="1"/>
  <c r="C29" i="8" a="1"/>
  <c r="C29" i="8" s="1"/>
  <c r="C25" i="8" a="1"/>
  <c r="C25" i="8" s="1"/>
  <c r="C21" i="8" a="1"/>
  <c r="C21" i="8" s="1"/>
  <c r="C17" i="8" a="1"/>
  <c r="C17" i="8" s="1"/>
  <c r="C46" i="8" a="1"/>
  <c r="C46" i="8" s="1"/>
  <c r="N64" i="10"/>
  <c r="N58" i="10"/>
  <c r="N61" i="10"/>
  <c r="N66" i="10"/>
  <c r="E31" i="9" l="1"/>
  <c r="E27" i="9"/>
  <c r="F148" i="8"/>
  <c r="D148" i="8"/>
  <c r="B148" i="8" s="1"/>
  <c r="H148" i="8"/>
  <c r="G148" i="8"/>
  <c r="E148" i="8"/>
  <c r="K76" i="8"/>
  <c r="H76" i="8"/>
  <c r="G76" i="8"/>
  <c r="F76" i="8"/>
  <c r="E76" i="8"/>
  <c r="D76" i="8"/>
  <c r="B76" i="8" s="1"/>
  <c r="G36" i="8"/>
  <c r="H36" i="8"/>
  <c r="F36" i="8"/>
  <c r="E36" i="8"/>
  <c r="D36" i="8"/>
  <c r="B36" i="8" s="1"/>
  <c r="K36" i="8"/>
  <c r="H29" i="8"/>
  <c r="G29" i="8"/>
  <c r="F29" i="8"/>
  <c r="E29" i="8"/>
  <c r="D29" i="8"/>
  <c r="B29" i="8" s="1"/>
  <c r="K29" i="8"/>
  <c r="G18" i="8"/>
  <c r="F18" i="8"/>
  <c r="E18" i="8"/>
  <c r="D18" i="8"/>
  <c r="B18" i="8" s="1"/>
  <c r="K18" i="8"/>
  <c r="H18" i="8"/>
  <c r="H95" i="8"/>
  <c r="G95" i="8"/>
  <c r="F95" i="8"/>
  <c r="D95" i="8"/>
  <c r="B95" i="8" s="1"/>
  <c r="K95" i="8"/>
  <c r="E95" i="8"/>
  <c r="G100" i="8"/>
  <c r="F100" i="8"/>
  <c r="E100" i="8"/>
  <c r="D100" i="8"/>
  <c r="B100" i="8" s="1"/>
  <c r="H100" i="8"/>
  <c r="G38" i="8"/>
  <c r="F38" i="8"/>
  <c r="E38" i="8"/>
  <c r="K38" i="8"/>
  <c r="H38" i="8"/>
  <c r="D38" i="8"/>
  <c r="B38" i="8" s="1"/>
  <c r="H69" i="8"/>
  <c r="G69" i="8"/>
  <c r="F69" i="8"/>
  <c r="E69" i="8"/>
  <c r="D69" i="8"/>
  <c r="B69" i="8" s="1"/>
  <c r="K69" i="8"/>
  <c r="G58" i="8"/>
  <c r="F58" i="8"/>
  <c r="E58" i="8"/>
  <c r="D58" i="8"/>
  <c r="B58" i="8" s="1"/>
  <c r="H58" i="8"/>
  <c r="K58" i="8"/>
  <c r="F55" i="8"/>
  <c r="E55" i="8"/>
  <c r="D55" i="8"/>
  <c r="B55" i="8" s="1"/>
  <c r="K55" i="8"/>
  <c r="H55" i="8"/>
  <c r="G55" i="8"/>
  <c r="E59" i="8"/>
  <c r="D59" i="8"/>
  <c r="B59" i="8" s="1"/>
  <c r="K59" i="8"/>
  <c r="G59" i="8"/>
  <c r="H59" i="8"/>
  <c r="F59" i="8"/>
  <c r="F142" i="8"/>
  <c r="D142" i="8"/>
  <c r="B142" i="8" s="1"/>
  <c r="H142" i="8"/>
  <c r="G142" i="8"/>
  <c r="E142" i="8"/>
  <c r="D79" i="8"/>
  <c r="B79" i="8" s="1"/>
  <c r="K79" i="8"/>
  <c r="H79" i="8"/>
  <c r="G79" i="8"/>
  <c r="F79" i="8"/>
  <c r="E79" i="8"/>
  <c r="G82" i="8"/>
  <c r="K82" i="8"/>
  <c r="H82" i="8"/>
  <c r="F82" i="8"/>
  <c r="E82" i="8"/>
  <c r="D82" i="8"/>
  <c r="B82" i="8" s="1"/>
  <c r="F155" i="8"/>
  <c r="D155" i="8"/>
  <c r="B155" i="8" s="1"/>
  <c r="H155" i="8"/>
  <c r="G155" i="8"/>
  <c r="E155" i="8"/>
  <c r="G118" i="8"/>
  <c r="F118" i="8"/>
  <c r="E118" i="8"/>
  <c r="D118" i="8"/>
  <c r="B118" i="8" s="1"/>
  <c r="H118" i="8"/>
  <c r="G126" i="8"/>
  <c r="F126" i="8"/>
  <c r="E126" i="8"/>
  <c r="D126" i="8"/>
  <c r="B126" i="8" s="1"/>
  <c r="H126" i="8"/>
  <c r="G134" i="8"/>
  <c r="F134" i="8"/>
  <c r="E134" i="8"/>
  <c r="D134" i="8"/>
  <c r="B134" i="8" s="1"/>
  <c r="H134" i="8"/>
  <c r="F157" i="8"/>
  <c r="D157" i="8"/>
  <c r="B157" i="8" s="1"/>
  <c r="H157" i="8"/>
  <c r="G157" i="8"/>
  <c r="E157" i="8"/>
  <c r="F143" i="8"/>
  <c r="D143" i="8"/>
  <c r="B143" i="8" s="1"/>
  <c r="E143" i="8"/>
  <c r="H143" i="8"/>
  <c r="G143" i="8"/>
  <c r="F156" i="8"/>
  <c r="D156" i="8"/>
  <c r="B156" i="8" s="1"/>
  <c r="H156" i="8"/>
  <c r="G156" i="8"/>
  <c r="E156" i="8"/>
  <c r="G25" i="9"/>
  <c r="E25" i="9"/>
  <c r="F164" i="8"/>
  <c r="D164" i="8"/>
  <c r="B164" i="8" s="1"/>
  <c r="G164" i="8"/>
  <c r="E164" i="8"/>
  <c r="H164" i="8"/>
  <c r="F145" i="8"/>
  <c r="D145" i="8"/>
  <c r="B145" i="8" s="1"/>
  <c r="H145" i="8"/>
  <c r="G145" i="8"/>
  <c r="E145" i="8"/>
  <c r="G39" i="8"/>
  <c r="E39" i="8"/>
  <c r="D39" i="8"/>
  <c r="B39" i="8" s="1"/>
  <c r="H39" i="8"/>
  <c r="F39" i="8"/>
  <c r="K39" i="8"/>
  <c r="K68" i="8"/>
  <c r="H68" i="8"/>
  <c r="G68" i="8"/>
  <c r="F68" i="8"/>
  <c r="E68" i="8"/>
  <c r="D68" i="8"/>
  <c r="B68" i="8" s="1"/>
  <c r="G125" i="8"/>
  <c r="F125" i="8"/>
  <c r="E125" i="8"/>
  <c r="D125" i="8"/>
  <c r="B125" i="8" s="1"/>
  <c r="H125" i="8"/>
  <c r="K53" i="8"/>
  <c r="H53" i="8"/>
  <c r="G53" i="8"/>
  <c r="F53" i="8"/>
  <c r="D53" i="8"/>
  <c r="B53" i="8" s="1"/>
  <c r="E53" i="8"/>
  <c r="G26" i="8"/>
  <c r="F26" i="8"/>
  <c r="E26" i="8"/>
  <c r="D26" i="8"/>
  <c r="B26" i="8" s="1"/>
  <c r="K26" i="8"/>
  <c r="H26" i="8"/>
  <c r="E23" i="8"/>
  <c r="D23" i="8"/>
  <c r="B23" i="8" s="1"/>
  <c r="K23" i="8"/>
  <c r="H23" i="8"/>
  <c r="G23" i="8"/>
  <c r="F23" i="8"/>
  <c r="K20" i="8"/>
  <c r="H20" i="8"/>
  <c r="G20" i="8"/>
  <c r="F20" i="8"/>
  <c r="E20" i="8"/>
  <c r="D20" i="8"/>
  <c r="B20" i="8" s="1"/>
  <c r="H61" i="8"/>
  <c r="G61" i="8"/>
  <c r="F61" i="8"/>
  <c r="E61" i="8"/>
  <c r="K61" i="8"/>
  <c r="D61" i="8"/>
  <c r="B61" i="8" s="1"/>
  <c r="H77" i="8"/>
  <c r="G77" i="8"/>
  <c r="F77" i="8"/>
  <c r="E77" i="8"/>
  <c r="D77" i="8"/>
  <c r="B77" i="8" s="1"/>
  <c r="K77" i="8"/>
  <c r="G66" i="8"/>
  <c r="F66" i="8"/>
  <c r="E66" i="8"/>
  <c r="D66" i="8"/>
  <c r="B66" i="8" s="1"/>
  <c r="K66" i="8"/>
  <c r="H66" i="8"/>
  <c r="F74" i="8"/>
  <c r="E74" i="8"/>
  <c r="D74" i="8"/>
  <c r="B74" i="8" s="1"/>
  <c r="K74" i="8"/>
  <c r="H74" i="8"/>
  <c r="G74" i="8"/>
  <c r="E67" i="8"/>
  <c r="D67" i="8"/>
  <c r="B67" i="8" s="1"/>
  <c r="K67" i="8"/>
  <c r="H67" i="8"/>
  <c r="G67" i="8"/>
  <c r="F67" i="8"/>
  <c r="D44" i="8"/>
  <c r="B44" i="8" s="1"/>
  <c r="K44" i="8"/>
  <c r="H44" i="8"/>
  <c r="F44" i="8"/>
  <c r="G44" i="8"/>
  <c r="E44" i="8"/>
  <c r="G102" i="8"/>
  <c r="F102" i="8"/>
  <c r="E102" i="8"/>
  <c r="D102" i="8"/>
  <c r="B102" i="8" s="1"/>
  <c r="H102" i="8"/>
  <c r="G97" i="8"/>
  <c r="F97" i="8"/>
  <c r="E97" i="8"/>
  <c r="D97" i="8"/>
  <c r="B97" i="8" s="1"/>
  <c r="H97" i="8"/>
  <c r="G112" i="8"/>
  <c r="F112" i="8"/>
  <c r="E112" i="8"/>
  <c r="D112" i="8"/>
  <c r="B112" i="8" s="1"/>
  <c r="H112" i="8"/>
  <c r="G120" i="8"/>
  <c r="F120" i="8"/>
  <c r="E120" i="8"/>
  <c r="D120" i="8"/>
  <c r="B120" i="8" s="1"/>
  <c r="H120" i="8"/>
  <c r="G128" i="8"/>
  <c r="F128" i="8"/>
  <c r="E128" i="8"/>
  <c r="D128" i="8"/>
  <c r="B128" i="8" s="1"/>
  <c r="H128" i="8"/>
  <c r="F141" i="8"/>
  <c r="H141" i="8"/>
  <c r="G141" i="8"/>
  <c r="E141" i="8"/>
  <c r="D141" i="8"/>
  <c r="B141" i="8" s="1"/>
  <c r="E89" i="8"/>
  <c r="D89" i="8"/>
  <c r="B89" i="8" s="1"/>
  <c r="K89" i="8"/>
  <c r="H89" i="8"/>
  <c r="G89" i="8"/>
  <c r="F89" i="8"/>
  <c r="F159" i="8"/>
  <c r="D159" i="8"/>
  <c r="B159" i="8" s="1"/>
  <c r="E159" i="8"/>
  <c r="H159" i="8"/>
  <c r="G159" i="8"/>
  <c r="F158" i="8"/>
  <c r="D158" i="8"/>
  <c r="B158" i="8" s="1"/>
  <c r="H158" i="8"/>
  <c r="G158" i="8"/>
  <c r="E158" i="8"/>
  <c r="D75" i="8"/>
  <c r="B75" i="8" s="1"/>
  <c r="K75" i="8"/>
  <c r="H75" i="8"/>
  <c r="G75" i="8"/>
  <c r="F75" i="8"/>
  <c r="E75" i="8"/>
  <c r="G117" i="8"/>
  <c r="F117" i="8"/>
  <c r="E117" i="8"/>
  <c r="D117" i="8"/>
  <c r="B117" i="8" s="1"/>
  <c r="H117" i="8"/>
  <c r="F162" i="8"/>
  <c r="D162" i="8"/>
  <c r="B162" i="8" s="1"/>
  <c r="G162" i="8"/>
  <c r="E162" i="8"/>
  <c r="H162" i="8"/>
  <c r="G22" i="8"/>
  <c r="F22" i="8"/>
  <c r="E22" i="8"/>
  <c r="D22" i="8"/>
  <c r="B22" i="8" s="1"/>
  <c r="K22" i="8"/>
  <c r="H22" i="8"/>
  <c r="H73" i="8"/>
  <c r="G73" i="8"/>
  <c r="F73" i="8"/>
  <c r="E73" i="8"/>
  <c r="D73" i="8"/>
  <c r="B73" i="8" s="1"/>
  <c r="K73" i="8"/>
  <c r="E27" i="8"/>
  <c r="D27" i="8"/>
  <c r="B27" i="8" s="1"/>
  <c r="K27" i="8"/>
  <c r="H27" i="8"/>
  <c r="G27" i="8"/>
  <c r="F27" i="8"/>
  <c r="K24" i="8"/>
  <c r="H24" i="8"/>
  <c r="G24" i="8"/>
  <c r="F24" i="8"/>
  <c r="E24" i="8"/>
  <c r="D24" i="8"/>
  <c r="B24" i="8" s="1"/>
  <c r="H65" i="8"/>
  <c r="G65" i="8"/>
  <c r="F65" i="8"/>
  <c r="E65" i="8"/>
  <c r="K65" i="8"/>
  <c r="D65" i="8"/>
  <c r="B65" i="8" s="1"/>
  <c r="H87" i="8"/>
  <c r="G87" i="8"/>
  <c r="F87" i="8"/>
  <c r="D87" i="8"/>
  <c r="B87" i="8" s="1"/>
  <c r="K87" i="8"/>
  <c r="E87" i="8"/>
  <c r="G101" i="8"/>
  <c r="F101" i="8"/>
  <c r="E101" i="8"/>
  <c r="D101" i="8"/>
  <c r="B101" i="8" s="1"/>
  <c r="H101" i="8"/>
  <c r="F78" i="8"/>
  <c r="E78" i="8"/>
  <c r="D78" i="8"/>
  <c r="B78" i="8" s="1"/>
  <c r="K78" i="8"/>
  <c r="H78" i="8"/>
  <c r="G78" i="8"/>
  <c r="F84" i="8"/>
  <c r="D84" i="8"/>
  <c r="B84" i="8" s="1"/>
  <c r="K84" i="8"/>
  <c r="G84" i="8"/>
  <c r="E84" i="8"/>
  <c r="H84" i="8"/>
  <c r="D48" i="8"/>
  <c r="B48" i="8" s="1"/>
  <c r="K48" i="8"/>
  <c r="H48" i="8"/>
  <c r="F48" i="8"/>
  <c r="G48" i="8"/>
  <c r="E48" i="8"/>
  <c r="G110" i="8"/>
  <c r="F110" i="8"/>
  <c r="E110" i="8"/>
  <c r="D110" i="8"/>
  <c r="B110" i="8" s="1"/>
  <c r="H110" i="8"/>
  <c r="G105" i="8"/>
  <c r="F105" i="8"/>
  <c r="E105" i="8"/>
  <c r="D105" i="8"/>
  <c r="B105" i="8" s="1"/>
  <c r="H105" i="8"/>
  <c r="G113" i="8"/>
  <c r="F113" i="8"/>
  <c r="E113" i="8"/>
  <c r="D113" i="8"/>
  <c r="B113" i="8" s="1"/>
  <c r="H113" i="8"/>
  <c r="G121" i="8"/>
  <c r="F121" i="8"/>
  <c r="E121" i="8"/>
  <c r="D121" i="8"/>
  <c r="B121" i="8" s="1"/>
  <c r="H121" i="8"/>
  <c r="G129" i="8"/>
  <c r="F129" i="8"/>
  <c r="E129" i="8"/>
  <c r="D129" i="8"/>
  <c r="B129" i="8" s="1"/>
  <c r="H129" i="8"/>
  <c r="F144" i="8"/>
  <c r="D144" i="8"/>
  <c r="B144" i="8" s="1"/>
  <c r="H144" i="8"/>
  <c r="G144" i="8"/>
  <c r="E144" i="8"/>
  <c r="E93" i="8"/>
  <c r="D93" i="8"/>
  <c r="B93" i="8" s="1"/>
  <c r="K93" i="8"/>
  <c r="H93" i="8"/>
  <c r="G93" i="8"/>
  <c r="F93" i="8"/>
  <c r="K86" i="8"/>
  <c r="H86" i="8"/>
  <c r="F86" i="8"/>
  <c r="E86" i="8"/>
  <c r="D86" i="8"/>
  <c r="B86" i="8" s="1"/>
  <c r="G86" i="8"/>
  <c r="H25" i="8"/>
  <c r="G25" i="8"/>
  <c r="F25" i="8"/>
  <c r="E25" i="8"/>
  <c r="D25" i="8"/>
  <c r="B25" i="8" s="1"/>
  <c r="K25" i="8"/>
  <c r="H34" i="8"/>
  <c r="G34" i="8"/>
  <c r="F34" i="8"/>
  <c r="E34" i="8"/>
  <c r="D34" i="8"/>
  <c r="B34" i="8" s="1"/>
  <c r="K34" i="8"/>
  <c r="H137" i="8"/>
  <c r="G137" i="8"/>
  <c r="F137" i="8"/>
  <c r="E137" i="8"/>
  <c r="D137" i="8"/>
  <c r="B137" i="8" s="1"/>
  <c r="F147" i="8"/>
  <c r="D147" i="8"/>
  <c r="B147" i="8" s="1"/>
  <c r="H147" i="8"/>
  <c r="G147" i="8"/>
  <c r="E147" i="8"/>
  <c r="G133" i="8"/>
  <c r="F133" i="8"/>
  <c r="E133" i="8"/>
  <c r="D133" i="8"/>
  <c r="B133" i="8" s="1"/>
  <c r="H133" i="8"/>
  <c r="F149" i="8"/>
  <c r="D149" i="8"/>
  <c r="B149" i="8" s="1"/>
  <c r="H149" i="8"/>
  <c r="G149" i="8"/>
  <c r="E149" i="8"/>
  <c r="H33" i="8"/>
  <c r="G33" i="8"/>
  <c r="F33" i="8"/>
  <c r="E33" i="8"/>
  <c r="D33" i="8"/>
  <c r="B33" i="8" s="1"/>
  <c r="K33" i="8"/>
  <c r="H57" i="8"/>
  <c r="G57" i="8"/>
  <c r="F57" i="8"/>
  <c r="E57" i="8"/>
  <c r="K57" i="8"/>
  <c r="D57" i="8"/>
  <c r="B57" i="8" s="1"/>
  <c r="F70" i="8"/>
  <c r="E70" i="8"/>
  <c r="D70" i="8"/>
  <c r="B70" i="8" s="1"/>
  <c r="K70" i="8"/>
  <c r="H70" i="8"/>
  <c r="G70" i="8"/>
  <c r="D40" i="8"/>
  <c r="B40" i="8" s="1"/>
  <c r="K40" i="8"/>
  <c r="H40" i="8"/>
  <c r="F40" i="8"/>
  <c r="G40" i="8"/>
  <c r="E40" i="8"/>
  <c r="H83" i="8"/>
  <c r="F83" i="8"/>
  <c r="D83" i="8"/>
  <c r="B83" i="8" s="1"/>
  <c r="K83" i="8"/>
  <c r="G83" i="8"/>
  <c r="E83" i="8"/>
  <c r="G119" i="8"/>
  <c r="F119" i="8"/>
  <c r="E119" i="8"/>
  <c r="D119" i="8"/>
  <c r="B119" i="8" s="1"/>
  <c r="H119" i="8"/>
  <c r="G135" i="8"/>
  <c r="F135" i="8"/>
  <c r="E135" i="8"/>
  <c r="D135" i="8"/>
  <c r="B135" i="8" s="1"/>
  <c r="H135" i="8"/>
  <c r="F151" i="8"/>
  <c r="D151" i="8"/>
  <c r="B151" i="8" s="1"/>
  <c r="E151" i="8"/>
  <c r="H151" i="8"/>
  <c r="G151" i="8"/>
  <c r="G30" i="8"/>
  <c r="F30" i="8"/>
  <c r="E30" i="8"/>
  <c r="D30" i="8"/>
  <c r="B30" i="8" s="1"/>
  <c r="K30" i="8"/>
  <c r="H30" i="8"/>
  <c r="G108" i="8"/>
  <c r="F108" i="8"/>
  <c r="E108" i="8"/>
  <c r="D108" i="8"/>
  <c r="B108" i="8" s="1"/>
  <c r="H108" i="8"/>
  <c r="E31" i="8"/>
  <c r="D31" i="8"/>
  <c r="B31" i="8" s="1"/>
  <c r="K31" i="8"/>
  <c r="H31" i="8"/>
  <c r="G31" i="8"/>
  <c r="F31" i="8"/>
  <c r="K28" i="8"/>
  <c r="H28" i="8"/>
  <c r="G28" i="8"/>
  <c r="F28" i="8"/>
  <c r="E28" i="8"/>
  <c r="D28" i="8"/>
  <c r="B28" i="8" s="1"/>
  <c r="H91" i="8"/>
  <c r="G91" i="8"/>
  <c r="F91" i="8"/>
  <c r="D91" i="8"/>
  <c r="B91" i="8" s="1"/>
  <c r="K91" i="8"/>
  <c r="E91" i="8"/>
  <c r="G98" i="8"/>
  <c r="F98" i="8"/>
  <c r="E98" i="8"/>
  <c r="D98" i="8"/>
  <c r="B98" i="8" s="1"/>
  <c r="H98" i="8"/>
  <c r="G109" i="8"/>
  <c r="F109" i="8"/>
  <c r="E109" i="8"/>
  <c r="D109" i="8"/>
  <c r="B109" i="8" s="1"/>
  <c r="H109" i="8"/>
  <c r="G96" i="8"/>
  <c r="F96" i="8"/>
  <c r="E96" i="8"/>
  <c r="D96" i="8"/>
  <c r="B96" i="8" s="1"/>
  <c r="H96" i="8"/>
  <c r="G92" i="8"/>
  <c r="F92" i="8"/>
  <c r="E92" i="8"/>
  <c r="D92" i="8"/>
  <c r="B92" i="8" s="1"/>
  <c r="K92" i="8"/>
  <c r="H92" i="8"/>
  <c r="D52" i="8"/>
  <c r="B52" i="8" s="1"/>
  <c r="K52" i="8"/>
  <c r="H52" i="8"/>
  <c r="F52" i="8"/>
  <c r="E52" i="8"/>
  <c r="G52" i="8"/>
  <c r="H138" i="8"/>
  <c r="G138" i="8"/>
  <c r="F138" i="8"/>
  <c r="E138" i="8"/>
  <c r="D138" i="8"/>
  <c r="B138" i="8" s="1"/>
  <c r="F150" i="8"/>
  <c r="D150" i="8"/>
  <c r="B150" i="8" s="1"/>
  <c r="H150" i="8"/>
  <c r="G150" i="8"/>
  <c r="E150" i="8"/>
  <c r="G114" i="8"/>
  <c r="F114" i="8"/>
  <c r="E114" i="8"/>
  <c r="D114" i="8"/>
  <c r="B114" i="8" s="1"/>
  <c r="H114" i="8"/>
  <c r="G122" i="8"/>
  <c r="F122" i="8"/>
  <c r="E122" i="8"/>
  <c r="D122" i="8"/>
  <c r="B122" i="8" s="1"/>
  <c r="H122" i="8"/>
  <c r="G130" i="8"/>
  <c r="F130" i="8"/>
  <c r="E130" i="8"/>
  <c r="D130" i="8"/>
  <c r="B130" i="8" s="1"/>
  <c r="H130" i="8"/>
  <c r="F152" i="8"/>
  <c r="D152" i="8"/>
  <c r="B152" i="8" s="1"/>
  <c r="H152" i="8"/>
  <c r="G152" i="8"/>
  <c r="E152" i="8"/>
  <c r="F140" i="8"/>
  <c r="E140" i="8"/>
  <c r="D140" i="8"/>
  <c r="B140" i="8" s="1"/>
  <c r="H140" i="8"/>
  <c r="G140" i="8"/>
  <c r="K90" i="8"/>
  <c r="H90" i="8"/>
  <c r="F90" i="8"/>
  <c r="G90" i="8"/>
  <c r="E90" i="8"/>
  <c r="D90" i="8"/>
  <c r="B90" i="8" s="1"/>
  <c r="G33" i="9"/>
  <c r="E33" i="9"/>
  <c r="H54" i="8"/>
  <c r="G54" i="8"/>
  <c r="F54" i="8"/>
  <c r="E54" i="8"/>
  <c r="D54" i="8"/>
  <c r="B54" i="8" s="1"/>
  <c r="K54" i="8"/>
  <c r="F51" i="8"/>
  <c r="E51" i="8"/>
  <c r="D51" i="8"/>
  <c r="B51" i="8" s="1"/>
  <c r="K51" i="8"/>
  <c r="H51" i="8"/>
  <c r="G51" i="8"/>
  <c r="H46" i="8"/>
  <c r="G46" i="8"/>
  <c r="F46" i="8"/>
  <c r="E46" i="8"/>
  <c r="D46" i="8"/>
  <c r="B46" i="8" s="1"/>
  <c r="K46" i="8"/>
  <c r="E35" i="8"/>
  <c r="H35" i="8"/>
  <c r="G35" i="8"/>
  <c r="F35" i="8"/>
  <c r="D35" i="8"/>
  <c r="B35" i="8" s="1"/>
  <c r="K35" i="8"/>
  <c r="H17" i="8"/>
  <c r="G17" i="8"/>
  <c r="F17" i="8"/>
  <c r="E17" i="8"/>
  <c r="D17" i="8"/>
  <c r="B17" i="8" s="1"/>
  <c r="K17" i="8"/>
  <c r="E37" i="8"/>
  <c r="K37" i="8"/>
  <c r="H37" i="8"/>
  <c r="G37" i="8"/>
  <c r="F37" i="8"/>
  <c r="D37" i="8"/>
  <c r="B37" i="8" s="1"/>
  <c r="K41" i="8"/>
  <c r="H41" i="8"/>
  <c r="G41" i="8"/>
  <c r="F41" i="8"/>
  <c r="D41" i="8"/>
  <c r="B41" i="8" s="1"/>
  <c r="E41" i="8"/>
  <c r="K45" i="8"/>
  <c r="H45" i="8"/>
  <c r="G45" i="8"/>
  <c r="F45" i="8"/>
  <c r="D45" i="8"/>
  <c r="B45" i="8" s="1"/>
  <c r="E45" i="8"/>
  <c r="K32" i="8"/>
  <c r="H32" i="8"/>
  <c r="G32" i="8"/>
  <c r="F32" i="8"/>
  <c r="E32" i="8"/>
  <c r="D32" i="8"/>
  <c r="B32" i="8" s="1"/>
  <c r="G103" i="8"/>
  <c r="F103" i="8"/>
  <c r="E103" i="8"/>
  <c r="D103" i="8"/>
  <c r="B103" i="8" s="1"/>
  <c r="H103" i="8"/>
  <c r="G106" i="8"/>
  <c r="F106" i="8"/>
  <c r="E106" i="8"/>
  <c r="D106" i="8"/>
  <c r="B106" i="8" s="1"/>
  <c r="H106" i="8"/>
  <c r="F43" i="8"/>
  <c r="E43" i="8"/>
  <c r="D43" i="8"/>
  <c r="B43" i="8" s="1"/>
  <c r="K43" i="8"/>
  <c r="H43" i="8"/>
  <c r="G43" i="8"/>
  <c r="G104" i="8"/>
  <c r="F104" i="8"/>
  <c r="E104" i="8"/>
  <c r="D104" i="8"/>
  <c r="B104" i="8" s="1"/>
  <c r="H104" i="8"/>
  <c r="G99" i="8"/>
  <c r="F99" i="8"/>
  <c r="E99" i="8"/>
  <c r="D99" i="8"/>
  <c r="B99" i="8" s="1"/>
  <c r="H99" i="8"/>
  <c r="D56" i="8"/>
  <c r="B56" i="8" s="1"/>
  <c r="K56" i="8"/>
  <c r="H56" i="8"/>
  <c r="F56" i="8"/>
  <c r="G56" i="8"/>
  <c r="E56" i="8"/>
  <c r="K60" i="8"/>
  <c r="H60" i="8"/>
  <c r="G60" i="8"/>
  <c r="E60" i="8"/>
  <c r="F60" i="8"/>
  <c r="D60" i="8"/>
  <c r="B60" i="8" s="1"/>
  <c r="K80" i="8"/>
  <c r="H80" i="8"/>
  <c r="G80" i="8"/>
  <c r="F80" i="8"/>
  <c r="E80" i="8"/>
  <c r="D80" i="8"/>
  <c r="B80" i="8" s="1"/>
  <c r="G115" i="8"/>
  <c r="F115" i="8"/>
  <c r="E115" i="8"/>
  <c r="D115" i="8"/>
  <c r="B115" i="8" s="1"/>
  <c r="H115" i="8"/>
  <c r="G123" i="8"/>
  <c r="F123" i="8"/>
  <c r="E123" i="8"/>
  <c r="D123" i="8"/>
  <c r="B123" i="8" s="1"/>
  <c r="H123" i="8"/>
  <c r="G131" i="8"/>
  <c r="F131" i="8"/>
  <c r="E131" i="8"/>
  <c r="D131" i="8"/>
  <c r="B131" i="8" s="1"/>
  <c r="H131" i="8"/>
  <c r="F160" i="8"/>
  <c r="D160" i="8"/>
  <c r="B160" i="8" s="1"/>
  <c r="H160" i="8"/>
  <c r="G160" i="8"/>
  <c r="E160" i="8"/>
  <c r="F146" i="8"/>
  <c r="D146" i="8"/>
  <c r="B146" i="8" s="1"/>
  <c r="G146" i="8"/>
  <c r="E146" i="8"/>
  <c r="H146" i="8"/>
  <c r="K94" i="8"/>
  <c r="H94" i="8"/>
  <c r="F94" i="8"/>
  <c r="G94" i="8"/>
  <c r="E94" i="8"/>
  <c r="D94" i="8"/>
  <c r="B94" i="8" s="1"/>
  <c r="G29" i="9"/>
  <c r="O29" i="9" s="1"/>
  <c r="E29" i="9"/>
  <c r="E19" i="8"/>
  <c r="D19" i="8"/>
  <c r="B19" i="8" s="1"/>
  <c r="K19" i="8"/>
  <c r="H19" i="8"/>
  <c r="G19" i="8"/>
  <c r="F19" i="8"/>
  <c r="K16" i="8"/>
  <c r="H16" i="8"/>
  <c r="G16" i="8"/>
  <c r="F16" i="8"/>
  <c r="E16" i="8"/>
  <c r="D16" i="8"/>
  <c r="B16" i="8" s="1"/>
  <c r="G62" i="8"/>
  <c r="F62" i="8"/>
  <c r="E62" i="8"/>
  <c r="D62" i="8"/>
  <c r="B62" i="8" s="1"/>
  <c r="K62" i="8"/>
  <c r="H62" i="8"/>
  <c r="E63" i="8"/>
  <c r="D63" i="8"/>
  <c r="B63" i="8" s="1"/>
  <c r="K63" i="8"/>
  <c r="G63" i="8"/>
  <c r="H63" i="8"/>
  <c r="F63" i="8"/>
  <c r="G88" i="8"/>
  <c r="F88" i="8"/>
  <c r="E88" i="8"/>
  <c r="D88" i="8"/>
  <c r="B88" i="8" s="1"/>
  <c r="K88" i="8"/>
  <c r="H88" i="8"/>
  <c r="F163" i="8"/>
  <c r="D163" i="8"/>
  <c r="B163" i="8" s="1"/>
  <c r="H163" i="8"/>
  <c r="G163" i="8"/>
  <c r="E163" i="8"/>
  <c r="G127" i="8"/>
  <c r="F127" i="8"/>
  <c r="E127" i="8"/>
  <c r="D127" i="8"/>
  <c r="B127" i="8" s="1"/>
  <c r="H127" i="8"/>
  <c r="E85" i="8"/>
  <c r="D85" i="8"/>
  <c r="B85" i="8" s="1"/>
  <c r="K85" i="8"/>
  <c r="H85" i="8"/>
  <c r="G85" i="8"/>
  <c r="F85" i="8"/>
  <c r="K72" i="8"/>
  <c r="H72" i="8"/>
  <c r="G72" i="8"/>
  <c r="F72" i="8"/>
  <c r="E72" i="8"/>
  <c r="D72" i="8"/>
  <c r="B72" i="8" s="1"/>
  <c r="H21" i="8"/>
  <c r="G21" i="8"/>
  <c r="F21" i="8"/>
  <c r="E21" i="8"/>
  <c r="D21" i="8"/>
  <c r="B21" i="8" s="1"/>
  <c r="K21" i="8"/>
  <c r="H50" i="8"/>
  <c r="G50" i="8"/>
  <c r="F50" i="8"/>
  <c r="E50" i="8"/>
  <c r="D50" i="8"/>
  <c r="B50" i="8" s="1"/>
  <c r="K50" i="8"/>
  <c r="F15" i="8"/>
  <c r="E15" i="8"/>
  <c r="D15" i="8"/>
  <c r="B15" i="8" s="1"/>
  <c r="K15" i="8"/>
  <c r="H15" i="8"/>
  <c r="G15" i="8"/>
  <c r="H42" i="8"/>
  <c r="G42" i="8"/>
  <c r="F42" i="8"/>
  <c r="E42" i="8"/>
  <c r="D42" i="8"/>
  <c r="B42" i="8" s="1"/>
  <c r="K42" i="8"/>
  <c r="K49" i="8"/>
  <c r="H49" i="8"/>
  <c r="G49" i="8"/>
  <c r="F49" i="8"/>
  <c r="D49" i="8"/>
  <c r="B49" i="8" s="1"/>
  <c r="E49" i="8"/>
  <c r="G111" i="8"/>
  <c r="F111" i="8"/>
  <c r="E111" i="8"/>
  <c r="D111" i="8"/>
  <c r="B111" i="8" s="1"/>
  <c r="H111" i="8"/>
  <c r="F153" i="8"/>
  <c r="D153" i="8"/>
  <c r="B153" i="8" s="1"/>
  <c r="H153" i="8"/>
  <c r="G153" i="8"/>
  <c r="E153" i="8"/>
  <c r="F47" i="8"/>
  <c r="E47" i="8"/>
  <c r="D47" i="8"/>
  <c r="B47" i="8" s="1"/>
  <c r="K47" i="8"/>
  <c r="H47" i="8"/>
  <c r="G47" i="8"/>
  <c r="F161" i="8"/>
  <c r="D161" i="8"/>
  <c r="B161" i="8" s="1"/>
  <c r="H161" i="8"/>
  <c r="G161" i="8"/>
  <c r="E161" i="8"/>
  <c r="G107" i="8"/>
  <c r="F107" i="8"/>
  <c r="E107" i="8"/>
  <c r="D107" i="8"/>
  <c r="B107" i="8" s="1"/>
  <c r="H107" i="8"/>
  <c r="D71" i="8"/>
  <c r="B71" i="8" s="1"/>
  <c r="K71" i="8"/>
  <c r="H71" i="8"/>
  <c r="G71" i="8"/>
  <c r="F71" i="8"/>
  <c r="E71" i="8"/>
  <c r="K64" i="8"/>
  <c r="H64" i="8"/>
  <c r="G64" i="8"/>
  <c r="E64" i="8"/>
  <c r="F64" i="8"/>
  <c r="D64" i="8"/>
  <c r="B64" i="8" s="1"/>
  <c r="H136" i="8"/>
  <c r="G136" i="8"/>
  <c r="F136" i="8"/>
  <c r="E136" i="8"/>
  <c r="D136" i="8"/>
  <c r="B136" i="8" s="1"/>
  <c r="G116" i="8"/>
  <c r="F116" i="8"/>
  <c r="E116" i="8"/>
  <c r="D116" i="8"/>
  <c r="B116" i="8" s="1"/>
  <c r="H116" i="8"/>
  <c r="G124" i="8"/>
  <c r="F124" i="8"/>
  <c r="E124" i="8"/>
  <c r="D124" i="8"/>
  <c r="B124" i="8" s="1"/>
  <c r="H124" i="8"/>
  <c r="G132" i="8"/>
  <c r="F132" i="8"/>
  <c r="E132" i="8"/>
  <c r="D132" i="8"/>
  <c r="B132" i="8" s="1"/>
  <c r="H132" i="8"/>
  <c r="K81" i="8"/>
  <c r="H81" i="8"/>
  <c r="G81" i="8"/>
  <c r="F81" i="8"/>
  <c r="E81" i="8"/>
  <c r="D81" i="8"/>
  <c r="B81" i="8" s="1"/>
  <c r="F154" i="8"/>
  <c r="D154" i="8"/>
  <c r="B154" i="8" s="1"/>
  <c r="G154" i="8"/>
  <c r="E154" i="8"/>
  <c r="H154" i="8"/>
  <c r="F139" i="8"/>
  <c r="H139" i="8"/>
  <c r="G139" i="8"/>
  <c r="E139" i="8"/>
  <c r="D139" i="8"/>
  <c r="B139" i="8" s="1"/>
  <c r="M7" i="9" l="1"/>
  <c r="I48" i="8"/>
  <c r="I81" i="8"/>
  <c r="I49" i="8"/>
  <c r="I37" i="8"/>
  <c r="I17" i="8"/>
  <c r="I54" i="8"/>
  <c r="I70" i="8"/>
  <c r="I33" i="8"/>
  <c r="I25" i="8"/>
  <c r="I78" i="8"/>
  <c r="I23" i="8"/>
  <c r="I55" i="8"/>
  <c r="I69" i="8"/>
  <c r="I76" i="8"/>
  <c r="I67" i="8"/>
  <c r="I66" i="8"/>
  <c r="I20" i="8"/>
  <c r="I59" i="8"/>
  <c r="I36" i="8"/>
  <c r="I47" i="8"/>
  <c r="I30" i="8"/>
  <c r="I56" i="8"/>
  <c r="I72" i="8"/>
  <c r="I16" i="8"/>
  <c r="I51" i="8"/>
  <c r="I43" i="8"/>
  <c r="I46" i="8"/>
  <c r="I91" i="8"/>
  <c r="I84" i="8"/>
  <c r="I52" i="8"/>
  <c r="I83" i="8"/>
  <c r="I88" i="8"/>
  <c r="I90" i="8"/>
  <c r="I27" i="8"/>
  <c r="I22" i="8"/>
  <c r="I44" i="8"/>
  <c r="I53" i="8"/>
  <c r="I71" i="8"/>
  <c r="I42" i="8"/>
  <c r="I32" i="8"/>
  <c r="I87" i="8"/>
  <c r="I73" i="8"/>
  <c r="I61" i="8"/>
  <c r="I38" i="8"/>
  <c r="L56" i="8"/>
  <c r="I92" i="8"/>
  <c r="I18" i="8"/>
  <c r="L39" i="8"/>
  <c r="I82" i="8"/>
  <c r="I15" i="8"/>
  <c r="I21" i="8"/>
  <c r="I63" i="8"/>
  <c r="I60" i="8"/>
  <c r="I28" i="8"/>
  <c r="I93" i="8"/>
  <c r="I74" i="8"/>
  <c r="I77" i="8"/>
  <c r="I68" i="8"/>
  <c r="I39" i="8"/>
  <c r="I79" i="8"/>
  <c r="I95" i="8"/>
  <c r="I64" i="8"/>
  <c r="I85" i="8"/>
  <c r="I62" i="8"/>
  <c r="I19" i="8"/>
  <c r="I57" i="8"/>
  <c r="I34" i="8"/>
  <c r="I86" i="8"/>
  <c r="I24" i="8"/>
  <c r="I89" i="8"/>
  <c r="I26" i="8"/>
  <c r="L15" i="8"/>
  <c r="I50" i="8"/>
  <c r="I94" i="8"/>
  <c r="I80" i="8"/>
  <c r="I41" i="8"/>
  <c r="I40" i="8"/>
  <c r="I75" i="8"/>
  <c r="L68" i="8"/>
  <c r="I58" i="8"/>
  <c r="I45" i="8"/>
  <c r="I35" i="8"/>
  <c r="I31" i="8"/>
  <c r="I65" i="8"/>
  <c r="O25" i="9"/>
  <c r="L82" i="8"/>
  <c r="I29" i="8"/>
</calcChain>
</file>

<file path=xl/sharedStrings.xml><?xml version="1.0" encoding="utf-8"?>
<sst xmlns="http://schemas.openxmlformats.org/spreadsheetml/2006/main" count="1256" uniqueCount="830">
  <si>
    <t>EVALUACIÓN INDEPENDIENTE SISTEMA DE CONTROL INTERNO
(instrucciones para su diligenciamiento)</t>
  </si>
  <si>
    <t>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Esta estructura requiere de un análisis articulado frente al desarrollo de las políticas de gestión y desempeño contenidas en el modelo y su efectividad en relación con la estructura de control, este útlimo, aspecto esecial para garantizar el buen manejo de los recursos, que las metas y objetivos se cumplan y se mejore la prestación del servicio a los usuarios, ejes fundamentales para la generación de valor público.
Teniendo en cuenta lo anterior y dada la necesidad de dar cumplimiento a la dispuesto en el articulo 156 del Decreto 2106 de 2019, el presente formato busca que las entidades cuenten con una herramienta para evaluar sus Sistemas de Control Interno de manera integral y permitirle al Jefe de Control Interno o quien haga sus veces llevar a cabo el informe de evaluación independiente sobre el mismo para su publicación cada seis (6) meses, en el sitio web de la entidad.</t>
  </si>
  <si>
    <t>Orientaciones Generales</t>
  </si>
  <si>
    <r>
      <rPr>
        <sz val="10"/>
        <color theme="1"/>
        <rFont val="Arial Narrow"/>
        <family val="2"/>
      </rPr>
      <t xml:space="preserve">El archivo contiene las siguientes hojas:
 -  </t>
    </r>
    <r>
      <rPr>
        <b/>
        <sz val="11"/>
        <color theme="1"/>
        <rFont val="Arial Narrow"/>
        <family val="2"/>
      </rPr>
      <t xml:space="preserve">Pestañas por cada uno de los componentes de control interno: </t>
    </r>
    <r>
      <rPr>
        <sz val="10"/>
        <color theme="1"/>
        <rFont val="Arial Narrow"/>
        <family val="2"/>
      </rPr>
      <t>"Ambiente de Control", "Evaluación de riesgos", "Actividades de control", "Información y Comunicación", y " Actividades de Monitoreo". las cuales cuentan todas con la siguiente estructura:</t>
    </r>
  </si>
  <si>
    <t>Columna</t>
  </si>
  <si>
    <t>Descripción</t>
  </si>
  <si>
    <r>
      <rPr>
        <b/>
        <sz val="9"/>
        <color theme="1"/>
        <rFont val="Arial Narrow"/>
        <family val="2"/>
      </rPr>
      <t xml:space="preserve">
</t>
    </r>
    <r>
      <rPr>
        <b/>
        <i/>
        <u/>
        <sz val="9"/>
        <color theme="1"/>
        <rFont val="Arial Narrow"/>
        <family val="2"/>
      </rPr>
      <t>Lineamiento X:</t>
    </r>
  </si>
  <si>
    <t>Esta columna define los lineamientos generales para cada uno de los componentes del MECI y se asocian los temas específicos que se deben analizar en cada uno.</t>
  </si>
  <si>
    <t>DIMENSIÓN O POLÍTICA DEL MIPG ASOCIADA AL REQUERIMIENTO</t>
  </si>
  <si>
    <t>En esta columna se deben asociar la (las) dimensión (es), así como la (s) política (s) de gestión y desempeño que permiten el desarrollo del tema en la entidad, en el marco del Modelo Integrado de Planeación y Gestión MIPG.</t>
  </si>
  <si>
    <r>
      <rPr>
        <b/>
        <sz val="9"/>
        <color theme="1"/>
        <rFont val="Arial Narrow"/>
        <family val="2"/>
      </rPr>
      <t>Evaluación "</t>
    </r>
    <r>
      <rPr>
        <b/>
        <sz val="10"/>
        <color theme="1"/>
        <rFont val="Arial Narrow"/>
        <family val="2"/>
      </rPr>
      <t>si se encuentra Presente"</t>
    </r>
    <r>
      <rPr>
        <b/>
        <sz val="9"/>
        <color theme="1"/>
        <rFont val="Arial Narrow"/>
        <family val="2"/>
      </rPr>
      <t xml:space="preserve">
</t>
    </r>
    <r>
      <rPr>
        <sz val="9"/>
        <color theme="1"/>
        <rFont val="Arial Narrow"/>
        <family val="2"/>
      </rPr>
      <t>Referencia a Procesos, Manuales/Políticas de Operación/Procedimientos/Instructivos u otros desarrollos que den cuente de su aplicación</t>
    </r>
  </si>
  <si>
    <t>Indicar el nombre del proceso, manual, política de operación, procedimiento o instructivo en donde se encuentra documentado y su fuente de consulta.
De acuerdo con lo identificado como resultado de la evaluación del requerimiento, seleccione de la lista desplegable 1, 2 o 3 de acuerdo con las siguientes definiciones:
1 - No existen actividades diseñadas para cubrir el requerimiento. 
2 - Existen actividades diseñadas o en proceso de diseño, pero éstas no se encuentran documentadas en las políticas/procedimientos u otras herramientas
3 - Las actividades se encuentran diseñadas, documentadas y socializadas de acuerdo con el requerimiento.
Nota: Entiendase "diseñada" como aquella actividad que cuenta con un responsable(s), periodicidad (cada cuanto se realiza ), proposito (objetivo), Como se lleva a cabo  (procedimiento), qué pasa con las desviaciones y/o excepciones (producto de su ejecucion) y cuenta con evidencia (documentacion).</t>
  </si>
  <si>
    <t>EVIDENCIA DEL CONTROL</t>
  </si>
  <si>
    <t>No.</t>
  </si>
  <si>
    <t>Relaciona el consecutivo de las evidencias que se identifican en relación con la efectividad del control.</t>
  </si>
  <si>
    <t>Referencia a Análisis y verificaciones en el marco del Comité Institucional de Coordinación de Control Interno</t>
  </si>
  <si>
    <t>Indicar las acciones que se han adelantado para evaluar el estado del Sistema de Control Interno en el marco del Comité Institucional de Coordinación de Control Interno. Acciones entendidas a las modificaciones, actualizaciones y actividades de fortalecimiento del sistema a partir de la normatividad vigente.</t>
  </si>
  <si>
    <t xml:space="preserve">Observaciones de la evaluacion independiente (tener encuenta papel de  líneas de defensa) </t>
  </si>
  <si>
    <t>Indicar las acciones que se han adelantado en el marco de la evaluaciòn independiente (auditoria interna), sobre el estado del Sistema de Control Interno . Acciones entendidas en la evaluación y monitoreo de la efectividad del control, incluyendo el seguimiento a los controles de la primera y segunda linea de defensa.</t>
  </si>
  <si>
    <r>
      <rPr>
        <b/>
        <sz val="9"/>
        <color theme="1"/>
        <rFont val="Arial Narrow"/>
        <family val="2"/>
      </rPr>
      <t xml:space="preserve">Evaluación </t>
    </r>
    <r>
      <rPr>
        <b/>
        <sz val="10"/>
        <color theme="1"/>
        <rFont val="Arial Narrow"/>
        <family val="2"/>
      </rPr>
      <t>"si se encuentra Funcionando"</t>
    </r>
  </si>
  <si>
    <t>Seleccionar de la lista desplegable 1, 2 o 3 de acuerdo con los siguientes criterios y basado en los resultados reportados por la Oficina de Control Interno así:
1 - El control  no opera como está diseñado o bien no está presente (no se ha implementado)
2 - El control opera como está diseñado pero con algunas falencias
3-  El control opera como está diseñado y es efectivo frente al cumplimiento de los objetivos y para evitar la materialización del riesgo.</t>
  </si>
  <si>
    <r>
      <rPr>
        <sz val="10"/>
        <color theme="1"/>
        <rFont val="Arial Narrow"/>
        <family val="2"/>
      </rPr>
      <t xml:space="preserve"> -</t>
    </r>
    <r>
      <rPr>
        <sz val="11"/>
        <color theme="1"/>
        <rFont val="Arial Narrow"/>
        <family val="2"/>
      </rPr>
      <t xml:space="preserve"> </t>
    </r>
    <r>
      <rPr>
        <b/>
        <sz val="11"/>
        <color theme="1"/>
        <rFont val="Arial Narrow"/>
        <family val="2"/>
      </rPr>
      <t>Análisis de Resultados:</t>
    </r>
    <r>
      <rPr>
        <sz val="10"/>
        <color theme="1"/>
        <rFont val="Arial Narrow"/>
        <family val="2"/>
      </rPr>
      <t xml:space="preserve"> Esta hoja permite establecer si el Sistema de Control Interno evaluado se encuentra </t>
    </r>
    <r>
      <rPr>
        <b/>
        <sz val="10"/>
        <color theme="1"/>
        <rFont val="Arial Narrow"/>
        <family val="2"/>
      </rPr>
      <t>PRESENTE y FUNCIONANDO</t>
    </r>
    <r>
      <rPr>
        <sz val="10"/>
        <color theme="1"/>
        <rFont val="Arial Narrow"/>
        <family val="2"/>
      </rPr>
      <t xml:space="preserve">, permitiéndo definir puntos de mejora a través de los componentes del MECI y </t>
    </r>
    <r>
      <rPr>
        <sz val="10"/>
        <color rgb="FFFF0000"/>
        <rFont val="Arial Narrow"/>
        <family val="2"/>
      </rPr>
      <t>su articulacion</t>
    </r>
    <r>
      <rPr>
        <sz val="10"/>
        <color theme="1"/>
        <rFont val="Arial Narrow"/>
        <family val="2"/>
      </rPr>
      <t xml:space="preserve"> con las Dimensiones del MIPG.</t>
    </r>
  </si>
  <si>
    <t xml:space="preserve">Clasificación </t>
  </si>
  <si>
    <t>Observaciones del Control</t>
  </si>
  <si>
    <t>Mantenimiento del Control</t>
  </si>
  <si>
    <t>Cuando en el análisis de los requerimientos en los diferentes componentes del MECI se cuente con aspectos evaluados en nivel 3 (presente) y 3 (funcionando).</t>
  </si>
  <si>
    <t>Se encuentra presente y funciona correctamente, por lo tanto se requiere acciones o actividades  dirigidas a su mantenimiento dentro del marco de las lineas de defensa.</t>
  </si>
  <si>
    <t>Oportunidad de Mejora</t>
  </si>
  <si>
    <t>Cuando en el análisis de los requerimientos en los diferentes componentes del MECI se cuente con aspectos evaluados en nivel 2 (presente) y 3 (funcionando).</t>
  </si>
  <si>
    <t xml:space="preserve"> Se encuentra presente  y funcionando, pero requiere mejoras frente a su diseño, ya que  opera de manera efectiva
</t>
  </si>
  <si>
    <t>Deficiencia de Control
(Diseño o Ejecución)</t>
  </si>
  <si>
    <t>Cuando en el análisis de los requerimientos en los diferentes componentes del MECI se cuente con aspectos evaluados en nivel 2 (presente) y 2 (funcionando); 3 (presente) y 1 (funcionando); 3 (presente) y 2 (funcionando); 2 (presente) y 1 (funcionando)</t>
  </si>
  <si>
    <t>Se encuentra presente y funcionando, pero requiere acciones dirigidas a fortalecer  o mejorar su diseño y/o ejecucion.</t>
  </si>
  <si>
    <t>Deficiencia de Control Mayor
(Diseño y Ejecución)</t>
  </si>
  <si>
    <t>Cuando en el análisis de los requerimientos en los diferentes componentes del MECI se cuente con aspectos evaluados en nivel 1 (presente) y 1 (funcionando);1 (presente) y 2 (funcionando); 1(presente) y 3 (funcionando).</t>
  </si>
  <si>
    <t>No se encuentra presente  por lo tanto no esta funcionando, lo que hace que se requieran acciones dirigidas a fortalecer su diseño y puesta en marcha</t>
  </si>
  <si>
    <r>
      <rPr>
        <sz val="10"/>
        <color theme="1"/>
        <rFont val="Arial Narrow"/>
        <family val="2"/>
      </rPr>
      <t xml:space="preserve"> -</t>
    </r>
    <r>
      <rPr>
        <sz val="11"/>
        <color theme="1"/>
        <rFont val="Arial Narrow"/>
        <family val="2"/>
      </rPr>
      <t xml:space="preserve"> </t>
    </r>
    <r>
      <rPr>
        <b/>
        <sz val="11"/>
        <color theme="1"/>
        <rFont val="Arial Narrow"/>
        <family val="2"/>
      </rPr>
      <t>Conclusiones:</t>
    </r>
    <r>
      <rPr>
        <sz val="10"/>
        <color theme="1"/>
        <rFont val="Arial Narrow"/>
        <family val="2"/>
      </rPr>
      <t xml:space="preserve"> Esta hoja permite establecer si el Sistema de Control Interno evaluado se encuentra </t>
    </r>
    <r>
      <rPr>
        <b/>
        <sz val="10"/>
        <color theme="1"/>
        <rFont val="Arial Narrow"/>
        <family val="2"/>
      </rPr>
      <t>PRESENTE y FUNCIONANDO</t>
    </r>
    <r>
      <rPr>
        <sz val="10"/>
        <color theme="1"/>
        <rFont val="Arial Narrow"/>
        <family val="2"/>
      </rPr>
      <t>, definiendo puntos de mejora a través de los componentes del MECI y su relación con las Dimensiones del MIPG.</t>
    </r>
  </si>
  <si>
    <r>
      <rPr>
        <sz val="10"/>
        <color theme="1"/>
        <rFont val="Arial Narrow"/>
        <family val="2"/>
      </rPr>
      <t xml:space="preserve"> -</t>
    </r>
    <r>
      <rPr>
        <sz val="11"/>
        <color theme="1"/>
        <rFont val="Arial Narrow"/>
        <family val="2"/>
      </rPr>
      <t xml:space="preserve"> </t>
    </r>
    <r>
      <rPr>
        <b/>
        <sz val="11"/>
        <color theme="1"/>
        <rFont val="Arial Narrow"/>
        <family val="2"/>
      </rPr>
      <t>Definiciones:</t>
    </r>
    <r>
      <rPr>
        <sz val="11"/>
        <color theme="1"/>
        <rFont val="Arial Narrow"/>
        <family val="2"/>
      </rPr>
      <t xml:space="preserve"> A</t>
    </r>
    <r>
      <rPr>
        <sz val="10"/>
        <color theme="1"/>
        <rFont val="Arial Narrow"/>
        <family val="2"/>
      </rPr>
      <t>lgunos términos asociados a con control interno y utilizados en diferentes partes del formato.</t>
    </r>
  </si>
  <si>
    <t>Términos y Definiciones</t>
  </si>
  <si>
    <t>Término</t>
  </si>
  <si>
    <t>Actividad de control</t>
  </si>
  <si>
    <t>Acciones establecidas en los procesos, políticas, procedimientos u otras herramientas que permiten que se lleven a cabo las instrucciones de la Administración para mitigar los riesgos relacionados con el logro de los objetivos. Las Actividades de Control son un Componente del Control Interno.</t>
  </si>
  <si>
    <t>Alta Dirección</t>
  </si>
  <si>
    <t>Comprende los empleos del Nivel Directivo a los cuales corresponden funciones de dirección general, de formulación de políticas institucionales y de adopción de planes, programas y proyectos. (Decreto 770 de 2005)</t>
  </si>
  <si>
    <t>Ambiente de control</t>
  </si>
  <si>
    <t>El ambiente de control establece el tono de una organización. Es la base de los otros componentes del control interno pues define los valores y principios con los cuales se rige la entidad e influye en la conciencia de los servidores sobre la forma en que se deben llevar a cabo las operaciones.</t>
  </si>
  <si>
    <t>Comité Institucional de Coordinación de Control Interno</t>
  </si>
  <si>
    <t>Instancia del más alto nivel jerárquico, creado como órgano asesor e instancia decisora en los asuntos de control interno, de oblgatoria conformación para todas las entidades estatales. (Ley 87 de 1993, art 13 y Decreto 648 de 2017).</t>
  </si>
  <si>
    <t>Comité Institucional de Gestión y Desempeño</t>
  </si>
  <si>
    <t>Instancia del más alto nivel jerárquico, encargado de orientar la implementación y operación del Modelo Integrado de Planeación y Gestión MIPG, de oblgatoria conformación para todas las entidades estatales. (Decreto 1499 de 2017).</t>
  </si>
  <si>
    <t>Componente</t>
  </si>
  <si>
    <t>Uno de los cinco elementos del Modelo Estándar de Control Interno MECI.</t>
  </si>
  <si>
    <t>Conflicto de interés</t>
  </si>
  <si>
    <t>Situación en la cual un auditor interno, que ocupa un puesto de confianza, tiene interés personal o profesional en competencia con otros intereses. Tales intereses pueden hacerle difícil el cumplimiento imparcial de sus tareas. (Tomado de las Normas Internacionales de Auditoría Interna Norma 1120)
En el sector público el conflicto de interés existe cuando el interés personal de quien ejerce una función pública colisiona con los deberes y obligaciones del cargo que desempeña. (Guía Conflictos de Interés de Servidores Públicos. Función Pública. 2018).</t>
  </si>
  <si>
    <t>Control Interno</t>
  </si>
  <si>
    <t>Estructura de procesos, políticas, procedimientos, manuales y otras herramientas diseñadas por la entidad para proporcionar seguridad razonable de que los objetivos y metas se alcanzarán y que los eventos no deseados se evitaran o bien se detectaran y corregirán.</t>
  </si>
  <si>
    <t>Control interno efectivo</t>
  </si>
  <si>
    <t>El Sistema de Control Interno para que sea efectivo requiere que cada uno de los cinco componentes del MECI y sus lineamientos, estén presentes, funcionando y operando de manera articulada con el MIPG.</t>
  </si>
  <si>
    <t>Controles generales de TI</t>
  </si>
  <si>
    <t>Actividades de control que ayudan a asegurar la apropiada operación de la tecnología, incluyen los controles sobre la infraestructura de tecnología, seguridad de la información, adquisición de tecnología  su desarrollo y mantenimiento.</t>
  </si>
  <si>
    <t>Corrupción</t>
  </si>
  <si>
    <t>Posibilidad de que por acción u omisión, se use el poder para desviar la gestión de lo público hacia un beneficio privado.  (Secretaría de Transparencia)</t>
  </si>
  <si>
    <t>COSO</t>
  </si>
  <si>
    <t>Committe of Sponsoring Organizations of the Treadway Commission (por sus siglas en inglés). COSO es una iniciativa conjunta de cinco organizaciones del sector privado y se dedica a liderar el desarrollo de marcos y guías en control interno y gestión de riesgos.</t>
  </si>
  <si>
    <t>Cumplimiento</t>
  </si>
  <si>
    <t>Esta relacionado con el cumplimiento a las leyes y regulaciones aplicables a la Entidad.</t>
  </si>
  <si>
    <t>Deficiencia de control</t>
  </si>
  <si>
    <t xml:space="preserve">Es una falla con respecto a un control particular o actividad de control. </t>
  </si>
  <si>
    <t>Deficiencia del Sistema de control interno</t>
  </si>
  <si>
    <t>Se asocia a fallas o brechas en un componente o componentes y sus lineamientos que tiene la capacidad para generar riesgos.</t>
  </si>
  <si>
    <t>Evaluación de Riesgos</t>
  </si>
  <si>
    <t>Proceso que permite a cada entidad identificar, analizar y administrar riesgos relevantes para el logro de sus objetivos.</t>
  </si>
  <si>
    <t>Evaluaciones continuas</t>
  </si>
  <si>
    <t>Corresponden a actividades (manuales o automáticas) que sirven para monitorear la efectividad del control interno en el día a día de las operaciones. Estas evaluaciones incluyen actos regulares de administración, comparaciones, conciliaciones y otras acciones rutinarias.</t>
  </si>
  <si>
    <t>Evaluaciones separadas</t>
  </si>
  <si>
    <t>Incluye autoevaluaciones, en las que las personas responsables por una unidad o función particular (2a línea de defensa) determinan la efectividad de los controles para sus actividades clave para el logro de los objetivos institucionales.
Así mismo, se incluyen las evaluaciones realizadas por las Auditorías (interna y externa).</t>
  </si>
  <si>
    <t>Funcionando</t>
  </si>
  <si>
    <t>La determinación que los componentes y lineamientos son aplicados de forma sistemática como han sido diseñados y es posible analizar su efectividad para evitar la materialización de riesgos, mediante el contraste de información relevante.</t>
  </si>
  <si>
    <t>Integridad</t>
  </si>
  <si>
    <t>El economista estadounidense Anthony Downs “la integridad consiste en la coherencia entre las declaraciones y las realizaciones[1]”, entendiéndose esta como una característica personal, que en el sector público también se refiere al cumplimiento de la promesa que cada servidor le hace al Estado y a la ciudadanía de ejercer a cabalidad su labor. (Tomado micrositio MIPG, Dimensión Talento Humano).</t>
  </si>
  <si>
    <t>Lineamiento</t>
  </si>
  <si>
    <t>Especificaciones fundamentales asociadas a cada uno de los componentes del MECI que permitirán establecer la efectividad del Sistema de Control Interno.</t>
  </si>
  <si>
    <t xml:space="preserve">Mantenimieto del Control </t>
  </si>
  <si>
    <t xml:space="preserve">Verificar periodicamente el control y ante cambios en el entorno externo o interno realizar los ajustes correspondientes o incluir un nuevo control </t>
  </si>
  <si>
    <t>Mapa de riesgos</t>
  </si>
  <si>
    <t>Herramiento cualitativa que permite identificar los riesgos de la organización en el cual se presenta una descripción de cada uno de ellos y su tratamiento.</t>
  </si>
  <si>
    <t>Hallazgo en el cual sí existe un cumplimiento, pero a pesar de ello se determina, bajo criterios objetivos, que existe un margen de mejora para optimizar más una actividad, tarea o proceso concreto.</t>
  </si>
  <si>
    <t>Política</t>
  </si>
  <si>
    <t>Declaración emitida por la administración acerca de lo que debe hacerse para el control. Las políticas son la base para la definición de procedimientos.</t>
  </si>
  <si>
    <t>Presente</t>
  </si>
  <si>
    <t>La determinación que existen en diseño e implementación de los requerimientos asociados a las políticas de gestión y desempeño.</t>
  </si>
  <si>
    <t>Procedimiento</t>
  </si>
  <si>
    <t>Actividades desagregadas que implementan una política o determinan acciones concretas para la consecución de un objetivo o meta.</t>
  </si>
  <si>
    <t>Reporte</t>
  </si>
  <si>
    <t>Información suministrada por diferentes instancias de la entidad, que incluye datos internos y externos, así como información financiera y no financiera, necesaria para la toma de decisiones.</t>
  </si>
  <si>
    <t>Riesgo</t>
  </si>
  <si>
    <t>La posibilidad de que un evento ocurra y afecte de manera adversa el logro de los objetivos.</t>
  </si>
  <si>
    <t>Riesgo inherente</t>
  </si>
  <si>
    <t xml:space="preserve">El riesgo frente al logro de los objetivos en ausencia de cualquier acción por parte de la administración para afectar el impacto o probabilidad de dicho riesgo. </t>
  </si>
  <si>
    <t>Riesgo residual</t>
  </si>
  <si>
    <t>El riesgo frente al logro de los objetivos que permanece una vez la respuesta al riesgo ha sido diseñada e implementada por parte de la administración.</t>
  </si>
  <si>
    <t>Segregación de Funciones</t>
  </si>
  <si>
    <t>Se refiere a la asignación de las responsabilidades con diferentes niveles de autorización con el fin de reducir errores o posibles situaciones de corrupción durante el normal desarrollo de sus funciones.</t>
  </si>
  <si>
    <t>Seguridad razonable</t>
  </si>
  <si>
    <t>Determina que no importa que tan bien esté diseñado e implementado el control interno, no se puede garantizar que los objetivos de la entidad se van a cumplir. Esto por las limitaciones inherentes de todo Sistemas de Control Interno.</t>
  </si>
  <si>
    <t xml:space="preserve">Evaluación Independiente </t>
  </si>
  <si>
    <t xml:space="preserve">Se entiende como las prácticas de examen al control interno y ejercicio de auditoría llevadas a cabo por la oficina de control interno o quien haga sus veces, teniendo en cuenta las normas de auditoria generalmente aceptadas. </t>
  </si>
  <si>
    <t>Lineas de Defensa</t>
  </si>
  <si>
    <t>Esquema de asignación de responsabilidades, adaptada del Modelo de las 3 Líneas de Defensa” del Instituto de Auditores, el cual proporciona una manera simple y efectiva para mejorar las comunicaciones en la gestión de riesgos y control mediante la aclaración de las funciones y deberes esenciales relacionados, que permiten contar con diferentes niveles para el control.</t>
  </si>
  <si>
    <t>AMBIENTE DE CONTROL</t>
  </si>
  <si>
    <t>La entidad debe asegurar un ambiente de control que le permita disponer de las condiciones mínimas para el ejercicio del control interno. Esto se logra con el compromiso, liderazgo y los lineamientos de la alta dirección y del Comité Institucional de Coordinación de Control Interno. El Ambiente de Control es el fundamento de todos los demás componentes del control interno, se incluyen la integridad y valores éticos, la competencia (capacidad) de los servidores de la entidad; la manera en que la Alta Dirección asigna autoridad y responsabilidad, así como también el direccionamiento estratégico definido.</t>
  </si>
  <si>
    <t>ID</t>
  </si>
  <si>
    <t xml:space="preserve">EVIDENCIA DEL CONTROL </t>
  </si>
  <si>
    <t xml:space="preserve">Evaluación </t>
  </si>
  <si>
    <t>EJEMPLO</t>
  </si>
  <si>
    <t xml:space="preserve"> Aplicación del Código de Integridad. (incluye análisis de desviaciones, convivencia laboral, temas disciplinarios internos, quejas o denuncias sobres los servidores de la entidad, u otros temas relacionados).</t>
  </si>
  <si>
    <t>Dimensión Talento Humano
Política Integridad</t>
  </si>
  <si>
    <t>Se implementó el Código de Integridad acorde con el esquema definido de 5 valores y sus lineamientos de conducta y se desarrollaron ejercicios internos con talleres para la socialización e interiorización a todos los servidores y contratistas de la entidad.</t>
  </si>
  <si>
    <t>En el marco del Comité Institucional de Control Interno bimensualmente se contrastan quejas internas y externas sobre situaciones irregulares.</t>
  </si>
  <si>
    <t>Se han analizado los temas más críticos acerca en relación con el ausentismo, acoso laboral, solicitudes de traslado y rotación del personal.</t>
  </si>
  <si>
    <t>1.1 Aplicación del Código de Integridad. (incluye análisis de desviaciones, convivencia laboral, temas disciplinarios internos, quejas o denuncias sobres los servidores de la entidad, u otros temas relacionados).</t>
  </si>
  <si>
    <t>https://fuga.gov.co/transparencia-y-acceso-a-la-informacion-publica/planeacion-presupuesto-informes/plan-anticorrupcion</t>
  </si>
  <si>
    <t xml:space="preserve">1.2 Mecanismos para el manejo de conflictos de interés. </t>
  </si>
  <si>
    <t>1.3 Mecanismos frente a la detección y prevención del uso inadecuado de información privilegiada u otras situaciones que puedan implicar riesgos para la entidad.</t>
  </si>
  <si>
    <t>Dimensión Información y Comunicación
Política Transparencia y Acceso a la Información Pública
Política Gestión Documental</t>
  </si>
  <si>
    <t>https://www.fuga.gov.co/transparencia-y-acceso-a-la-informacion-publica/planeacion-presupuesto-informes/plan-anticorrupcion</t>
  </si>
  <si>
    <t xml:space="preserve">1.4 La evaluación de las acciones transversales de integridad, mediante el monitoreo permanente de los riesgos de corrupción. </t>
  </si>
  <si>
    <t>Dimensión Direccionamiento Estratégico y Planeación
Plan Anticorrupción y de Atención al Ciudadano</t>
  </si>
  <si>
    <t>Evaluación</t>
  </si>
  <si>
    <t>2.2 Definición y documentación del Esquema de Líneas de Defensa</t>
  </si>
  <si>
    <t>https://intranet.fuga.gov.co/proceso-de-gestion-de-mejora</t>
  </si>
  <si>
    <t>https://intranet.fuga.gov.co/proceso-planeacion</t>
  </si>
  <si>
    <t>https://intranet.fuga.gov.co/evaluacion-independiente-de-la-gestion</t>
  </si>
  <si>
    <t>2.3 Definición de líneas de reporte en temas clave para la toma de decisiones, atendiendo el Esquema de Líneas de Defensa</t>
  </si>
  <si>
    <t xml:space="preserve">Núm: </t>
  </si>
  <si>
    <t>https://www.fuga.gov.co/transparencia-y-acceso-a-la-informacion-publica/normativa/politica-de-administracion-del-riesgo</t>
  </si>
  <si>
    <t xml:space="preserve">3.2 La Alta Dirección frente a la política de Administración del Riesgo definen los niveles de aceptación del riesgo, teniendo en cuenta cada uno de los objetivos establecidos. </t>
  </si>
  <si>
    <t>3.3 Evaluación de la planeación estratégica, considerando alertas frente a posibles incumplimientos, necesidades de recursos, cambios en el entorno que puedan afectar su desarrollo, entre otros aspectos que garanticen de forma razonable su cumplimiento.</t>
  </si>
  <si>
    <t>4.1 Evaluación de la Planeación Estratégica del Talento Humano.</t>
  </si>
  <si>
    <t>4.2 Evaluación de las actividades relacionadas con el Ingreso del personal.</t>
  </si>
  <si>
    <t>4.3 Evaluación de las actividades relacionadas con la permanencia del personal.</t>
  </si>
  <si>
    <t>4.4 Analizar si se cuenta con políticas claras y comunicadas relacionadas con la responsabilidad de cada servidor sobre el desarrollo y mantenimiento del control interno (1a línea de defensa)</t>
  </si>
  <si>
    <t>4.5 Evaluación de las actividades relacionadas con el retiro del personal.</t>
  </si>
  <si>
    <t>4.6 Evaluar el impacto del Plan Institucional de Capacitación - PIC</t>
  </si>
  <si>
    <t>4.7 Evaluación frente a los productos y servicios en los cuales participan los contratistas de apoyo.</t>
  </si>
  <si>
    <t>https://intranet.fuga.gov.co/proceso-gestion-juridica</t>
  </si>
  <si>
    <t>5.1 Acorde con la estructura del Esquema de Líneas de Defensa se han definido estándares de reporte, periodicidad y responsables frente a diferentes temas críticos de la entidad.</t>
  </si>
  <si>
    <t>5.2 La Alta Dirección analiza la información asociada con la generación de reportes financieros.</t>
  </si>
  <si>
    <t>Publicación en la página web de la entidad: https://www.fuga.gov.co/transparencia-y-acceso-a-la-informacion-publica/planeacion-presupuesto-informes?field_fecha_de_emision_value=All&amp;term_node_tid_depth=247</t>
  </si>
  <si>
    <t>5.3 Teniendo en cuenta la información suministrada por la 2a y 3a línea de defensa se toman decisiones a tiempo para garantizar el cumplimiento de las metas y objetivos.</t>
  </si>
  <si>
    <t>https://www.fuga.gov.co/transparencia-y-acceso-a-la-informacion-publica/planeacion-presupuesto-informes/planes-de-mejoramiento</t>
  </si>
  <si>
    <t>Segplan: https://www.fuga.gov.co/taxonomy/term/258</t>
  </si>
  <si>
    <t>5.4 Se evalúa la estructura de control a partir de los cambios en procesos, procedimientos, u otras herramientas, a fin de garantizar su adecuada formulación y afectación frente a la gestión del riesgo.</t>
  </si>
  <si>
    <t>http://intranet.fuga.gov.co/proceso-de-gestion-de-mejora</t>
  </si>
  <si>
    <t>5.5 La entidad aprueba y hace seguimiento al Plan Anual de Auditoría presentado y ejecutado por parte de la Oficina de Control Interno.</t>
  </si>
  <si>
    <t>PAAI: https://www.fuga.gov.co/transparencia-y-acceso-a-la-informacion-publica/planeacion-presupuesto-informes?field_fecha_de_emision_value=All&amp;term_node_tid_depth=275</t>
  </si>
  <si>
    <t>Informes Auditorías: https://www.fuga.gov.co/transparencia-y-acceso-a-la-informacion-publica/planeacion-presupuesto-informes?field_fecha_de_emision_value=All&amp;term_node_tid_depth=276</t>
  </si>
  <si>
    <t>5.6 La entidad analiza los informes presentados por la Oficina de Control Interno y evalúa su impacto en relación con la mejora institucional.</t>
  </si>
  <si>
    <t>Informes: https://www.fuga.gov.co/transparencia-y-acceso-a-la-informacion-publica/planeacion-presupuesto-informes?field_fecha_de_emision_value=All&amp;term_node_tid_depth=276</t>
  </si>
  <si>
    <t>Planes de Mejoramiento https://www.fuga.gov.co/transparencia-y-acceso-a-la-informacion-publica/planeacion-presupuesto-informes/planes-de-mejoramiento</t>
  </si>
  <si>
    <t>https://www.fuga.gov.co/transparencia-y-acceso-a-la-informacion-publica/planeacion-presupuesto-informes?field_fecha_de_emision_value=All&amp;term_node_tid_depth=307</t>
  </si>
  <si>
    <t>EVALUACIÓN DE RIESGOS</t>
  </si>
  <si>
    <t xml:space="preserve">Este componente hace referencia al ejercicio efectuado bajo el liderazgo del equipo directivo y de todos los servidores de la entidad, y permite identificar, evaluar y gestionar eventos potenciales, tanto internos como externos, que puedan afectar el logro de los objetivos institucionales.
La condición para la evaluación de riesgos es el establecimiento de objetivos, vinculados a varios niveles de la entidad, lo que implica que la Alta Dirección define objetivos y los agrupa en categorías en todos los niveles de la entidad, con el fin de evaluarlos </t>
  </si>
  <si>
    <r>
      <rPr>
        <b/>
        <u/>
        <sz val="11"/>
        <color theme="0"/>
        <rFont val="Arial Narrow"/>
        <family val="2"/>
      </rPr>
      <t xml:space="preserve">Lineamiento 6: 
</t>
    </r>
    <r>
      <rPr>
        <b/>
        <sz val="11"/>
        <color theme="0"/>
        <rFont val="Arial Narrow"/>
        <family val="2"/>
      </rPr>
      <t xml:space="preserve">Definición de objetivos con suficiente claridad para identificar y evaluar los riesgos relacionados: i)Estratégicos; ii)Operativos; iii)Legales y Presupuestales; iv)De Información Financiera y no Financiera.
</t>
    </r>
  </si>
  <si>
    <t>6.1  La Entidad cuenta con mecanismos para vincular o relacionar el plan estratégico con los objetivos estratégicos y estos a su vez con los objetivos operativos.</t>
  </si>
  <si>
    <t>Plan _Dependencias https://fuga.gov.co/transparencia-y-acceso-a-la-informacion-publica/planeacion-presupuesto-informes?field_fecha_de_emision_value=All&amp;term_node_tid_depth=250</t>
  </si>
  <si>
    <t>6.2 Los objetivos de los procesos, programas o proyectos (según aplique) que están definidos, son específicos, medibles, alcanzables, relevantes, delimitados en el tiempo.</t>
  </si>
  <si>
    <t>https://www.fuga.gov.co/transparencia-y-acceso-a-la-informacion-publica/informacion-entidad/mapa-de-procesos</t>
  </si>
  <si>
    <t>Seguimiento a metas PDD https://www.fuga.gov.co/transparencia-y-acceso-a-la-informacion-publica/planeacion-presupuesto-informes?field_fecha_de_emision_value=All&amp;term_node_tid_depth=258</t>
  </si>
  <si>
    <t>6.3 La Alta Dirección evalúa periódicamente los objetivos establecidos para asegurar que estos continúan siendo consistentes y apropiados para la Entidad.</t>
  </si>
  <si>
    <r>
      <rPr>
        <b/>
        <u/>
        <sz val="11"/>
        <color theme="0"/>
        <rFont val="Arial Narrow"/>
        <family val="2"/>
      </rPr>
      <t xml:space="preserve">Lineamiento 7: 
</t>
    </r>
    <r>
      <rPr>
        <b/>
        <sz val="11"/>
        <color theme="0"/>
        <rFont val="Arial Narrow"/>
        <family val="2"/>
      </rPr>
      <t xml:space="preserve">Identificación y análisis de riesgos (Analiza factores internos y externos; Implica a los niveles apropiados de la dirección; Determina cómo responder a los riesgos; Determina la importancia de los riesgos). 
</t>
    </r>
  </si>
  <si>
    <t>7.1 Teniendo en cuenta la estructura de la política de Administración del Riesgo, su alcance define lineamientos para toda la entidad, incluyendo regionales, áreas tercerizadas u otras instancias que afectan la prestación del servicio.</t>
  </si>
  <si>
    <t>7.2 La Oficina de Planeación, Gerencia de Riesgos (donde existan), como 2a línea de defensa, consolidan información clave frente a la gestión del riesgo.</t>
  </si>
  <si>
    <t>7.3 A partir de la información consolidada y reportada por la 2a línea de defensa (7.2), la Alta Dirección analiza sus resultados y en especial considera si se han presentado materializaciones de riesgo.</t>
  </si>
  <si>
    <t>7.4 Cuando se detectan materializaciones de riesgo, se definen los cursos de acción en relación con la revisión y actualización del mapa de riesgos correspondiente.</t>
  </si>
  <si>
    <t>7.5 Se llevan a cabo seguimientos a las acciones definidas para resolver materializaciones de riesgo detectadas.</t>
  </si>
  <si>
    <r>
      <rPr>
        <b/>
        <u/>
        <sz val="11"/>
        <color theme="0"/>
        <rFont val="Arial Narrow"/>
        <family val="2"/>
      </rPr>
      <t xml:space="preserve">Lineamiento 8: 
</t>
    </r>
    <r>
      <rPr>
        <b/>
        <sz val="11"/>
        <color theme="0"/>
        <rFont val="Arial Narrow"/>
        <family val="2"/>
      </rPr>
      <t xml:space="preserve">Evaluación del riesgo de fraude o corrupción. 
Cumplimiento artículo 73 de la Ley 1474 de 2011, relacionado con la prevención de los riesgos de corrupción.
</t>
    </r>
  </si>
  <si>
    <t>8.1 La Alta Dirección acorde con el análisis del entorno interno y externo, define los procesos, programas o proyectos (según aplique), susceptibles de posibles actos de corrupción.</t>
  </si>
  <si>
    <t>8.2 La Alta Dirección monitorea los riesgos de corrupción con la periodicidad establecida en la Política de Administración del Riesgo.</t>
  </si>
  <si>
    <t>8.3 Para el desarrollo de las actividades de control, la entidad considera la adecuada división de las funciones y que éstas se encuentren segregadas en diferentes personas para reducir el riesgo de acciones fraudulentas.</t>
  </si>
  <si>
    <t>8.4 La Alta Dirección evalúa fallas en los controles (diseño y ejecución) para definir cursos de acción apropiados para su mejora.</t>
  </si>
  <si>
    <t>https://intranet.fuga.gov.co/sites/default/files/pn-gu-01_guia_formulacion_seguimiento_a_planes_institucionales_y_estrategicos_v8_06062023.pdf</t>
  </si>
  <si>
    <r>
      <rPr>
        <b/>
        <u/>
        <sz val="11"/>
        <color theme="0"/>
        <rFont val="Arial Narrow"/>
        <family val="2"/>
      </rPr>
      <t xml:space="preserve">
Lineamiento 9:</t>
    </r>
    <r>
      <rPr>
        <b/>
        <sz val="11"/>
        <color theme="0"/>
        <rFont val="Arial Narrow"/>
        <family val="2"/>
      </rPr>
      <t xml:space="preserve"> </t>
    </r>
    <r>
      <rPr>
        <sz val="11"/>
        <color theme="0"/>
        <rFont val="Arial Narrow"/>
        <family val="2"/>
      </rPr>
      <t xml:space="preserve">Identificación y análisis de cambios significativos </t>
    </r>
  </si>
  <si>
    <t>9.1 Acorde con lo establecido en la política de Administración del Riesgo, se monitorean los factores internos y externos definidos para la entidad, a fin de establecer cambios en el entorno que determinen nuevos riesgos o ajustes a los existentes.</t>
  </si>
  <si>
    <t>La Alta Dirección evalúa y monitoreo las fallas en los controles y monitorea todos los riesgos, incluidos los ACEPTADOS; analiza los informes de 2 línea presentados por los diferentes procesos y 3 línea presentados por la Oficina de Control Interno y evalúa su impacto en relación con la mejora institucional.
 Al respecto se llevan a cabo presentaciones sobre la evaluación de la política de riesgos, aprobaciones y seguimiento a los planes de trabajo de riesgos, monitoreo periódico a los riesgos existentes, aprobación de nuevos riesgos, así como los Resultados de informes de la OCI donde se discuten las medidas que se deben tomar para mejorar los resultados. Lo anterior se soporte en Actas Comité Dirección y Actas de Comité CICCI</t>
  </si>
  <si>
    <t>Dimension de Control Interno
Lineas de Defensa</t>
  </si>
  <si>
    <t>http://intranet.fuga.gov.co/proceso-gestion-juridica</t>
  </si>
  <si>
    <t>Expediente Orfeo Actas Comité de Dirección 202210000200800001E - 202313000201300001E</t>
  </si>
  <si>
    <t>https://fuga.gov.co/transparencia-y-acceso-a-la-informacion-publica/planeacion-presupuesto-informes?field_fecha_de_emision_value=All&amp;term_node_tid_depth=287</t>
  </si>
  <si>
    <t>9.3 La Alta Dirección monitorea los riesgos aceptados revisando que sus condiciones no hayan cambiado y definir su pertinencia para sostenerlos o ajustarlos.</t>
  </si>
  <si>
    <t>Reunión: \\192.168.0.34\plan operativo integral\OFICINA ASESORA DE PLANEACIÓN\SCI-MECI 2LINEA\Evidencias SCI -2023\9.4</t>
  </si>
  <si>
    <t>9.5 La entidad analiza el impacto sobre el control interno por cambios en los diferentes niveles organizacionales.</t>
  </si>
  <si>
    <t>ACTIVIDADES DE CONTROL</t>
  </si>
  <si>
    <t>La entidad define y desarrolla actividades de control que contribuyen a la mitigación de los riesgos hasta niveles aceptables para la consecución de los objetivos estratégicos y de proceso. 
Implementa políticas de operación mediante procedimientos u otros mecanismos que den cuenta de su aplicación en el día a día de las operaciones.</t>
  </si>
  <si>
    <t>10.1 Para el desarrollo de las actividades de control, la entidad considera la adecuada división de las funciones y que éstas se encuentren segregadas en diferentes personas para reducir el riesgo de error o de incumplimientos de alto impacto en la operación.</t>
  </si>
  <si>
    <t>Plan MIPG: https://fuga.gov.co/transparencia-y-acceso-a-la-informacion-publica/planeacion-presupuesto-informes?field_fecha_de_emision_value=All&amp;term_node_tid_depth=287</t>
  </si>
  <si>
    <t>11.1 La entidad establece actividades de control relevantes sobre las infraestructuras tecnológicas; los procesos de gestión de la seguridad y sobre los procesos de adquisición, desarrollo y mantenimiento de tecnologías.</t>
  </si>
  <si>
    <t>https://fuga.gov.co/transparencia-y-acceso-a-la-informacion-publica/planeacion-presupuesto-informes/plan-tecnologias-de-la-informacion?field_fecha_de_emision_value=All&amp;term_node_tid_depth=285</t>
  </si>
  <si>
    <t>11.2  Para los proveedores de tecnología  selecciona y desarrolla actividades de control internas sobre las actividades realizadas por el proveedor de servicios.</t>
  </si>
  <si>
    <t xml:space="preserve">11.3 Se cuenta con matrices de roles y usuarios siguiendo los principios de segregación de funciones.
</t>
  </si>
  <si>
    <t xml:space="preserve">11.4 Se cuenta con información de la 3a línea de defensa, como evaluador independiente en relación con los controles implementados por el proveedor de servicios, para  asegurar que los riesgos relacionados se mitigan.
</t>
  </si>
  <si>
    <t xml:space="preserve">12.1 Se evalúa la actualización de procesos, procedimientos, políticas de operación, instructivos, manuales u otras herramientas para garantizar la aplicación adecuada de las principales actividades de control.
</t>
  </si>
  <si>
    <t xml:space="preserve">LMD (https://docs.google.com/spreadsheets/d/1gnqv_DjZgwAXtGvPPMhPnNimhfniZ5qQ/edit#gid=2079606731) </t>
  </si>
  <si>
    <t>12.2  El diseño de controles se evalúa frente a la gestión del riesgo.</t>
  </si>
  <si>
    <t xml:space="preserve">Todas las Dimensiones de MIPG 
</t>
  </si>
  <si>
    <t xml:space="preserve">12.3  Monitoreo a los riesgos acorde con la política de administración de riesgo establecida para la entidad.
</t>
  </si>
  <si>
    <t>Política de riesgos: https://www.fuga.gov.co/transparencia-y-acceso-a-la-informacion-publica/normativa/politica-de-administracion-del-riesgo</t>
  </si>
  <si>
    <t>12.4 Verificación de que los responsables estén ejecutando los controles tal como han sido diseñados.</t>
  </si>
  <si>
    <t>12.5  Se evalúa la adecuación de los controles a las especificidades de cada proceso, considerando cambios en regulaciones, estructuras internas u otros aspectos que determinen cambios en su diseño.</t>
  </si>
  <si>
    <t>INFORMACIÓN Y COMUNICACIÓN</t>
  </si>
  <si>
    <t>Este componente verifica que las políticas, directrices y mecanismos de consecución, captura, procesamiento y generación de datos dentro y en el entorno de cada entidad, satisfagan la necesidad de divulgar los resultados, de mostrar mejoras en la gestión administrativa y procurar que la información y la comunicación de la entidad y de cada proceso sea adecuada a las necesidades específicas de los grupos de valor y grupos de interés. 
Se requiere que todos los servidores de la entidad reciban un claro mensaje de la Alta Dirección sobre las responsabilidades de control. Deben comprender su función frente al Sistema de Control Interno.</t>
  </si>
  <si>
    <r>
      <rPr>
        <b/>
        <u/>
        <sz val="11"/>
        <color theme="0"/>
        <rFont val="Arial Narrow"/>
        <family val="2"/>
      </rPr>
      <t xml:space="preserve">
Lineamiento 13: 
</t>
    </r>
    <r>
      <rPr>
        <b/>
        <u/>
        <sz val="11"/>
        <color theme="0"/>
        <rFont val="Arial Narrow"/>
        <family val="2"/>
      </rPr>
      <t>Utilización de información relevante (Identifica requisitos de información; Capta fuentes de datos internas y externas; Procesa datos relevantes y los transforma en información).</t>
    </r>
  </si>
  <si>
    <r>
      <rPr>
        <b/>
        <sz val="11"/>
        <color theme="0"/>
        <rFont val="Arial Narrow"/>
        <family val="2"/>
      </rPr>
      <t xml:space="preserve">Explicación de cómo la Entidad </t>
    </r>
    <r>
      <rPr>
        <b/>
        <u/>
        <sz val="11"/>
        <color theme="0"/>
        <rFont val="Arial Narrow"/>
        <family val="2"/>
      </rPr>
      <t>evidencia</t>
    </r>
    <r>
      <rPr>
        <b/>
        <sz val="11"/>
        <color theme="0"/>
        <rFont val="Arial Narrow"/>
        <family val="2"/>
      </rPr>
      <t xml:space="preserve"> que está dando respuesta al requerimiento
</t>
    </r>
    <r>
      <rPr>
        <sz val="11"/>
        <color theme="0"/>
        <rFont val="Arial Narrow"/>
        <family val="2"/>
      </rPr>
      <t>Referencia a Procesos, Manuales/Políticas de Operación/Procedimientos/Instructivos u otros desarrollos que den cuente de su aplicación</t>
    </r>
  </si>
  <si>
    <r>
      <rPr>
        <b/>
        <sz val="11"/>
        <color theme="0"/>
        <rFont val="Arial Narrow"/>
        <family val="2"/>
      </rPr>
      <t xml:space="preserve">Presente
</t>
    </r>
    <r>
      <rPr>
        <i/>
        <sz val="11"/>
        <color theme="0"/>
        <rFont val="Arial Narrow"/>
        <family val="2"/>
      </rPr>
      <t>(1/2/3)</t>
    </r>
  </si>
  <si>
    <r>
      <rPr>
        <b/>
        <sz val="11"/>
        <color theme="0"/>
        <rFont val="Arial Narrow"/>
        <family val="2"/>
      </rPr>
      <t xml:space="preserve">Funcionando
</t>
    </r>
    <r>
      <rPr>
        <i/>
        <sz val="11"/>
        <color theme="0"/>
        <rFont val="Arial Narrow"/>
        <family val="2"/>
      </rPr>
      <t>(1/2/3)</t>
    </r>
  </si>
  <si>
    <t>13.1 La entidad ha diseñado sistemas de información para capturar y procesar datos y transformarlos en información para alcanzar los requerimientos de información definidos.</t>
  </si>
  <si>
    <t xml:space="preserve">Dimension de Informacion y comunicación 
</t>
  </si>
  <si>
    <t>13.2  La entidad cuenta con el inventario de información relevante (interno/externa) y cuenta con un mecanismo que permita su actualización.</t>
  </si>
  <si>
    <t>13.3 La entidad considera un ámbito amplio de fuentes de datos (internas y externas), para la captura y procesamiento posterior de información clave para la consecución de metas y objetivos.</t>
  </si>
  <si>
    <t>13.4 La entidad ha desarrollado e implementado actividades de control sobre la integridad, confidencialidad y disponibilidad de los datos e información definidos como relevantes.</t>
  </si>
  <si>
    <t>http://intranet.fuga.gov.co/proceso-gestion-tic</t>
  </si>
  <si>
    <r>
      <rPr>
        <b/>
        <u/>
        <sz val="11"/>
        <color theme="0"/>
        <rFont val="Arial Narrow"/>
        <family val="2"/>
      </rPr>
      <t xml:space="preserve">
Lineamiento 14: 
</t>
    </r>
    <r>
      <rPr>
        <b/>
        <u/>
        <sz val="11"/>
        <color theme="0"/>
        <rFont val="Arial Narrow"/>
        <family val="2"/>
      </rPr>
      <t>Comunicación Interna (Se comunica con el Comité Institucional de Coordinación de Control Interno o su equivalente; Facilita líneas de comunicación en todos los niveles; Selecciona el método de comunicación pertinente).</t>
    </r>
  </si>
  <si>
    <r>
      <rPr>
        <b/>
        <sz val="11"/>
        <color theme="0"/>
        <rFont val="Arial Narrow"/>
        <family val="2"/>
      </rPr>
      <t xml:space="preserve">Explicación de cómo la Entidad </t>
    </r>
    <r>
      <rPr>
        <b/>
        <u/>
        <sz val="11"/>
        <color theme="0"/>
        <rFont val="Arial Narrow"/>
        <family val="2"/>
      </rPr>
      <t>evidencia</t>
    </r>
    <r>
      <rPr>
        <b/>
        <sz val="11"/>
        <color theme="0"/>
        <rFont val="Arial Narrow"/>
        <family val="2"/>
      </rPr>
      <t xml:space="preserve"> que está dando respuesta al requerimiento
</t>
    </r>
    <r>
      <rPr>
        <sz val="11"/>
        <color theme="0"/>
        <rFont val="Arial Narrow"/>
        <family val="2"/>
      </rPr>
      <t>Referencia a Procesos, Manuales/Políticas de Operación/Procedimientos/Instructivos u otros desarrollos que den cuente de su aplicación</t>
    </r>
  </si>
  <si>
    <r>
      <rPr>
        <b/>
        <sz val="11"/>
        <color theme="0"/>
        <rFont val="Arial Narrow"/>
        <family val="2"/>
      </rPr>
      <t xml:space="preserve">Presente
</t>
    </r>
    <r>
      <rPr>
        <i/>
        <sz val="11"/>
        <color theme="0"/>
        <rFont val="Arial Narrow"/>
        <family val="2"/>
      </rPr>
      <t>(1/2/3)</t>
    </r>
  </si>
  <si>
    <r>
      <rPr>
        <b/>
        <sz val="11"/>
        <color theme="0"/>
        <rFont val="Arial Narrow"/>
        <family val="2"/>
      </rPr>
      <t xml:space="preserve">Funcionando
</t>
    </r>
    <r>
      <rPr>
        <i/>
        <sz val="11"/>
        <color theme="0"/>
        <rFont val="Arial Narrow"/>
        <family val="2"/>
      </rPr>
      <t>(1/2/3)</t>
    </r>
  </si>
  <si>
    <t>14.1 Para la comunicación interna la Alta Dirección tiene mecanismos que permitan dar a conocer los objetivos y metas estratégicas, de manera tal que todo el personal entiende su papel en su consecución. (Considera los canales más apropiados y evalúa su efectividad).</t>
  </si>
  <si>
    <t>14.2 La entidad cuenta con políticas de operación relacionadas con la administración de la información (niveles de autoridad y responsabilidad)</t>
  </si>
  <si>
    <t>\\192.168.0.34\plan operativo integral\OFICINA ASESORA DE PLANEACIÓN\SCI-MECI 2LINEA\Evidencias SCI -2023\14.2</t>
  </si>
  <si>
    <t>14.3 La entidad cuenta con canales de información internos para la denuncia anónima o confidencial de posibles situaciones irregulares y se cuenta con mecanismos específicos para su manejo, de manera tal que generen la confianza para utilizarlos.</t>
  </si>
  <si>
    <t>http://intranet.fuga.gov.co/servicio-al-ciudadano</t>
  </si>
  <si>
    <t>http://intranet.fuga.gov.co/gestion-del-talento-humano</t>
  </si>
  <si>
    <t>14.4 La entidad establece e implementa políticas y procedimientos para facilitar una comunicación interna efectiva.</t>
  </si>
  <si>
    <r>
      <rPr>
        <b/>
        <u/>
        <sz val="11"/>
        <color theme="0"/>
        <rFont val="Arial Narrow"/>
        <family val="2"/>
      </rPr>
      <t xml:space="preserve">
Lineamiento 15: 
</t>
    </r>
    <r>
      <rPr>
        <b/>
        <u/>
        <sz val="11"/>
        <color theme="0"/>
        <rFont val="Arial Narrow"/>
        <family val="2"/>
      </rPr>
      <t>Comunicación con el exterior (Se comunica con los grupos de valor y con terceros externos interesados; Facilita líneas de comunicación).</t>
    </r>
  </si>
  <si>
    <r>
      <rPr>
        <b/>
        <sz val="11"/>
        <color theme="0"/>
        <rFont val="Arial Narrow"/>
        <family val="2"/>
      </rPr>
      <t xml:space="preserve">Explicación de cómo la Entidad </t>
    </r>
    <r>
      <rPr>
        <b/>
        <u/>
        <sz val="11"/>
        <color theme="0"/>
        <rFont val="Arial Narrow"/>
        <family val="2"/>
      </rPr>
      <t>evidencia</t>
    </r>
    <r>
      <rPr>
        <b/>
        <sz val="11"/>
        <color theme="0"/>
        <rFont val="Arial Narrow"/>
        <family val="2"/>
      </rPr>
      <t xml:space="preserve"> que está dando respuesta al requerimiento
</t>
    </r>
    <r>
      <rPr>
        <sz val="11"/>
        <color theme="0"/>
        <rFont val="Arial Narrow"/>
        <family val="2"/>
      </rPr>
      <t>Referencia a Procesos, Manuales/Políticas de Operación/Procedimientos/Instructivos u otros desarrollos que den cuente de su aplicación</t>
    </r>
  </si>
  <si>
    <r>
      <rPr>
        <b/>
        <sz val="11"/>
        <color theme="0"/>
        <rFont val="Arial Narrow"/>
        <family val="2"/>
      </rPr>
      <t xml:space="preserve">Presente
</t>
    </r>
    <r>
      <rPr>
        <i/>
        <sz val="11"/>
        <color theme="0"/>
        <rFont val="Arial Narrow"/>
        <family val="2"/>
      </rPr>
      <t>(1/2/3)</t>
    </r>
  </si>
  <si>
    <r>
      <rPr>
        <b/>
        <sz val="11"/>
        <color theme="0"/>
        <rFont val="Arial Narrow"/>
        <family val="2"/>
      </rPr>
      <t xml:space="preserve">Funcionando
</t>
    </r>
    <r>
      <rPr>
        <i/>
        <sz val="11"/>
        <color theme="0"/>
        <rFont val="Arial Narrow"/>
        <family val="2"/>
      </rPr>
      <t>(1/2/3)</t>
    </r>
  </si>
  <si>
    <t xml:space="preserve">15.1 La entidad desarrolla e implementa controles que facilitan la comunicación externa, la cual incluye  políticas y procedimientos. 
Incluye contratistas y proveedores de servicios tercerizados (cuando aplique). </t>
  </si>
  <si>
    <t>http://intranet.fuga.gov.co/gestion-de-las-comunicaciones</t>
  </si>
  <si>
    <t xml:space="preserve">Resolución 102 de 2015 publicada en la web de la FUGA (https://fuga.gov.co/transparencia/politicas-lineamientos-y-manuales)  y la intranet (http://intranet.fuga.gov.co/comunicaciones ) </t>
  </si>
  <si>
    <t xml:space="preserve">15.2 La entidad cuenta con canales externos definidos de comunicación, asociados con el tipo de información a divulgar, y éstos son reconocidos a todo nivel de la organización.
</t>
  </si>
  <si>
    <t>https://fuga.gov.co/atencion-servicios-ciudadania/punto-de-atencion-y-defensor-del-ciudadano</t>
  </si>
  <si>
    <t>https://intranet.fuga.gov.co/proceso-gestion-documental</t>
  </si>
  <si>
    <t>https://intranet.fuga.gov.co/servicio-al-ciudadano</t>
  </si>
  <si>
    <t>https://fuga.gov.co/transparencia-y-acceso-a-la-informacion-publica/planeacion-presupuesto-informes/planes-de-mejoramiento</t>
  </si>
  <si>
    <t>http://intranet.fuga.gov.co/proceso-planeacion</t>
  </si>
  <si>
    <t>https://intranet.fuga.gov.co/sites/default/files/sc-gu-01_guia_medicion_satisfaccion_usuarios_de_la_fuga_v3_26102022.pdf</t>
  </si>
  <si>
    <t>https://intranet.fuga.gov.co/sites/default/files/sc-gu-02_guia_para_la_evaluacion_de_la_calidad_de_las_respuestas_emitidas_por_la_fuga_v1_15092022.pdf</t>
  </si>
  <si>
    <t>ACTIVIDADES DE MONITOREO</t>
  </si>
  <si>
    <t>Este componente considera actividades en el día a día de la gestión institucional, así como a través de evaluaciones periódicas (autoevaluación, auditorías). Su propósito es valorar: (i) la efectividad del control interno de la entidad pública; (ii) la eficiencia, eficacia y efectividad de los procesos; (iii) el nivel de ejecución de los planes, programas y proyectos; (iv) los resultados de la gestión, con el propósito de detectar desviaciones, establecer tendencias, y generar recomendaciones para orientar las acciones de mejoramiento de la entidad pública.</t>
  </si>
  <si>
    <r>
      <rPr>
        <b/>
        <u/>
        <sz val="11"/>
        <color theme="0"/>
        <rFont val="Arial Narrow"/>
        <family val="2"/>
      </rPr>
      <t xml:space="preserve">Lineamiento 16. </t>
    </r>
    <r>
      <rPr>
        <sz val="11"/>
        <color theme="0"/>
        <rFont val="Arial Narrow"/>
        <family val="2"/>
      </rPr>
      <t xml:space="preserve"> Evaluaciones continuas y/o separadas (autoevaluación, auditorías) para determinar si los componentes del Sistema de Control Interno están presentes y funcionando.
</t>
    </r>
  </si>
  <si>
    <t>16.1 El comité Institucional de Coordinación de Control Interno aprueba anualmente el Plan Anual de Auditoría presentado por parte del Jefe de Control Interno o quien haga sus veces y hace el correspondiente seguimiento a sus ejecución?</t>
  </si>
  <si>
    <t>Dimension de Control Interno
Lineas Estrategica</t>
  </si>
  <si>
    <t>https://www.fuga.gov.co/transparencia-y-acceso-a-la-informacion-publica/planeacion-presupuesto-informes?field_fecha_de_emision_value=All&amp;term_node_tid_depth=275</t>
  </si>
  <si>
    <t>https://www.fuga.gov.co/transparencia-y-acceso-a-la-informacion-publica/planeacion-presupuesto-informes?field_fecha_de_emision_value=All&amp;term_node_tid_depth=276</t>
  </si>
  <si>
    <t>16.3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t>
  </si>
  <si>
    <t>16.4 Acorde con el Esquema de Líneas de Defensa se han implementado procedimientos de monitoreo continuo como parte de las actividades de la 2a línea de defensa, a fin de contar con información clave para la toma de decisiones.</t>
  </si>
  <si>
    <t>Documentos proceso gestión de mejora: https://intranet.fuga.gov.co/proceso-de-gestion-de-mejora</t>
  </si>
  <si>
    <t>Documentación proceso planeación: https://intranet.fuga.gov.co/proceso-planeacion</t>
  </si>
  <si>
    <t>16.5 Frente a las evaluaciones independientes la entidad considera evaluaciones externas de organismos de control, de vigilancia, certificadores, ONG´s u otros que permitan tener una mirada independiente de las operaciones.</t>
  </si>
  <si>
    <t>Tal como lo señala la segunda línea de defensa, la entidad atiende las evaluaciones externas de entes de control y vigilancia, además formula los planes de mejoramiento requeridos  según la normatividad vigente.</t>
  </si>
  <si>
    <r>
      <rPr>
        <b/>
        <u/>
        <sz val="11"/>
        <color theme="0"/>
        <rFont val="Arial Narrow"/>
        <family val="2"/>
      </rPr>
      <t xml:space="preserve">Lineamiento 17. </t>
    </r>
    <r>
      <rPr>
        <sz val="11"/>
        <color theme="0"/>
        <rFont val="Arial Narrow"/>
        <family val="2"/>
      </rPr>
      <t xml:space="preserve"> 
Evaluación y comunicación de deficiencias oportunamente (Evalúa los resultados, Comunica las deficiencias y Monitorea las medidas correctivas).
</t>
    </r>
  </si>
  <si>
    <t>17.1 A partir de la información de las evaluaciones independientes, se evalúan para determinar su efecto en el Sistema de Control Interno de la entidad y su impacto en el logro de los objetivos, a fin de determinar cursos de acción para su mejora.</t>
  </si>
  <si>
    <t>Planes de mejoramiento: https://www.fuga.gov.co/transparencia-y-acceso-a-la-informacion-publica/planeacion-presupuesto-informes/planes-de-mejoramiento</t>
  </si>
  <si>
    <t>17.2 Los informes recibidos de entes externos (organismos de control, auditores externos, entidades de vigilancia entre otros) se consolidan y se concluye sobre el impacto en el Sistema de Control Interno, a fin de determinar los cursos de acción.</t>
  </si>
  <si>
    <t>17.3 La entidad cuenta con políticas donde se establezca a quién reportar las deficiencias de control interno como resultado del monitoreo continuo.</t>
  </si>
  <si>
    <t>Expediente Orfeo Resoluciones
 2018 (201823005800100002E Rad 20192300001125)
  2019 (201923005800100002E Rad 20192300001125)</t>
  </si>
  <si>
    <t>17.4 La Alta Dirección hace seguimiento a las acciones correctivas relacionadas con las deficiencias comunicadas sobre el Sistema de Control Interno y si se han cumplido en el tiempo establecido.</t>
  </si>
  <si>
    <t>17.5 Los procesos y/o servicios tercerizados, son evaluados acorde con su nivel de riesgos.</t>
  </si>
  <si>
    <t>17.6 Se evalúa la información suministrada por los usuarios (Sistema PQRD), así como de otras partes interesadas para la mejora del  Sistema de Control Interno de la Entidad?</t>
  </si>
  <si>
    <t xml:space="preserve">17.7 Verificación del avance y cumplimiento de las acciones incluidas en los planes de mejoramiento producto de las autoevaluaciones. (2ª Línea).
</t>
  </si>
  <si>
    <t xml:space="preserve">
Dimension de Control Interno
Lineas de Defensa</t>
  </si>
  <si>
    <t>17.8 Evaluación de la efectividad de las acciones incluidas en los Planes de mejoramiento producto de las auditorías internas y de entes externos. (3ª Línea)</t>
  </si>
  <si>
    <t>17.9 Las deficiencias de control interno son reportadas a los responsables de nivel jerárquico superior, para tomar la acciones correspondientes?</t>
  </si>
  <si>
    <t>ANÁLISIS DE RESULTADOS PARA LA TOMA DE DECISIONES</t>
  </si>
  <si>
    <t xml:space="preserve">Se encuentra presente  y funcionando, pero requiere mejoras frente a su diseño, ya que  opera de manera efectiva
</t>
  </si>
  <si>
    <t>Se encuentra presente  y funcionando, pero requiere mejoras frente a su diseño, ya que  opera de manera efectiva</t>
  </si>
  <si>
    <t>Cuando en el análisis de los requerimientos en los diferentes componentes del MECI se cuente con aspectos evaluados en nivel 2 (presente) y 2 (funcionando); 3 (presente) y 1 (funcionando); 3 (presente) y 2 (funcionando);2 (presente) y 1 (funcionando)</t>
  </si>
  <si>
    <t>Cuando en el análisis de los requerimientos en los diferentes componentes del MECI se cuente con aspectos evaluados en nivel 1 (presente) y 1 (funcionando); ;1 (presente) y 2 (funcionando); 1(presente) y 3 (funcionando).</t>
  </si>
  <si>
    <t>Registro de deficiencias</t>
  </si>
  <si>
    <t>RESULTADOS</t>
  </si>
  <si>
    <t>FUENTE DEL ANALISIS</t>
  </si>
  <si>
    <t>CONTROL PRESENTE</t>
  </si>
  <si>
    <t>CONTROL FUNCIONANDO</t>
  </si>
  <si>
    <t>OBSERVACIONES DEL CONTROL</t>
  </si>
  <si>
    <t>NIVEL DE CUMPLIMIENTO-ASPECTOS PARTICULARES POR COMPONENTE</t>
  </si>
  <si>
    <t>NIVEL DE CUMPLIMIENTO- DEL COMPONENTE</t>
  </si>
  <si>
    <t>RECOMENDACIONES DESDE LA MIRADA DE EVALUACION INDEPENDIENTE</t>
  </si>
  <si>
    <t>PLANES DE MEJORAMIENTO (Donde aplique)</t>
  </si>
  <si>
    <t>Id. Requerimiento</t>
  </si>
  <si>
    <t>Descripción del Lineamiento</t>
  </si>
  <si>
    <t>Pregunta Indicativa</t>
  </si>
  <si>
    <t>Accion(es) de Mejora</t>
  </si>
  <si>
    <t>Fecha de Inicio</t>
  </si>
  <si>
    <t>Fecha Terminacion</t>
  </si>
  <si>
    <t>Responsable</t>
  </si>
  <si>
    <t>Seguimiento</t>
  </si>
  <si>
    <t>% de avance</t>
  </si>
  <si>
    <t>Nombre de la Entidad:</t>
  </si>
  <si>
    <t>FUNDACIÓN GILBERTO ALZATE AVENDAÑO</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</si>
  <si>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</si>
  <si>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</si>
  <si>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</si>
  <si>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</si>
  <si>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En proceso</t>
  </si>
  <si>
    <t>¿Es efectivo el sistema de control interno para los objetivos evaluados? (Si/No) (Justifique su respuesta):</t>
  </si>
  <si>
    <t>No</t>
  </si>
  <si>
    <t>Teniendo en cuenta las oportunidades de mejora que se presentan en la evaluación de los lineamientos por cada componente, es preciso indicar que con el estado actual de implementación del Sistema de Control Interno, no se ha logrado la efectividad requerida para lograr los objetivos institucionales, sin embargo se mantiene como fortaleza los resultados de evidencian mejora  del sistema.</t>
  </si>
  <si>
    <t>La entidad cuenta dentro de su Sistema de Control Interno, con una institucionalidad (Líneas de defensa)  que le permita la toma de decisiones frente al control (Si/No) (Justifique su respuesta):</t>
  </si>
  <si>
    <t>Si</t>
  </si>
  <si>
    <t>¿El componente está presente y funcionando?</t>
  </si>
  <si>
    <t>Nivel de Cumplimiento componente</t>
  </si>
  <si>
    <r>
      <rPr>
        <b/>
        <u/>
        <sz val="12"/>
        <color theme="0"/>
        <rFont val="Arial"/>
        <family val="2"/>
      </rPr>
      <t xml:space="preserve"> Estado actual:</t>
    </r>
    <r>
      <rPr>
        <b/>
        <sz val="12"/>
        <color theme="0"/>
        <rFont val="Arial"/>
        <family val="2"/>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</si>
  <si>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</si>
  <si>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</si>
  <si>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</si>
  <si>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Evaluación de riesgos</t>
  </si>
  <si>
    <t>Actividades de control</t>
  </si>
  <si>
    <t>Información y comunicación</t>
  </si>
  <si>
    <t xml:space="preserve">Monitoreo </t>
  </si>
  <si>
    <t xml:space="preserve">
Lineamiento </t>
  </si>
  <si>
    <t xml:space="preserve">Pregunta </t>
  </si>
  <si>
    <t xml:space="preserve">Componente </t>
  </si>
  <si>
    <t>Dimensión o política del mipg asociada al requerimiento</t>
  </si>
  <si>
    <t>Puntaje</t>
  </si>
  <si>
    <t>Orden</t>
  </si>
  <si>
    <t xml:space="preserve">Descripción del lineamiento </t>
  </si>
  <si>
    <t xml:space="preserve">Funcionando </t>
  </si>
  <si>
    <t>Nivel de cumplimiento - aspectos particulares por componente</t>
  </si>
  <si>
    <t>1.1</t>
  </si>
  <si>
    <t>Ambiente de Control</t>
  </si>
  <si>
    <t>La entidad demuestra el compromiso con la integridad (valores) y principios del servicio público</t>
  </si>
  <si>
    <t>Cuando en el análisis de los requerimientos en los diferenes componentes del MECI se cuente con aspectos evaluados en nivel 2 (presente) y 3 (funcionando).</t>
  </si>
  <si>
    <t>1.2</t>
  </si>
  <si>
    <t>Cuando en el análisis de los requerimientos en los diferenes componentes del MECI se cuente con aspectos evaluados en nivel 2 (presente) y 2 (funcionando); 3 (presente) y 1 (funcionando); 3 (presente) y 2 (funcionando).</t>
  </si>
  <si>
    <t>Deficiencia de control mayor</t>
  </si>
  <si>
    <t>1.3</t>
  </si>
  <si>
    <t>Cuando en el análisis de los requerimientos en los diferenes componentes del MECI se cuente con aspectos evaluados en nivel 1 (presente) y 1 (funcionando); 2 (presente) y 1 (funcionando).</t>
  </si>
  <si>
    <t>1.4</t>
  </si>
  <si>
    <t>1.5</t>
  </si>
  <si>
    <t>2.1</t>
  </si>
  <si>
    <t xml:space="preserve">Aplicación de mecanismos para ejercer una adecuada supervisión del Sistema de Control Interno </t>
  </si>
  <si>
    <t>2.2</t>
  </si>
  <si>
    <t>2.3</t>
  </si>
  <si>
    <t>3.1</t>
  </si>
  <si>
    <t>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t>
  </si>
  <si>
    <t>3.3</t>
  </si>
  <si>
    <t>3.2</t>
  </si>
  <si>
    <t>4.1</t>
  </si>
  <si>
    <t>Compromiso con la competencia de todo el personal, por lo que la gestión del talento humano tiene un carácter estratégico con el despliegue de actividades clave para todo el ciclo de vida del servidor público –ingreso, permanencia y retiro.</t>
  </si>
  <si>
    <t>4.2</t>
  </si>
  <si>
    <t>4.3</t>
  </si>
  <si>
    <t>4.4</t>
  </si>
  <si>
    <t>4.5</t>
  </si>
  <si>
    <t>4.6</t>
  </si>
  <si>
    <t>4.7</t>
  </si>
  <si>
    <t>5.1</t>
  </si>
  <si>
    <t>La entidad establece líneas de reporte dentro de la entidad para evaluar el funcionamiento del Sistema de Control Interno.</t>
  </si>
  <si>
    <t>5.2</t>
  </si>
  <si>
    <t>5.3</t>
  </si>
  <si>
    <t>5.4</t>
  </si>
  <si>
    <t>5.5</t>
  </si>
  <si>
    <t>5.6</t>
  </si>
  <si>
    <t>6.1</t>
  </si>
  <si>
    <t xml:space="preserve">Definición de objetivos con suficiente claridad para identificar y evaluar los riesgos relacionados: i)Estratégicos; ii)Operativos; iii)Legales y Presupuestales; iv)De Información Financiera y no Financiera.
</t>
  </si>
  <si>
    <t>6.2</t>
  </si>
  <si>
    <t>6.3</t>
  </si>
  <si>
    <t>7.1</t>
  </si>
  <si>
    <t xml:space="preserve">Identificación y análisis de riesgos (Analiza factores internos y externos; Implica a los niveles apropiados de la dirección; Determina cómo responder a los riesgos; Determina la importancia de los riesgos). </t>
  </si>
  <si>
    <t>7.2</t>
  </si>
  <si>
    <t>7.3</t>
  </si>
  <si>
    <t>7.4</t>
  </si>
  <si>
    <t>7.5</t>
  </si>
  <si>
    <t>8.1</t>
  </si>
  <si>
    <t xml:space="preserve">Evaluación del riesgo de fraude o corrupción. 
Cumplimiento artículo 73 de la Ley 1474 de 2011, relacionado con la prevención de los riesgos de corrupción.
</t>
  </si>
  <si>
    <t>8.2</t>
  </si>
  <si>
    <t>8.3</t>
  </si>
  <si>
    <t>8.4</t>
  </si>
  <si>
    <t>9.1</t>
  </si>
  <si>
    <t xml:space="preserve">Identificación y análisis de cambios significativos </t>
  </si>
  <si>
    <t>9.2</t>
  </si>
  <si>
    <t>9.3</t>
  </si>
  <si>
    <t>9.4</t>
  </si>
  <si>
    <t>9.5</t>
  </si>
  <si>
    <t>10.1</t>
  </si>
  <si>
    <t>Diseño y desarrollo de actividades de control (Integra el desarrollo de controles con la evaluación de riesgos; tiene en cuenta a qué nivel se aplican las actividades; facilita la segregación de funciones).</t>
  </si>
  <si>
    <t>10.2</t>
  </si>
  <si>
    <t>10.3</t>
  </si>
  <si>
    <t>11.1</t>
  </si>
  <si>
    <t>Seleccionar y Desarrolla controles generales sobre TI para apoyar la consecución de los objetivos .</t>
  </si>
  <si>
    <t>11.2</t>
  </si>
  <si>
    <t>11.3</t>
  </si>
  <si>
    <t>11.4</t>
  </si>
  <si>
    <t>12.1</t>
  </si>
  <si>
    <t>Despliegue de políticas y procedimientos (Establece responsabilidades sobre la ejecución de las políticas y procedimientos; Adopta medidas correctivas; Revisa las políticas y procedimientos).</t>
  </si>
  <si>
    <t>12.2</t>
  </si>
  <si>
    <t>12.3</t>
  </si>
  <si>
    <t>12.4</t>
  </si>
  <si>
    <t>12.5</t>
  </si>
  <si>
    <t>13.1</t>
  </si>
  <si>
    <t>Info y Comunicación</t>
  </si>
  <si>
    <t>Utilización de información relevante (Identifica requisitos de información; Capta fuentes de datos internas y externas; Procesa datos relevantes y los transforma en información).</t>
  </si>
  <si>
    <t>13.2</t>
  </si>
  <si>
    <t>13.3</t>
  </si>
  <si>
    <t>13.4</t>
  </si>
  <si>
    <t>14.1</t>
  </si>
  <si>
    <t>Comunicación Interna (Se comunica con el Comité Institucional de Coordinación de Control Interno o su equivalente; Facilita líneas de comunicación en todos los niveles; Selecciona el método de comunicación pertinente).</t>
  </si>
  <si>
    <t>14.2</t>
  </si>
  <si>
    <t>14.3</t>
  </si>
  <si>
    <t>14.4</t>
  </si>
  <si>
    <t>15.1</t>
  </si>
  <si>
    <t>Comunicación con el exterior (Se comunica con los grupos de valor y con terceros externos interesados; Facilita líneas de comunicación).</t>
  </si>
  <si>
    <t>15.2</t>
  </si>
  <si>
    <t>15.3</t>
  </si>
  <si>
    <t>15.4</t>
  </si>
  <si>
    <t>15.5</t>
  </si>
  <si>
    <t>15.6</t>
  </si>
  <si>
    <t>16.1</t>
  </si>
  <si>
    <t>Monitoreo - Supervisión</t>
  </si>
  <si>
    <t>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t>
  </si>
  <si>
    <t>16.2</t>
  </si>
  <si>
    <t>16.3</t>
  </si>
  <si>
    <t>16.4</t>
  </si>
  <si>
    <t>16.5</t>
  </si>
  <si>
    <t xml:space="preserve">17.1 </t>
  </si>
  <si>
    <t>Evaluación y comunicación de deficiencias oportunamente (Evalúa los resultados, Comunica las deficiencias y Monitorea las medidas correctivas).</t>
  </si>
  <si>
    <t xml:space="preserve">17.2 </t>
  </si>
  <si>
    <t xml:space="preserve">17.3 </t>
  </si>
  <si>
    <t xml:space="preserve">17.4 </t>
  </si>
  <si>
    <t xml:space="preserve">17.5 </t>
  </si>
  <si>
    <t xml:space="preserve">17.6 </t>
  </si>
  <si>
    <t xml:space="preserve">17.7 </t>
  </si>
  <si>
    <t xml:space="preserve">17.8 </t>
  </si>
  <si>
    <t xml:space="preserve">17.9 </t>
  </si>
  <si>
    <t>Referencia de la evaluación independiente por parte de la Oficina de Control Interno o quien haga sus veces</t>
  </si>
  <si>
    <t>2.1 Creación o actualización del Comité Institucional de Coordinación de Control Interno (incluye ajustes en periodicidad para reunión, articulación con el Comité Institucional de Gestión y Desempeño).</t>
  </si>
  <si>
    <t>Dimensión Control Interno
Política de Control Interno</t>
  </si>
  <si>
    <t>Dimensión Control Interno
Política de Control Interno
Líneas de defensa</t>
  </si>
  <si>
    <t>Dimensión Control Interno
Política de Control Interno
Línea de Defensa
Dimensión de Información y Comunicación</t>
  </si>
  <si>
    <t>3.1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definir ajustes, dificultades para su desarrollo.</t>
  </si>
  <si>
    <t>Dimensión de Direccionamiento Estratégico y Planeación
Política de Planeación Institucional 
Dimensión Control Interno</t>
  </si>
  <si>
    <t>Proceso Gestión mejora (https://intranet.fuga.gov.co/proceso-de-gestion-de-mejora)</t>
  </si>
  <si>
    <t>Dimensión Control Interno
Política de Control Interno
Línea Estratégica</t>
  </si>
  <si>
    <t>Dimensión Evaluación de Resultados 
Política de Seguimiento y Evaluación al Desempeño Institucional
Dimensión Control Interno
Líneas de defensa</t>
  </si>
  <si>
    <t>Dimensión de Talento Humano
Política Gestión Estratégica del Talento Humano
Dimensión de Control Interno
Líneas de Defensa</t>
  </si>
  <si>
    <t>Dimensión de Información y Comunicación
Dimensión de Control Interno
Líneas de Defensa</t>
  </si>
  <si>
    <t xml:space="preserve">
Dimensión de Control Interno
Línea de Estratégica</t>
  </si>
  <si>
    <t>Dimensión de Control Interno
Líneas de Defensa</t>
  </si>
  <si>
    <t>Dimensión de Gestión con Valores para Resultado
Política de Fortalecimiento Organizacional y Simplificación de Procesos
Dimensión Control Interno
Líneas de Defensa</t>
  </si>
  <si>
    <t>Dimensión Control Interno
Línea Estratégica</t>
  </si>
  <si>
    <t xml:space="preserve">La entidad aprueba y hace seguimiento al Plan Anual de Auditoría presentado y ejecutado por parte de la Oficina de Control Interno, como consta en Actas del Comité CICCI y Actas Comité Dirección - ORFEO.  Se cuenta con la publicación de la información en la página web, relacionada con el Plan y con los informes elaborados en el marco de la ejecución de éste.  </t>
  </si>
  <si>
    <t xml:space="preserve">Observaciones de la evaluación independiente (tener encuesta papel de  líneas de defensa) </t>
  </si>
  <si>
    <t xml:space="preserve">Seguimiento al cumplimiento de la elaboración y socialización del Código de Integridad, con base en el informe presentando por la segunda línea de defensa (cuando aplique). </t>
  </si>
  <si>
    <t>Guía de Activos (http://intranet.fuga.gov.co/proceso-gestion-tic)</t>
  </si>
  <si>
    <t>Dimensión Talento Humano
 Política de Integridad</t>
  </si>
  <si>
    <t>Resolución 103 de 2018
 "Por medio de la cual se conforma y reglamenta el Comité Institucional de Coordinación de Control Interno de la Fundación Gilberto Alzate Avendaño"
Los comités de gestión y desempeño y coordinación de control interno se encuentran articulados en el marco del comité directivo de la Entidad.</t>
  </si>
  <si>
    <t>Mapa de aseguramiento: http://intranet.fuga.gov.co/sites/default/files/ei-ft-09_formato_mapa_de_aseguramiento_v1_29062023.xlsx</t>
  </si>
  <si>
    <t>Avances resolución de comités: \\192.168.0.34\plan operativo integral\OFICINA ASESORA DE PLANEACIÓN\SCI-MECI 2LINEA\Evidencias SCI -2023\10.3</t>
  </si>
  <si>
    <t>Documentos Jurídica: http://intranet.fuga.gov.co/proceso-gestion-juridica</t>
  </si>
  <si>
    <t>Manual de funciones: https://fuga.gov.co/transparencia-y-acceso-a-la-informacion-publica/normativa/manual-de-funciones</t>
  </si>
  <si>
    <t>Documentación OAP: Gestión de mejora: http://intranet.fuga.gov.co/proceso-de-gestion-de-mejora
Planeación: http://intranet.fuga.gov.co/proceso-planeacion
Documentación OCI: http://intranet.fuga.gov.co/evaluacion-independiente-de-la-gestion</t>
  </si>
  <si>
    <t xml:space="preserve"> -Resolución 20192300001125 Modificatoria comité Institucional de Gestión y Desempeño 
-Resolución 20182300001035 comité Institucional de Coordinación de Control Interno</t>
  </si>
  <si>
    <t>https://www.fuga.gov.co/transparencia-y-acceso-a-la-informacion-publica/planeacion-presupuesto-informes?field_fecha_de_emision_value=All&amp;term_node_tid_depth=270</t>
  </si>
  <si>
    <t>Plan PETI: https://fuga.gov.co/transparencia-y-acceso-a-la-informacion-publica/planeacion-presupuesto-informes/plan-tecnologias-de-la-informacion?field_fecha_de_emision_value=All&amp;term_node_tid_depth=285</t>
  </si>
  <si>
    <t>https://www.datos.gov.co/browse?q=gilberto%20alzate&amp;sortBy=relevance</t>
  </si>
  <si>
    <t>Índice de Información Clasificada y Reservada: https://fuga.gov.co/transparencia-y-acceso-a-la-informacion-publica/datos-abiertos?field_fecha_de_emision_value=All&amp;term_node_tid_depth=112</t>
  </si>
  <si>
    <t>Política tratamiento de datos: https://fuga.gov.co/sites/default/files/2022-02/gt-po-02_politica_de_tratamiento_de_datos_personales_v1_31082021.pdf</t>
  </si>
  <si>
    <t>Política de seguridad:  https://fuga.gov.co/sites/default/files/2022-02/gt-po-01_politicas_seguridad_de_la_informacion_v2_20022020_%20%281%29.pdf</t>
  </si>
  <si>
    <t>https://orfeo.fuga.gov.co/orfeodc/login.php</t>
  </si>
  <si>
    <t>Circular interna 13 de 2023, Implementación actualizaciones en Orfeo radicado 20232000000136</t>
  </si>
  <si>
    <t xml:space="preserve">Sistema Distrital de Peticiones Ciudadanos: (https://bogota.gov.co/sdqs/) </t>
  </si>
  <si>
    <t>https://www.fuga.gov.co/participa/rendicion-de-cuentas-fuga</t>
  </si>
  <si>
    <t>Dimensión de Control Interno
Líneas de Defensa</t>
  </si>
  <si>
    <t>Dimensión de Control Interno
Línea Estratégica</t>
  </si>
  <si>
    <t>Dimension de Direccionamiento Estratégico 
Política de Planeación Institucional</t>
  </si>
  <si>
    <t>9.2 La Alta Dirección analiza los riesgos asociados a actividades tercerizadas, regionales u otras figuras externas que afecten la prestación del servicio a los usuarios, basados en los informes de la segunda y tercera línea de defensa.</t>
  </si>
  <si>
    <t>Política de Prevención de Daño Antijurídico - Orfeo Rad  20212300002065</t>
  </si>
  <si>
    <t>9.4 La Alta Dirección evalúa fallas en los controles (diseño y ejecución) para definir cursos de acción apropiados para su mejora, basados en los informes de la segunda y tercera línea de defensa.</t>
  </si>
  <si>
    <t>Dimensión de Direccionamiento Estratégico y Planeación
Política de Planeación Institucional
Dimensión de Control Interno
Línea Estratégica</t>
  </si>
  <si>
    <t>Dimensión de Direccionamiento Estratégico y Planeación.
Política de Planeación Institucional</t>
  </si>
  <si>
    <t>Dimensión de Gestión con Valores para Resultado
Política de Fortalecimiento Organizacional y Simplificación de Procesos</t>
  </si>
  <si>
    <t>Dimensión de Direccionamiento Estratégico y Planeación.
Política de Planeación Institucional
Dimensión Control Interno
Línea Estratégica</t>
  </si>
  <si>
    <t>Dimensión Control Interno 
Líneas de Defensa</t>
  </si>
  <si>
    <t>Dimensión de Direccionamiento Estratégico y Planeación.
Política de Planeación Institucional
Dimensión Control Interno 
Líneas de Defensa</t>
  </si>
  <si>
    <t>Dimensión de Evaluación de Resultados 
Política de Seguimiento y evaluación al Desempeño Institucional.
Dimensión Control Interno 
Líneas de Defensa</t>
  </si>
  <si>
    <t xml:space="preserve">10.2 Se han identificado y documentado las situaciones específicas en donde no es posible segregar adecuadamente las funciones (ej.: falta de personal, presupuesto), con el fin de definir actividades de control alternativas para cubrir los riesgos identificados. </t>
  </si>
  <si>
    <t>10.3 El diseño de otros  sistemas de gestión (bajo normas o estándares internacionales como la ISO), se integran de forma adecuada a la estructura de control de la entidad.</t>
  </si>
  <si>
    <t xml:space="preserve">
Dimensión de Gestión con Valores para Resultados
Dimensión de Control Interno
Líneas de Defensa</t>
  </si>
  <si>
    <t>Resolución MIPG Orfeo 20192300001125</t>
  </si>
  <si>
    <t xml:space="preserve">Observaciones de la evaluación independiente (tener encuenta papel de  líneas de defensa) </t>
  </si>
  <si>
    <t xml:space="preserve">Dimensión de Gestión con Valores para el Resultado
Política de Gobierno Digital 
Política de Seguridad Digital
</t>
  </si>
  <si>
    <t xml:space="preserve">Dimensión de Gestión con Valores para el Resultado
Política de Fortalecimiento Organizacional y Simplificación de Procesos.
</t>
  </si>
  <si>
    <t xml:space="preserve">Organigrama: https://www.fuga.gov.co/transparencia-y-acceso-a-la-informacion-publica/informacion-entidad/12-estructura-organica-organigrama
</t>
  </si>
  <si>
    <t>Dimensión Control Interno
Tercera Línea de Defensa</t>
  </si>
  <si>
    <t>Dimensión de Gestión con Valores para el Resultado
Política de Fortalecimiento Organizacional y Simplificación de Procesos.</t>
  </si>
  <si>
    <t>Dimensión de Direccionamiento Estratégico y Planeación
Política de Planeación Institucional.</t>
  </si>
  <si>
    <t>Dimensión Control Interno
Segunda Línea de Defensa</t>
  </si>
  <si>
    <t>Dimensión Control Interno
 Líneas de Defensa</t>
  </si>
  <si>
    <t>Intranet (http://intranet.fuga.gov.co/aplicativos-fuga)</t>
  </si>
  <si>
    <t>Dimensión de Información y comunicación 
Política de Transparencia y Acceso a la Información Publica</t>
  </si>
  <si>
    <t>Política de términos y condiciones página web: https://fuga.gov.co/sites/default/files/2022-04/co-po-01_politica_terminos_y_condiciones_pagina_web_v1_23112021.pdf</t>
  </si>
  <si>
    <t xml:space="preserve">Observaciones de la evaluación independiente (tener encuentra papel de  líneas de defensa) </t>
  </si>
  <si>
    <t xml:space="preserve">Dimensión de Información y comunicación
</t>
  </si>
  <si>
    <t>Política de comunicaciones Intranet (http://intranet.fuga.gov.co/comunicaciones)</t>
  </si>
  <si>
    <t>Plan Estratégico de comunicaciones: https://intranet.fuga.gov.co/sites/default/files/plan_estrategico_de_comunicaciones_2021-2024_aprobado_29062022.docx_1.pdf</t>
  </si>
  <si>
    <t>Canal de denuncias anónimas ubicado en Intranet (http://intranet.fuga.gov.co/quejas-y-conflictos-de-intereses)
Canal de denuncias anónimas ubicado en transparencia (https://bogota.gov.co/sdqs/)</t>
  </si>
  <si>
    <t>Plan Estratégico de  Comunicaciones (https://fuga.gov.co/sites/default/files/2022-09/plan_estrategico_de_comunicaciones_2021-2024_aprobado_29062022.docx_1.pdf)</t>
  </si>
  <si>
    <t xml:space="preserve">
Dimensión de Información y Comunicación
Dimensión de Control Interno
Primera Línea de Defensa</t>
  </si>
  <si>
    <t>Plan Estratégico de  Comunicaciones (https://fuga.gov.co/sites/default/files/2022-03/plan_estrategico_en_formato%20%281%29.pdf)</t>
  </si>
  <si>
    <t xml:space="preserve">Dimensión de Información y Comunicación
Política de Transparencia, acceso a la información pública y lucha
contra la corrupción </t>
  </si>
  <si>
    <t>15.3 La entidad cuenta con procesos o procedimiento para el manejo de la información entrante (quién la recibe, quién la clasifica, quién la analiza), y a la respuesta requerida (quién la canaliza y la responde).</t>
  </si>
  <si>
    <t xml:space="preserve">Dimensión de Información y Comunicación
Política de Gestión Documental
Política de Transparencia, acceso a la información pública y lucha
contra la corrupción </t>
  </si>
  <si>
    <t xml:space="preserve">15.4 La entidad cuenta con procesos o procedimientos encaminados a evaluar periódicamente la efectividad de los canales de comunicación con partes externas, así como sus contenidos, de tal forma que se puedan mejorar.
</t>
  </si>
  <si>
    <t>Dimensión de Información y Comunicación
Política de Control Interno
Líneas de Defensa</t>
  </si>
  <si>
    <t>15.5 La entidad analiza periódicamente su caracterización de usuarios o grupos de valor, a fin de actualizarla cuando sea pertinente.</t>
  </si>
  <si>
    <t>Dimensión de Direccionamiento Estratégico y Planeación
Política de Planeación Institucional</t>
  </si>
  <si>
    <t>15.6 La entidad analiza periódicamente los resultados frente a la evaluación de percepción por parte de los usuarios o grupos de valor para la incorporación de las mejoras correspondientes.</t>
  </si>
  <si>
    <t>16.2  La Alta Dirección periódicamente evalúa los resultados de las evaluaciones (continuas e independientes)  para concluir acerca de la efectividad del Sistema de Control Interno</t>
  </si>
  <si>
    <t>Dimensión de Control Interno
Líneas Estratégica</t>
  </si>
  <si>
    <t>Dimensión de Control Interno
Tercera Línea de Defensa</t>
  </si>
  <si>
    <t>Dimensión de Control Interno
Segunda Línea de Defensa</t>
  </si>
  <si>
    <t xml:space="preserve">
Dimensión de Información y Comunicación 
Dimensión de Control Interno
Líneas de Defensa</t>
  </si>
  <si>
    <t xml:space="preserve">
Dimensión de Control Interno
Líneas de Defensa</t>
  </si>
  <si>
    <t xml:space="preserve">Se mantiene seguimiento. Primera línea de defensa informa que la entidad no cuenta con servicios tercerizados, por lo tanto  no es necesario formalizar lineamiento al  respecto; sin embargo se evalúan los riesgos contractuales en todos los procesos adelantados.
</t>
  </si>
  <si>
    <t>https://fuga.gov.co/transparencia-y-acceso-a-la-informacion-publica/planeacion-presupuesto-informes?field_fecha_de_emision_value=All&amp;term_node_tid_depth=282</t>
  </si>
  <si>
    <t>https://fuga.gov.co/transparencia-y-acceso-a-la-informacion-publica/planeacion-presupuesto-informes?field_fecha_de_emision_value=All&amp;term_node_tid_depth=248</t>
  </si>
  <si>
    <t>https://fuga.gov.co/transparencia-y-acceso-a-la-informacion-publica/planeacion-presupuesto-informes?field_fecha_de_emision_value=All&amp;term_node_tid_depth=327</t>
  </si>
  <si>
    <t>https://www.fuga.gov.co/transparencia-y-acceso-a-la-informacion-publica/planeacion-presupuesto-informes?field_fecha_de_emision_value=All&amp;term_node_tid_depth=258</t>
  </si>
  <si>
    <t>https://www.fuga.gov.co/transparencia-y-acceso-a-la-informacion-publica/datos-abiertos</t>
  </si>
  <si>
    <t>https://fuga.gov.co/transparencia-y-acceso-a-la-informacion-publica/planeacion-presupuesto-informes/informes-de-gestion</t>
  </si>
  <si>
    <t xml:space="preserve"> https://intranet.fuga.gov.co/sites/default/files/sc-ca-01_caracterizacion_servicio_al_ciudadano_v6_30092022.pdf</t>
  </si>
  <si>
    <t>Radicado en Orfeo: 20232000002195 y anexos</t>
  </si>
  <si>
    <t>http://intranet.fuga.gov.co/sites/default/files/gt-po-01_politicas_seguridad_de_la_informacion_v3_20112023.pdf</t>
  </si>
  <si>
    <t>https://fuga.gov.co/node/4094</t>
  </si>
  <si>
    <t>https://intranet.fuga.gov.co/politica-control-interno</t>
  </si>
  <si>
    <t>Riesgos en página web: https://www.fuga.gov.co/transparencia-y-acceso-a-la-informacion-publica/planeacion-presupuesto-informes/plan-anticorrupcion</t>
  </si>
  <si>
    <t>https://www.fuga.gov.co/transparencia-y-acceso-a-la-informacion-publica/tramites-y-servicios/caracterizacion-de-bienes-y-servicios</t>
  </si>
  <si>
    <t xml:space="preserve"> Se llevo a cabo un seguimiento a lo dispuesto en el marco del Comité Institucional de Coordinación de Control Interno, donde se determino la necesidad de estructurar el código de integridad siguiendo la metodología de Función Pública, para ello se delego como responsable del mismo al Secretario General.
Se encontró que se realizaron ejercicios lúdicos y participativos para la construcción de los 5 valores institucionales, cada mes se  hacen campañas de interiorización de los mismo al personal de la entidad, teniendo como evidencia el compromiso de los funcionarios con el horario laboral, una reducción del ausentismo así como un bajo porcentaje de quejas por parte de los ciudadanos.
Por otra parte, se realiza seguimiento mensual por parte del Secretario General al cumplimiento de las actividades propuestas en el cronograma.</t>
  </si>
  <si>
    <t xml:space="preserve">1.5 Análisis sobre viabilidad para el establecimiento de una línea de denuncia interna sobre situaciones irregulares o posibles incumplimientos al código de integridad.
NOTA: Si la entidad ya cuenta con esta línea en funcionamiento, establezca si ha aportado para la mejora de los mapas de riesgos o bien en otros ámbitos organizacionales.
</t>
  </si>
  <si>
    <t>Dimension de Control Interno
Linea Estratégica</t>
  </si>
  <si>
    <t xml:space="preserve"> Expediente Orfeo 202410000200800001E Actas del Comité de Dirección Año 2024</t>
  </si>
  <si>
    <t>Mapa Aseguramiento:https://intranet.fuga.gov.co/política-control-interno</t>
  </si>
  <si>
    <t>Expediente Orfeo Resoluciones
 2018 - comité Institucional de Coordinación de Control Interno ( 201823005800100002E- Rad d 20192300001125 )
  2019-La Resolución del Comité Institucional de Gestión ( 201923005800100002E Rad. 20192300001125)
 https://intranet.fuga.gov.co/mipg
Expediente Orfeo Comités Dirección 202410000200800001E</t>
  </si>
  <si>
    <t>Evidencias proyectos DIRVE 
https://drive.google.com/drive/folders/1cL8Ksd0sAWaxXfdtM_Y2hyV83V2fZk_n</t>
  </si>
  <si>
    <t>Presentación Capacitación "Socialización del manual de contratación y manual de supervisión e interventoría FUGA"
https://drive.google.com/drive/u/0/folders/1cL8Ksd0sAWaxXfdtM_Y2hyV83V2fZk_n</t>
  </si>
  <si>
    <t>\\192.168.0.34\plan operativo integral\OFICINA ASESORA DE PLANEACIÓN\SIG-MIPG\0 MAPA PROCESOS\0 SIG PROCESOS 2024</t>
  </si>
  <si>
    <t>ORFEO 
20241100048943</t>
  </si>
  <si>
    <t xml:space="preserve">Actas Comité Dirección Expediente para el 2023: 202410000200800001E </t>
  </si>
  <si>
    <t>https://fuga.gov.co/transparencia-y-acceso-a-la-informacion-publica/planeacion-presupuesto-informes/plan-anticorrupcion/gestion-de-riesgos-de-corrupcion</t>
  </si>
  <si>
    <t>Se mantiene seguimiento. Si bien como lo señala la segunda línea de defensa se analizan los riesgos previsibles desde el proceso de gestión jurídica-contractual, se recomienda a partir de la construcción de la caracterización de usuarios y partes interesadas establecer en las relaciones identificadas posibles riesgos de gestión.
Se resalta que en el seguimiento se aclara la relación de la Política de Prevención y Daño Antijurídico con el lineamiento y se especifica el formato de estimación y tipifcación de riesgos previsibles.</t>
  </si>
  <si>
    <t>La Alta Dirección evalúa fallas en los controles y define cursos de acción apropiados para su mejora; analiza los informes de 2 línea presentados por los diferentes procesos y 3 línea presentados por la Oficina de Control Interno y evalúa su impacto en relación con la mejora institucional en las reuniones de Comité de Dirección, donde se llevan a cabo presentaciones de Resultados de informes de la OCI se discuten las medidas que se deben tomar para mejorar los resultados. en el marco del comité de dirección  la segunda línea de defensa presenta los reportes e información consolidada sobre administración de riesgo
La OCI presenta alertas por debilidades en la ejecución de los controles, en los diferentes informes de auditoría y seguimientos
Igualmente, la OAP   acompaña técnicamente a las áreas revisando las recomendaciones para implementar mejoras que se visibilizan en los informes de monitoreo de 1, 2 y 3 línea de defensa los cuales son elevados a la línea estratégica en el ciclo de mejora continua y se genera apoyo en la formulación de  Acciones Correctivas y/o de Mejora  en el marco de los  Planes de Mejoramiento originados en la materialización de riesgos, e informes de auditoría.</t>
  </si>
  <si>
    <t>\\192.168.0.34\Seg Proyectos de Inversión PDD-UNCSAB 2020-2024\2024\Sub_Corporativa\7760_Modernización_Arquitectura_Institucional\Meta_3_Política_Gobierno_Digital</t>
  </si>
  <si>
    <t>En la auditoría interna de TICs realizada en el I semestre 2024 se realizó una muestra para evaluar la gestión contractual relacionada con el proceso donde se evidenció que se controlan los productos entregados y obligaciones ejecutadas por los proveedores de tecnólogia. 
Si bien se da cumplimiento al requisito, se recomienda tener en cuenta las oportunidades de mejora identificadas por la OCI.</t>
  </si>
  <si>
    <t>Radicado ORFEO informe de auditoria 
20241100053543</t>
  </si>
  <si>
    <t>Se desarrolló auditoría interna de TICs  en el I semestre 2024, en el ejercicio se verificó la formulación e implementación de controles para la mitigación de los riesgos identificados. 
Se identificaron hallazgos relacionados con la materialización de los riesgos y  los planes de tratamiento para enfrentarlos y mantener el servicio en la Entidad. Se recomienda tener en cuenta las oportunidades de mejora identificadas por la OCI.</t>
  </si>
  <si>
    <t>https://intranet.fuga.gov.co/mapa-de-procesos</t>
  </si>
  <si>
    <t>Se mantiene seguimiento. La OAP continúa presentando la información consolidada sobre el monitoreo de riesgos para que la Alta Dirección analice los resultados y tome decisiones.
Se evidenció el monitoreo de primera y según línea de defensa cumpliendo lo establecido en la política  y la tercera línea hace la respectiva evaluación en las auditorías internas.</t>
  </si>
  <si>
    <t>https://www.fuga.gov.co/transparencia-y-acceso-a-la-informacion-publica/planeacion-presupuesto-informes?field_fecha_de_emision_value=All&amp;term_node_tid_depth=261</t>
  </si>
  <si>
    <t>Expediente Convenio Pandora  con Idartes: 
202113002000900223E</t>
  </si>
  <si>
    <t>Informe de implementación Pandora_0623 https://drive.google.com/drive/u/0/folders/1DLaIJxoI1-OYKK3KgHtq_lvpglCOU3Xm</t>
  </si>
  <si>
    <t>Orfeo: 20242300000645</t>
  </si>
  <si>
    <t>Inventario FUID (https://www.fuga.gov.co/transparencia-y-acceso-a-la-informacion-publica/datos-abiertos?field_fecha_de_emision_value=All&amp;term_node_tid_depth=173)</t>
  </si>
  <si>
    <t>Índice de información clasificada y reservada 2023 y fecha de validación de Noviembre 20 de 2023 (https://www.fuga.gov.co/transparencia-y-acceso-a-la-informacion-publica/datos-abiertos?field_fecha_de_emision_value=All&amp;term_node_tid_depth=114)</t>
  </si>
  <si>
    <t>Inventario de Activos de Información Gestión Documental con fecha de validación de Octubre 18 de 2023 (https://www.fuga.gov.co/transparencia-y-acceso-a-la-informacion-publica/datos-abiertos?field_fecha_de_emision_value=All&amp;term_node_tid_depth=112)</t>
  </si>
  <si>
    <t>https://fuga.gov.co/transparencia-y-acceso-a-la-informacion-publica/planeacion-presupuesto-informes/pinar?field_fecha_de_emision_value=All&amp;term_node_tid_depth=283</t>
  </si>
  <si>
    <t>*  Orfeo
-Vsummer
- Humano
* SIDEAP
* Bogotá Te Escucha
* sistema contar
* SICRED
* SECOP
*  SEGPLAN
* PREDIS 
* SIPROJ
*PANDORA
Tercerizados, adecuados a las necesidades institucionales-</t>
  </si>
  <si>
    <t>Actas de reunión revisión de la Resolución 112 de 2019 bajo radicados 20242000020993 y 20242000031403 
Borrador resolución: https://drive.google.com/drive/u/2/folders/1mnvn5v78Q3BB8gpkUj3_s-lV4_VYypkA</t>
  </si>
  <si>
    <t>https://fuga.gov.co/transparencia-y-acceso-a-la-informacion-publica/datos-abiertos?field_fecha_de_emision_value=All&amp;term_node_tid_depth=112</t>
  </si>
  <si>
    <t>Se mantiene seguimiento. Desde el proceso gestión documental se  define el manejo de la información en la entidad.
En la auditoría interna realizada en 2023 no se encontraron incumplimientos normativos frente a este criterio, sin embargo se recomienda revisar los resultados especialmente las recomendaciones para continuar fortaleciendo el manejo de información.</t>
  </si>
  <si>
    <t>Radicado actualización documentación atención al ciudadano 
No 20242300055483</t>
  </si>
  <si>
    <t>Para este semestre desde la Alta Dirección en el marco de los Comités Institucionales de Coordinación de Control Interno, evalúa los resultados de las evaluaciones (continuas e independientes) realizada por la 3 línea para concluir acerca de la efectividad del Sistema de Control Interno. Evidencias en Serie Actas Comité Control Interno y Actas Comité Directivo donde el equipo directivo hace seguimiento con cada unidad de gestión.</t>
  </si>
  <si>
    <t>Se mantiene seguimiento. La OCI realiza las evaluaciones independientes programadas en el plan anual de auditorías. El plan anual de auditorías se basó en la calificación de riesgos y la metodología distrital implementada para tal fin</t>
  </si>
  <si>
    <t>http://intranet.fuga.gov.co/politica-control-interno</t>
  </si>
  <si>
    <t>Circulares 
https://www.fuga.gov.co/transparencia-y-acceso-a-la-informacion-publica/normativa/normograma</t>
  </si>
  <si>
    <t>Se han implementado y socializado las líneas de defensa y la actualización de documentos por proceso ha permitido evidenciar los roles y responsabilidades para cada una de las líneasm sin embargo aún se presentan oportunidades de mejora especialmentge en la implemenación del rol  de primera línea.</t>
  </si>
  <si>
    <t xml:space="preserve">Acta de comité directivo Diciembre 2024, aprobación plan continudad de negocio y tecnologia
Actas Comité Dirección Expediente 202410000200800001E </t>
  </si>
  <si>
    <t>https://drive.google.com/drive/folders/1qw5PAj1JP6dpoYUCHC_ZC2d4x5Tkvg9M</t>
  </si>
  <si>
    <t>ORFEO 20241200009053</t>
  </si>
  <si>
    <t>https://fuga.gov.co/transparencia-y-acceso-a-la-informacion-publica/normativa/politica-de-administracion-del-riesgo</t>
  </si>
  <si>
    <t>https://drive.google.com/drive/u/0/folders/1ap6jcaI0nN4QBXwcsxc5DCNG78coALIS</t>
  </si>
  <si>
    <t>https://drive.google.com/drive/folders/135kiTLFDFkGeLpm185cIqeVFsa5QNOnu</t>
  </si>
  <si>
    <t>https://drive.google.com/drive/folders/1TrhSjntIGf4dunYpKSw3IYhWWysvbm75</t>
  </si>
  <si>
    <t xml:space="preserve">De acuerdo con la GM-PO-01 Política de Administración del riesgo vigente, se definen las rutas de acción frente a la materialización de riesgos en (numeral 4.5 Accionar ante riesgos materializados) con los responsables según el tipo de riesgos. 
</t>
  </si>
  <si>
    <t>https://drive.google.com/drive/folders/1-jXLTBxgv_YC6aqcF2UFwj1WwfJC-pJB</t>
  </si>
  <si>
    <t xml:space="preserve">La Oficina Jurídica señala que en el marco de la caracterización GJ-CA-01 Proceso de Gestión Jurídica y para cada contrato suscrito por la entidad, se analizan las “características particulares” de los objetos contractuales, así como las  “características de contratistas” a partir de los cuales se identifican los riesgos previsibles, que pueden afectar la prestación del servicio a los usuarios.
Lo anterior se soporta en el Formato GJ-FT-15 Estimación tipificación y asignación de los riesgos previsibles. Estos riesgos son identificados por la primera línea de defensa para cada contrato, al estructurar los procesos en las diferentes modalidades, los cuales a su vez son monitoreados en todas las etapas contractuales, por los estructuradores y supervisores del contrato y el proceso de Gestión Jurídica, en el marco del Manual de contratación, supervisión e interventoría, generando alertas de 2ª línea correspondientes. Las evidencias se consolidan en los expedientes contractuales en el Sistema de Información ORFEO- Series documentales de cada tipo de contratación.
Igualmente, la entidad en el  marco de la Política de Prevención y Daño Antijurídico aprobada mediante Resolución No. 231 de 2023 con radicado FUGA y su plan de acción, se identifican las causas previsibles de daño antijurídico, hechos u omisiones que vulneren y afecten los intereses de la FUGA , los cuales son presentados ante el Comité de Conciliación, quien define los asuntos y sugiere una solución para reducir o mitigar los riesgos que conlleven a futuras demandas en contra de la entidad. Dicha política se encuentra publicada dentro de la pag web de la Entidad.
En cuanto a la identificacion de nuevos riesgos como se menciono en numerales anteriores se espera pueda ser desarrollado para el 2025 ante la revision y armonización de los objetivos con la plataforma estrategica.
</t>
  </si>
  <si>
    <t xml:space="preserve">La FUGA en el proyecto de inversión 7760 - Modernización de la Arquitectura Institucional de la FUGA tenía incluida la necesidad de reestructuración organizacional. La Subdirección de Gestión Corporativa-Talento 
De acuerdo con lo anterior la FUGA definió su mapa de aseguramiento con la estructura y los recursos humanos disponibles, de manera que se garantice el control. 
Se mantiene el mapa de aseguramiento formulado en la vigencia 2023, en conformidad a la resolución 112 de 2019 por la cual se reglamenta el comité institucional de Gestión y Desempeño MIPG de la Fundación Gilberto  Álzate Avendaño (Resolución en actualización) y se dictan otras disposiciones, se puede identificar la segregación adecuada de funciones, líderes de política y líneas de defensa.
</t>
  </si>
  <si>
    <t>https://www.fuga.gov.co/transparencia-y-acceso-a-la-informacion-publica/planeacion-presupuesto-informes/plan-anticorrupcion/gestion-de-riesgos-de-corrupcion</t>
  </si>
  <si>
    <t>https://pandora-controlinterno.fuga.gov.co/public/hallazgos/informe/acciones</t>
  </si>
  <si>
    <t xml:space="preserve">A partir de los informes recibidos de entes externos (organismos de control, auditores externos, entidades de vigilancia entre otros) en el segundo semestre se consolidan los planes de mejoramiento que son monitoreados  y evaluados  periódicamente  por las líneas de defensa.  Al respecto se generan las alertas en el Comité Directivo para determina su efecto en el Sistema de Control Interno y definir  cursos de acción para su mejora.   
Se mantiene el monitoreo por medio de la herramienta Pandora en el módulo de evaluación y control. </t>
  </si>
  <si>
    <t>Acta comité Directivo Agosto 20241200094003</t>
  </si>
  <si>
    <t>https://intranet.fuga.gov.co/mapa-de-riegos-por-procesos</t>
  </si>
  <si>
    <t>Radicados de Orfeo que dan evidencia: 20242800062973, 20252300000203, 20242300001392</t>
  </si>
  <si>
    <t>https://fuga.gov.co/transparencia-y-acceso-a-la-informacion-publica/planeacion-presupuesto-informes/peth?field_fecha_de_emision_value=All&amp;term_node_tid_depth=284</t>
  </si>
  <si>
    <t>Expediente: 202412006000900001E Radicado ORFEO 
20241200103273</t>
  </si>
  <si>
    <r>
      <rPr>
        <b/>
        <u/>
        <sz val="11"/>
        <color theme="1"/>
        <rFont val="Arial Narrow"/>
        <family val="2"/>
      </rPr>
      <t>Lineamiento 1:</t>
    </r>
    <r>
      <rPr>
        <sz val="11"/>
        <color theme="1"/>
        <rFont val="Arial Narrow"/>
        <family val="2"/>
      </rPr>
      <t xml:space="preserve"> 
La entidad demuestra el compromiso con la integridad (valores) y principios del servicio público</t>
    </r>
  </si>
  <si>
    <r>
      <t xml:space="preserve">Explicación de cómo la Entidad </t>
    </r>
    <r>
      <rPr>
        <b/>
        <u/>
        <sz val="11"/>
        <color theme="1"/>
        <rFont val="Arial Narrow"/>
        <family val="2"/>
      </rPr>
      <t>evidencia</t>
    </r>
    <r>
      <rPr>
        <b/>
        <sz val="11"/>
        <color theme="1"/>
        <rFont val="Arial Narrow"/>
        <family val="2"/>
      </rPr>
      <t xml:space="preserve"> que está dando respuesta al requerimiento
</t>
    </r>
    <r>
      <rPr>
        <sz val="11"/>
        <color theme="1"/>
        <rFont val="Arial Narrow"/>
        <family val="2"/>
      </rPr>
      <t>Referencia a Procesos, Manuales/Políticas de Operación/Procedimientos/Instructivos u otros desarrollos que den cuente de su aplicación</t>
    </r>
  </si>
  <si>
    <r>
      <t xml:space="preserve">Presente 
</t>
    </r>
    <r>
      <rPr>
        <i/>
        <sz val="11"/>
        <color theme="1"/>
        <rFont val="Arial Narrow"/>
        <family val="2"/>
      </rPr>
      <t>(1/2/3)</t>
    </r>
  </si>
  <si>
    <r>
      <t xml:space="preserve">Funcionando 
</t>
    </r>
    <r>
      <rPr>
        <i/>
        <sz val="11"/>
        <color theme="1"/>
        <rFont val="Arial Narrow"/>
        <family val="2"/>
      </rPr>
      <t>(1/2/3)</t>
    </r>
  </si>
  <si>
    <r>
      <rPr>
        <b/>
        <u/>
        <sz val="11"/>
        <color theme="1"/>
        <rFont val="Arial Narrow"/>
        <family val="2"/>
      </rPr>
      <t>Lineamiento 2:</t>
    </r>
    <r>
      <rPr>
        <sz val="11"/>
        <color theme="1"/>
        <rFont val="Arial Narrow"/>
        <family val="2"/>
      </rPr>
      <t xml:space="preserve"> 
Aplicación de mecanismos para ejercer una adecuada supervisión del Sistema de Control Interno </t>
    </r>
  </si>
  <si>
    <r>
      <t xml:space="preserve">Explicación de cómo la Entidad </t>
    </r>
    <r>
      <rPr>
        <u/>
        <sz val="11"/>
        <color theme="1"/>
        <rFont val="Arial Narrow"/>
        <family val="2"/>
      </rPr>
      <t>evidencia</t>
    </r>
    <r>
      <rPr>
        <sz val="11"/>
        <color theme="1"/>
        <rFont val="Arial Narrow"/>
        <family val="2"/>
      </rPr>
      <t xml:space="preserve"> que está dando respuesta al requerimiento
Referencia a Procesos, Manuales/Políticas de Operación/Procedimientos/Instructivos u otros desarrollos que den cuente de su aplicación</t>
    </r>
  </si>
  <si>
    <r>
      <rPr>
        <b/>
        <u/>
        <sz val="11"/>
        <color theme="1"/>
        <rFont val="Arial Narrow"/>
        <family val="2"/>
      </rPr>
      <t>Lineamiento 3:</t>
    </r>
    <r>
      <rPr>
        <sz val="11"/>
        <color theme="1"/>
        <rFont val="Arial Narrow"/>
        <family val="2"/>
      </rPr>
      <t xml:space="preserve"> 
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t>
    </r>
  </si>
  <si>
    <r>
      <rPr>
        <b/>
        <u/>
        <sz val="11"/>
        <color theme="1"/>
        <rFont val="Arial Narrow"/>
        <family val="2"/>
      </rPr>
      <t>Lineamiento 4:</t>
    </r>
    <r>
      <rPr>
        <sz val="11"/>
        <color theme="1"/>
        <rFont val="Arial Narrow"/>
        <family val="2"/>
      </rPr>
      <t xml:space="preserve"> 
Compromiso con la competencia de todo el personal, por lo que la gestión del talento humano tiene un carácter estratégico con el despliegue de actividades clave para todo el ciclo de vida del servidor público –ingreso, permanencia y retiro.</t>
    </r>
  </si>
  <si>
    <r>
      <rPr>
        <b/>
        <u/>
        <sz val="11"/>
        <color theme="1"/>
        <rFont val="Arial Narrow"/>
        <family val="2"/>
      </rPr>
      <t>Lineamiento 5:</t>
    </r>
    <r>
      <rPr>
        <sz val="11"/>
        <color theme="1"/>
        <rFont val="Arial Narrow"/>
        <family val="2"/>
      </rPr>
      <t xml:space="preserve"> 
La entidad establece líneas de reporte dentro de la entidad para evaluar el funcionamiento del Sistema de Control Interno.</t>
    </r>
  </si>
  <si>
    <r>
      <t xml:space="preserve">Explicación de cómo la Entidad </t>
    </r>
    <r>
      <rPr>
        <b/>
        <u/>
        <sz val="11"/>
        <color theme="0"/>
        <rFont val="Arial Narrow"/>
        <family val="2"/>
      </rPr>
      <t xml:space="preserve">evidencia </t>
    </r>
    <r>
      <rPr>
        <b/>
        <sz val="11"/>
        <color theme="0"/>
        <rFont val="Arial Narrow"/>
        <family val="2"/>
      </rPr>
      <t>que está dando respuesta al requerimiento
Referencia a Procesos, Manuales/Políticas de Operación/Procedimientos/Instructivos u otros desarrollos que den cuente de su aplicación</t>
    </r>
  </si>
  <si>
    <r>
      <t xml:space="preserve">Presente
</t>
    </r>
    <r>
      <rPr>
        <i/>
        <sz val="11"/>
        <color theme="0"/>
        <rFont val="Arial Narrow"/>
        <family val="2"/>
      </rPr>
      <t>(1/2/3)</t>
    </r>
  </si>
  <si>
    <r>
      <t xml:space="preserve">Funcionando
</t>
    </r>
    <r>
      <rPr>
        <i/>
        <sz val="11"/>
        <color theme="0"/>
        <rFont val="Arial Narrow"/>
        <family val="2"/>
      </rPr>
      <t>(1/2/3)</t>
    </r>
  </si>
  <si>
    <r>
      <rPr>
        <b/>
        <u/>
        <sz val="11"/>
        <rFont val="Arial Narrow"/>
        <family val="2"/>
      </rPr>
      <t xml:space="preserve">
Lineamiento 10: 
</t>
    </r>
    <r>
      <rPr>
        <b/>
        <sz val="11"/>
        <rFont val="Arial Narrow"/>
        <family val="2"/>
      </rPr>
      <t>Diseño y desarrollo de actividades de control (Integra el desarrollo de controles con la evaluación de riesgos; tiene en cuenta a qué nivel se aplican las actividades; facilita la segregación de funciones).</t>
    </r>
  </si>
  <si>
    <r>
      <t>Explicación de cómo la Entidad</t>
    </r>
    <r>
      <rPr>
        <b/>
        <u/>
        <sz val="11"/>
        <rFont val="Arial Narrow"/>
        <family val="2"/>
      </rPr>
      <t xml:space="preserve"> evidencia </t>
    </r>
    <r>
      <rPr>
        <b/>
        <sz val="11"/>
        <rFont val="Arial Narrow"/>
        <family val="2"/>
      </rPr>
      <t xml:space="preserve">que está dando respuesta al requerimiento
</t>
    </r>
    <r>
      <rPr>
        <sz val="11"/>
        <rFont val="Arial Narrow"/>
        <family val="2"/>
      </rPr>
      <t>Referencia a Procesos, Manuales/Políticas de Operación/Procedimientos/Instructivos u otros desarrollos que den cuente de su aplicación</t>
    </r>
  </si>
  <si>
    <r>
      <t xml:space="preserve">Presente
</t>
    </r>
    <r>
      <rPr>
        <i/>
        <sz val="11"/>
        <rFont val="Arial Narrow"/>
        <family val="2"/>
      </rPr>
      <t>(1/2/3)</t>
    </r>
  </si>
  <si>
    <r>
      <t>Funcionando</t>
    </r>
    <r>
      <rPr>
        <i/>
        <sz val="11"/>
        <rFont val="Arial Narrow"/>
        <family val="2"/>
      </rPr>
      <t xml:space="preserve">
(1/2/3)</t>
    </r>
  </si>
  <si>
    <r>
      <rPr>
        <b/>
        <u/>
        <sz val="11"/>
        <rFont val="Arial Narrow"/>
        <family val="2"/>
      </rPr>
      <t xml:space="preserve">Lineamiento 11: 
</t>
    </r>
    <r>
      <rPr>
        <b/>
        <sz val="11"/>
        <rFont val="Arial Narrow"/>
        <family val="2"/>
      </rPr>
      <t>Seleccionar y Desarrolla controles generales sobre TI para apoyar la consecución de los objetivo.</t>
    </r>
  </si>
  <si>
    <r>
      <rPr>
        <b/>
        <u/>
        <sz val="11"/>
        <rFont val="Arial Narrow"/>
        <family val="2"/>
      </rPr>
      <t xml:space="preserve">Lineamiento 12: 
</t>
    </r>
    <r>
      <rPr>
        <b/>
        <sz val="11"/>
        <rFont val="Arial Narrow"/>
        <family val="2"/>
      </rPr>
      <t>Despliegue de políticas y procedimientos (Establece responsabilidades sobre la ejecución de las políticas y procedimientos; Adopta medidas correctivas; Revisa las políticas y procedimientos).</t>
    </r>
  </si>
  <si>
    <r>
      <t xml:space="preserve">Explicación de cómo la Entidad </t>
    </r>
    <r>
      <rPr>
        <b/>
        <u/>
        <sz val="11"/>
        <color theme="0"/>
        <rFont val="Arial Narrow"/>
        <family val="2"/>
      </rPr>
      <t>evidencia</t>
    </r>
    <r>
      <rPr>
        <b/>
        <sz val="11"/>
        <color theme="0"/>
        <rFont val="Arial Narrow"/>
        <family val="2"/>
      </rPr>
      <t xml:space="preserve"> que está dando respuesta al requerimiento
</t>
    </r>
    <r>
      <rPr>
        <sz val="11"/>
        <color theme="0"/>
        <rFont val="Arial Narrow"/>
        <family val="2"/>
      </rPr>
      <t>Referencia a Procesos, Manuales/Políticas de Operación/Procedimientos/Instructivos u otros desarrollos que den cuente de su aplicación</t>
    </r>
  </si>
  <si>
    <r>
      <rPr>
        <sz val="10"/>
        <color theme="1"/>
        <rFont val="Arial Narrow"/>
        <family val="2"/>
      </rPr>
      <t xml:space="preserve">Planes de mejoramiento: </t>
    </r>
    <r>
      <rPr>
        <u/>
        <sz val="10"/>
        <color theme="1"/>
        <rFont val="Arial Narrow"/>
        <family val="2"/>
      </rPr>
      <t>https://www.fuga.gov.co/transparencia-y-acceso-a-la-informacion-publica/planeacion-presupuesto-informes/planes-de-mejoramiento</t>
    </r>
  </si>
  <si>
    <t>https://fuga.gov.co/atencion-servicios-ciudadania/sistema-distrital-para-la-gestion-de-peticiones-ciudadanas</t>
  </si>
  <si>
    <t>https://fuga.gov.co/participa/caracterizacion-de-usuarios-fuga</t>
  </si>
  <si>
    <t>Informe PQRSD https://fuga.gov.co/transparencia-y-acceso-a-la-informacion-publica/planeacion-presupuesto-informes?field_fecha_de_emision_value=All&amp;term_node_tid_depth=167</t>
  </si>
  <si>
    <t xml:space="preserve">La Política de Administración del riesgo, fue actualizada  y  aprobada  en el Comité Directivo de Agosto  de 2024  conforme  los lineamientos DAFP.
</t>
  </si>
  <si>
    <t xml:space="preserve">La Política de Administración del riesgo, fue actualizada  y  aprobada  en el Comité Directivo de Agosto  de 2024, el documento contiene los niveles de aceptación y está alineada con el cumplimiento de los objetivos formulados. 
</t>
  </si>
  <si>
    <t>Se mantiene seguimiento. Si bien el proceso de gestión jurídica contiene los lineamientos generales sobre la evaluación de los productos y servicios, los ajusta y actualiza; la OCI ha observado falencias en los informes de actividades de contratistas e informes de supervisión.  Se recomienda implementar adecuadamente los  lineamientos y verificar los resultados relacionados con contratación de la auditoría a los procesos en 2024..</t>
  </si>
  <si>
    <t>Resolución Orfeo Rad 20242300001655</t>
  </si>
  <si>
    <t xml:space="preserve">Se mantiene seguimiento. La OCI en sus informes sobre riesgos y auditorías internas validó  monitoreo de primera y segunda línea de defensa al mapa de riesgos, adicional se validó el reporte presentado en comité directivo de estos monitoreos que  incluyen los riesgos aceptados, 
</t>
  </si>
  <si>
    <t xml:space="preserve">Se mantiene seguimiento. Desde la OCI en las auditorías internas se han evaluado los controles establecidos, si bien se evidencian avances significativos  en la administración de riesgos a nivel institucional, en la operación de los procesos se han encontrado debilidades  relacionadas con la implementación y efectividad de los controles,  esto incluye la adecuada segregación de funciones. 
Se recomienda revisar los resultados de las auditorías internas y ajustar los controles teniendo en cuenta la adecuada segregación de funciones.
</t>
  </si>
  <si>
    <t xml:space="preserve">El canal de denuncias internas se encuentra implementado y funcionando cumpliendo con las características de confidencialidad  de posibles situaciones irregulares y se garantiza la protección de identidad del  denunciante.
</t>
  </si>
  <si>
    <t xml:space="preserve"> Todos los informes de seguimiento y auditorías son socializados previa radicación a los líderes y  la Directora General, posteriormente son radicados por orfeo a la Alta Dirección y se socializan en el marco del CICCI para la toma de decisiones.
En comités de tráfico la directora genera recomendaciones y toma decisiones para la mejora.</t>
  </si>
  <si>
    <t>De acuerdo con los seguimientos, auditorías e información revisada por la Oficina de Control Interno, se evidencia que aunque la Entidad continúa fortaleciendo la gestión por componentes en la implementación de la dimensión 7 de Control Interno  en el marco de MIPG, se ha disminuido el porcentaje de implemetación del SCI, se recomienda  conitnuar desarrollando acciones  que permitan el cumplimiento de 100 % en todos los componentes y su articulación. 
Se evidencian  oportunidades de mejora, que deben ser revisadas por la Alta Dirección para definir los planes y estrategias que permitan la articulación y operación adecuada del Sistema de control interno.
Se ha consolidado  la articulación entre la oficina asesora de planeación y la oficina de control interno verificando las evaluaciones de segunda y tercera línea, sin embargo se recomienda continuar trabajando en la apropiación y gestión de mejora de la primera líena de defensa para lograr el 100% de implementación.</t>
  </si>
  <si>
    <t>•	En el PAAC - Programa de Transparencia y Ética Publica 2024, se desarrollaron actividades relacionadas  con el Código de Integridad, incluyendo la aplicación de un instrumento de evaluación sobre la adopción de los valores del código de integridad.
•	Durante el I semestre 2024 no se reportaron conflictos de interés a la tercera línea de defensa.
•	La detección y prevención del uso inadecuado de la información privilegiada se ha tenido en cuenta en la construcción de riesgos del proceso de TICs en los riesgos de seguridad de la información en el mapa de riesgos vigente. 
•	Se implementaron tablas de control de acceso en 2024.
•	El CICCI opera adecuadamente según los lineamientos y normatividad vigente.
•	Se cuenta con la Guía Gestión de Conflicto Intereses GS-GU-06 V1.
•	En los reportes para auditorías y seguimientos se ha validado la implementación y cumplimiento del esquema de líneas de defensa.
•	Se mantiene el diagnóstico matriz de líneas de defensa consolidado por la OAP y la OCI aprobado en el comité directivo y el mapa de aseguramiento socializado en el CICCI.
•	La Política de Administración del riesgo, fue actualizada y aprobada  en el Comité Directivo - CICCI de Agosto  de 2024  conforme  los lineamientos DAFP.
•	En comités y tráficos directivos se revisa el cumplimiento de las metas, presupuesto y cambios de entorno. 
•	La OAP y la OCI presentan periódicamente alertas y recomendaciones en el marco del comité directivo (gestión y desempeño - CICCI).
•	Se aprueba y se hace seguimiento al plan anual de auditorías en el marco del CICCI. 
•	La dirección General analiza los resultados y principales alertas contenidas en los informes que presenta la OCI, toma decisiones y genera acciones con las unidades de gestión.
•	En 2024 se evidencia que los controles relacionados con vinculación e ingreso de personal se mejoraron e implementaron cumpliendo con los requisitos evaluados.
•	Se continuó con la implementación de controles en las actividades relacionadas con la permanencia del personal.
•	Desde la primera línea de defensa se ha presentado monitoreo periódico del plan estratégico de Talento Humano en el comité directivo para la toma de decisiones. 
•	Se elaboró y presentó informe de seguimiento al PETH emitido por la segunda línea de defensa.
•	Se formularon las acciones de mejora correspondientes a los hallazgos de los ejercicios de auditoría 2024, actualmente se están reformulando acciones teniendo en cuenta la evaluación del seguimiento a planes de mejoramiento emitido en diciembre.
Principales debilidades evidenciadas en la implementación del componente:
•	Se mantiene que, aunque se presentan avances, no son claros los mecanismos para la detección y prevención del uso de información privilegiada.
•	Se verifican las actividades desarrolladas durante 2024 en el marco del Programa de Transparencia y Ética Publica 2024 relacionadas con capacitaciones y socializaciones del Código de Integridad y  la estrategia de gestión de conflicto de intereses; sin embargo no ha sido fuente de información para aportar en la mejora de los riesgos. 
•	En Mayo 2024 se desarrolló taller de planeación estratégica, se analizaron los recursos, proyectos, metas y cambios de entorno, como resultado se encuentra en definición la plataforma estratégica de la Entidad; sin embargo a la fecha no se encuentra formalizado el plan estratégico institucional por lo tanto, no es claro cómo se está realizando su evaluación.
•	En las auditorías que ha realizado la OCI, especialmente en las de gestión del talento humano 2022, gestión documental y gestión financiera 2023, Comunicaciones 2024 y seguimiento metas se observó que la primera línea no genera acciones de mejora o no son efectivas  frente a las  observaciones y recomendaciones que se registran en los informes de seguimiento y algunos hallazgos de vigencias anteriores persisten, esto implica que se han materializado riesgos y se reiteran los hallazgos pues se presentan alertas de incumplimientos normativos.
•	Si bien el proceso de gestión jurídica contiene los lineamientos generales sobre la evaluación de los productos y servicios, los ajusta y actualiza; la OCI ha observado falencias en los informes de actividades de contratistas e informes de supervisión.
•	En el seguimiento a austeridad IV trimestre se presentan oportunidades de mejora relacionadas con el control interno que se documenta en el formato de paz y salvo.</t>
  </si>
  <si>
    <t>En la implementación de este componente se resaltan las siguientes fortalezas:
•	En Mayo 2024 se desarrolló taller de planeación estratégica, se analizaron los recursos, proyectos, metas y cambios de entorno, como resultado se encuentra en definición la plataforma estratégica de la Entidad. 
•	Los objetivos de los procesos que se actualizan son aprobados por líderes de proceso y en el marco del comité directivo se presentan informes de gestión procesos,  reportes, alertas y se toman decisiones sobre el seguimiento a los proyectos de inversión, la gestión por procesos y la ejecución de los planes institucionales.
•	La Política de Administración del riesgo, fue actualizada y aprobada en el Comité Directivo - CICCI de Agosto de 2024 conforme  los lineamientos DAFP.
•	Los objetivos de los proyectos y procesos son específicos, medibles y alcanzables.
•	La OAP como segunda línea de defensa recopila información clave frente a la administración de los riesgos y la presenta en instancias de Alta Dirección.
•	En el marco del comité directivo y CICCI se presentan alertas y monitoreos de los riesgos desde segunda y tercera línea de defensa.
•	El mapa de riesgos de corrupción fue actualizado y aprobado para la vigencia 2024, teniendo en cuenta los cambios de entorno, el análisis liderado por la OAP y las recomendaciones metodológicas hechas por la OCI en los seguimientos a los riesgos de corrupción. 
•	Se mantiene que en el seguimiento desde segunda línea de defensa se aclara la relación del seguimiento sobre la Política de Prevención y Daño Antijurídico con el lineamiento.
•	La alta dirección analiza los cambios organizacionales que impactan el control interno y se refleja en el cumplimiento de metas y resultados de las auditorías externas.
Las principales debilidades evidenciadas en la implementación del componente son:
•	No se encuentra actualizado el plan estratégico; por lo tanto, no se encuentra articulado con los planes institucionales y los proyectos de inversión.
•	Persisten debilidades en algunos controles como se evidencia en auditorías internas y seguimientos periódicos.
•	Se presentaron nuevamente alertas de posibles materializaciones de riesgos de gestión, así mismo se evidenciaron materializaciones detectadas en las auditorías internas realizadas por la OCI.
•	Se mantiene que, si bien se cuenta con los lineamientos para atender riesgos materializados dentro de la política de administración de riesgos, no se está ejecutando integralmente, tal como se ha evidenciado en las auditorías internas.</t>
  </si>
  <si>
    <t>Se resaltan las siguientes fortalezas y/o avances en la implementación del componente:
•	En la FUGA la Resolución 112 de 2019 modifica y reglamenta el Comité Institucional de Gestión, y Desempeño MIPG articulándolo con el SIG.
•	En la FUGA como entidad distrital se acogen las disposiciones del decreto 221 de 2023 por medio del cual se reglamenta el Sistema de Gestión en el Distrito Capital. 
•	La OAP en el marco del acompañamiento a la identificación de riesgos implementó dentro de las fichas de riesgos la evaluación de controles.
•	Se ha evaluado el diseño de controles en segunda y tercera línea de defensa, lo que ha permitido evidenciar las oportunidades de mejora correspondientes.
•	Se ha realizado el monitoreo de los riesgos según lo establecido en la política de administración de riesgos.
•	El Plan Estratégico (PETI) versión 1 fue aprobado en comité directivo de enero de 2024, en auditoría interna se evidenció la subsanación de debilidades encontradas en anteriores seguimientos, se presenta periódicamente en comité directivo el seguimiento a su ejecución.
•	En el comité directivo de mayo 2023 se presentó el estudio de cargas laborales dónde se evidencian las falencias de personal y se hacen recomendaciones para una posible reestructuración. 
•	En la auditoría interna de TICs realizada en el I semestre 2024 se tomó una muestra para evaluar la gestión contractual relacionada con el proceso donde se evidenció que se controlan los productos entregados y obligaciones ejecutadas por los proveedores de tecnología.
•	Se mantienen vigentes los riesgos de seguridad de la información ajustados de acuerdo a las recomendaciones de la OCI aprobados en el Comité Directivo de octubre de 2022.
•	La OAP continúa presentando la información consolidada sobre el monitoreo de riesgos para que la Alta Dirección analice los resultados y tome decisiones.
Se evidencian las siguientes debilidades:
•	Si bien se hace seguimiento al cumplimiento de actividades y productos de los contratistas y proveedores no hay evidencia suficiente de los controles establecidos (teniendo en cuenta resultados de auditorías)
•	Desde junio de 2021 se evidencia la construcción de la matriz de roles y usuarios. Sin embargo, aún no es posible evidenciar si el control opera de forma adecuada y es efectivo, adicionalmente el seguimiento presentado no es claro.
•	En la auditoría interna de TICs se identificaron hallazgos relacionados con la materialización de los riesgos y los planes de tratamiento para enfrentarlos y mantener el servicio en la Entidad. 
•	Durante los ejercicios de auditoría desarrollados en 2022, 2023 y 2024 se observan nuevamente oportunidades de mejora y se evidenciaron falencias por incumplimientos normativos; por lo tanto, se recomienda revisar los resultados integralmente para la evaluación de la estructura de control de la entidad y continuar mejorado su implementación.</t>
  </si>
  <si>
    <t>En la implementación de este componente se resaltan las siguientes fortalezas y/o avances en la implementación:
•	En el marco del convenio suscrito con IDARTES se ha implementado la plataforma PANDORA.
•	La entidad utiliza varias fuentes de datos internas y distritales para capturar la información.
•	El proceso de Gestión Documental define el manejo de la información en la entidad.
•	La Alta Dirección ha generado espacios y mecanismos para socializar los objetivos y metas estratégicas.
•	El canal de denuncias internas se encuentra implementado y funcionando.
•	La entidad cuenta con procesos o procedimiento para el manejo de la información entrante.
•	La entidad cuenta con canales externos definidos de comunicación.
•	Se cuenta con lineamientos institucionales para evaluar periódicamente los canales de comunicación en el informe de calidad de PQRSD y el informe de satisfacción de usuarios.
Las principales debilidades evidenciadas en la implementación del componente son:
•	Teniendo en cuenta que no se cuenta con plan estratégico de comunicaciones aprobado por la Alta Dirección, no es claro el mecanismo que permitan dar a conocer los objetivos y metas estratégicas al interior de la Entidad
•	En la auditoría al proceso de comunicaciones realizada en la vigencia 2024 se evidenciaron falencias en la implementación de procedimientos y desactualización de los documentos del proceso tales como plan estratégico y plan anual de comunicaciones.
•	En la auditoría de servicio al ciudadano se verificó una muestra de peticiones, sobre las cuales se evaluaron los criterios de coherencia, calidad, calidez y oportunidad encontrando oportunidades de mejora e incumplimiento de la normatividad vigente frente a la atención de PQRSD por redes sociales.
•	No se cuenta con un análisis de información externa relevante.
•	Si bien, se actualizó la caracterización de usuarios en Diciembre 2024, se observan algunas debilidades metodológicas en su construcción, pues no se tuvieron en cuenta los avances hechos en la materia en vigencias anteriores.
•	No se han construido políticas de operación específicas para la administración de información que incluyan niveles de autoridad y responsabilidad.</t>
  </si>
  <si>
    <t>Se resaltan las siguientes fortalezas:
•	El plan anual de auditoría y sus actualizaciones se aprueban en el CICCI, donde se presenta además el seguimiento a su ejecución.
•	En los comités coordinadores de control interno se presentan los resultados de las evaluaciones que hace la OCI y la Dirección General genera compromisos con el equipo directivo que hace seguimientos internos con sus equipos.
•	La Directora General hace recomendaciones y genera lineamientos sobre los informes que radica la OCI para mejorar la gestión en comités de tráfico directivo.
•	La OCI ha realizado las evaluaciones independientes programadas en el plan anual de auditorías.
•	La OAP y la OCI consolidaron el diagnóstico matriz de líneas de defensa que fue aprobado en el comité directivo y el mapa de aseguramiento fue socializado en el CICCI.
•	La entidad atiende las evaluaciones externas de entes de control y vigilancia, y formula los planes de mejoramiento requeridos según la normatividad vigente.
•	Todos los informes de seguimiento y auditorías son socializados previa radicación, posteriormente son radicados por orfeo a la Alta Dirección y se socializan en el marco del CICCI para la toma de decisiones.
•	La OAP lidera la recopilación de información de la autoevaluación de primera línea de defensa y presenta los resultados en comités directivos donde se toman decisiones para la mejora continua. 
•	Se ha evidenciado coordinación y articulación de las tres líneas de defensa mejorando los resultados de la gestión. 
•	Se cuenta con la información requerida para los seguimientos oportunamente.
Se evidencian las siguientes debilidades:    
•	En la auditoría de servicio al ciudadano se evaluó una muestra de peticiones, sobre las cuales se evaluaron los criterios de coherencia, calidad, calidez y oportunidad encontrando algunas oportunidades de mejora e incumplimiento de la normatividad vigente frente a la atención de PQRSD por redes sociales
•	En los informes de seguimiento y auditorías hechas por la OCI se ha determinado que en algunos casos la primera línea de defensa no implementa acciones correctivas sobre algunas observaciones.
•	En el seguimiento realizado por la OCI en noviembre 2024 a los planes de mejoramiento, se evidenció reporte específico presentado por la 2ª. línea de defensa en el monitoreo respecto a la verificación de la gestión adelantada; sin embargo, no se hicieron alertas sobre la deficiente formulación de los planes, incumplimiento y no se tuvieron en  cuenta algunas recomendaciones hechas por la OCI en anteriores seguimientos.
•	Si bien se formularon los planes de mejoramiento, teniendo en cuenta los resultados del seguimiento se presentan oportunidades de mejora en las acciones formuladas.</t>
  </si>
  <si>
    <t xml:space="preserve">De conformidad con lo programado en el componente 7 Promoción de la integridad y ética pública del Programa de Transparencia y Ética Pública 2025 -  en el primer semestre de la vigencia 2025, se realizaron  las siguientes actividades:
1. En el mes de marzo se realizó el Plan de acción del equipo de Gestores de Integridad, el cual, esta inmerso en el programa de Transparencia y Erica Publica de la entidad. Evidencia: 20251200032753 
2. El 07 de marzo de 2025 se realiza el proceso de inducción y reinducción de Talento Humano a toda la comunidad institucional, donde se presentó el Codigo de Integridad y sus valores. Evidencia: 20252800031393.
3.En la semana de Inducción y reinducción se realizó una actividad para sensibilizar sobre cohecho y soborno incluyendo información sobre el canal de denuncia de la entidad, y la ruta de denuncias que se debe seguir cuando exista un caso o sospecha de soborno. Evidencia: 20252800056793        
4. Socializar  y sensibilizar a los funcionarios, contratistas y jefes sobre la  Guía de gestión de conflicto de Intereses de la FUGA.  Evidencia: 20252800056793
</t>
  </si>
  <si>
    <t xml:space="preserve">Orfeos: 20251200032753; 20252800031393; 20252800056793; 20252800056793 </t>
  </si>
  <si>
    <r>
      <rPr>
        <sz val="11"/>
        <color theme="1"/>
        <rFont val="Arial Narrow"/>
        <family val="2"/>
      </rPr>
      <t xml:space="preserve">De conformidad con lo programado en el componente 7 Promoción de la integridad y ética pública del Programa de Transparencia y Ética Pública 2025 -  en el primer semestre de la vigencia 2025, se realizaron  las siguientes actividades:
1. En la semana de Inducción y reinducción se realizó una actividad para sensibilizar sobre cohecho y soborno incluyendo información sobre el canal de denuncia de la entidad, y la ruta de denuncias que se debe seguir cuando exista un caso o sospecha de soborno. Evidencia: 20252800056793        
2. Socializar  y sensibilizar a los funcionarios, contratistas y jefes sobre la  Guía de gestión de conflicto de Intereses de la FUGA.  Evidencia: 20252800056793
Adicionalmente, se realizó la Circular 09 de 2025 relacionada con la declaración de bienes, rentas y conflicto de intereses en las plataformas de SIDEAP y SIGEP. Evidencia: 20252000000096.
Así mismo, se cuenta con un canal de quejas y conflicto de intereses en la INTRANET. Evidencia: </t>
    </r>
    <r>
      <rPr>
        <u/>
        <sz val="11"/>
        <color rgb="FF1155CC"/>
        <rFont val="Arial Narrow"/>
        <family val="2"/>
      </rPr>
      <t>https://intranet.fuga.gov.co/quejas-y-conflictos-de-intereses</t>
    </r>
  </si>
  <si>
    <t xml:space="preserve">Orfeo: 20252800056793 </t>
  </si>
  <si>
    <t>Orfeo 20252800056793</t>
  </si>
  <si>
    <t>Orfeo 20252000000096</t>
  </si>
  <si>
    <t>https://intranet.fuga.gov.co/quejas-y-conflictos-de-intereses</t>
  </si>
  <si>
    <t>De conformidad con lo programado en el componente 7 Promoción de la integridad y ética pública del Programa de Transparencia y Ética Pública 2025 -  en el primer semestre de la vigencia 2025, se realizaron  las siguientes actividades:
1. En la semana de Inducción y reinducción se realizó una actividad para sensibilizar sobre cohecho y soborno incluyendo información sobre el canal de denuncia de la entidad, y la ruta de denuncias que se debe seguir cuando exista un caso o sospecha de soborno. Evidencia: 20252800056793        
2. Socializar  y sensibilizar a los funcionarios, contratistas y jefes sobre la  Guía de gestión de conflicto de Intereses de la FUGA.  Evidencia: 20252800056793
Adicionalmente, se realizó la Circular 09 de 2025 relacionada con la declaración de bienes, rentas y conflicto de intereses en las plataformas de SIDEAP y SIGEP. Evidencia: 20252000000096.
Así mismo, se cuenta con un canal de quejas y conflicto de intereses en la INTRANET. Evidencia: https://intranet.fuga.gov.co/quejas-y-conflictos-de-intereses"</t>
  </si>
  <si>
    <t>Teniendo en cuenta lo establecido por  el Procedimiento TH-pd-03 Elaboración del plan estratégico de talento humano, se realizaron en el primer semestre de la vigencia 2025, las siguientes actividades:
1. Se encuentra publicado en la página web institucional el diagnostico de necesidades de talento humano, el Plan Estrategico de Talento Humano 2024 - 2027 y las 3 versiones de los planes de accion relacionados con: Plan Institucional de Capacitación, Plan de Bienestar e Incentivos Institucionales, Plan de Seguridad y Salud en el Trabajo, y, Plan de Vacantes y Provision de Recursos Humanos
Evidencia: https://fuga.gov.co/transparencia-y-acceso-a-la-informacion-publica/planeacion-presupuesto-informes/peth?field_fecha_de_emision_value=All&amp;term_node_tid_depth=284
2. Se realizó informe del primer trimestre en donde se informa el porcentaje de ejecución de los planes de acción, y la relación de actividades y su impacto. Evidencia: 20252800049493</t>
  </si>
  <si>
    <t xml:space="preserve">Para el periodo indicado se realizó el Informe de los resultados definitivos de la Evaluación del Desempeño Laboral y Acuerdos de Gestión 2024-2025. Evidencia: 20252800041033    </t>
  </si>
  <si>
    <t xml:space="preserve">Para el periodo evaluado se llevaron a cabo las siguientes acttividades:
1. Inducción y reinducción. Evidencia: 20252800056793	
2. Se realizaron mesas de trabajo con los propcesos con el fin de validar los objetivos de los procesos con la nueva plataforma estrategica de la Entidad, sus evidencias corresponden a los ORFEOS de las actas levantadas del ejercicio. Ppsterior a estas mesas de trabajo se realizaron ejercicios para analizar y reformular los riesgos e indicadores de los procesos ORFEOS 20251200029673, 20251200029663, 20252000029723, 20252000029533, 20251200029333, 20252000029593, 20252000029583, 20252000029603, 20252000029633, 20251200029343 .
</t>
  </si>
  <si>
    <t>ORFEOS 20251200029673, 20251200029663, 20252000029723, 20252000029533, 20251200029333, 20252000029593, 20252000029583, 20252000029603, 20252000029633, 20251200029343</t>
  </si>
  <si>
    <t>ORFEO 20252800056793</t>
  </si>
  <si>
    <t>Durante el primer semestre de la vigencia no se han dado desvinculación de servidores públicos, sin embargo se precisa que finalizando la vigencia 2024 se desvinculó la servidora TATIANA OSORIO GALINDO y algunos de los documentos de su desvinculación han sido tramitados al inicio de la vigencia 2025. Evidencia: 202428003000100001E 
Se precisa que conforme el Procedimiento TH-PD-02 Desvinculación se realiza de forma semestral un informe de retiro, sin embargo, a la fecha de reporte aún no se ha presentado el informe a la lider de proceso, dado que el mismo, se encuentra en elaboración. Evidencia: https://intranet.fuga.gov.co/gestion-del-talento-humano</t>
  </si>
  <si>
    <t xml:space="preserve">202428003000100001E 
</t>
  </si>
  <si>
    <t>https://intranet.fuga.gov.co/gestion-del-talento-humano</t>
  </si>
  <si>
    <t>Se presento informe de impacto a la Subdirectora de Gestión Corporativa en donde se informa el porcentaje de ejecución de los planes que componen el PETH, así como su impacto, en donde se incluye el analisis del Plan Institucional de Capacitación. Evidencia: 20252800049493
.</t>
  </si>
  <si>
    <t>ORFEO 20252800049493</t>
  </si>
  <si>
    <r>
      <rPr>
        <sz val="10"/>
        <color rgb="FF0000FF"/>
        <rFont val="Arial Narrow"/>
        <family val="2"/>
      </rPr>
      <t xml:space="preserve">
</t>
    </r>
    <r>
      <rPr>
        <u/>
        <sz val="10"/>
        <color rgb="FF1155CC"/>
        <rFont val="Arial Narrow"/>
        <family val="2"/>
      </rPr>
      <t>https://drive.google.com/drive/folders/1OlenV5JXkn7Ut2o2IfxTavJ0Nc26Efm8?usp=sharing</t>
    </r>
    <r>
      <rPr>
        <sz val="10"/>
        <color rgb="FF0000FF"/>
        <rFont val="Arial Narrow"/>
        <family val="2"/>
      </rPr>
      <t xml:space="preserve"> 
1.1        Correo de Bogotá es TIC - Solicitud Actualización normograma por procesos I Semestre 2025
1.2        Correo de Bogotá es TIC - Ajuste riesgos de Corrupcion 2025
1.3        Correo de Bogotá es TIC - Fwd_ Validación riesgos de gestión formulación 2025
1.4        Correo de Bogotá es TIC - ACM TIC
1.5 Correo de Bogotá es TIC - Versión preliminar matriz de riesgos
•        Mesa de trabajo plan de continuidad de TI  20252900052413
•        Mesa de trabajo plan de continuidad de negocio  20252900049193 -  20251200054633</t>
    </r>
  </si>
  <si>
    <t xml:space="preserve">20252000050313
20252000050323  	</t>
  </si>
  <si>
    <t>Intranet (http://intranet.fuga.gov.co)</t>
  </si>
  <si>
    <t>2025 Contenidos internos.xlsx</t>
  </si>
  <si>
    <t>https://intranet.fuga.gov.co/sites/default/files/plan_estrategico_de_comunicaciones_2024-2027_1.pdf</t>
  </si>
  <si>
    <t>http://intranet.fuga.gov.co/comunicaciones</t>
  </si>
  <si>
    <t>https://intranet.fuga.gov.co/sites/default/files/plan_anual_de_comunicaciones_2025-comprimido.pdf</t>
  </si>
  <si>
    <t>Instagram: @fundaciongilbertoalzate
Facebook: Fundación Gilberto Alzate Avendaño
X: @FUGABogota
Youtube: @FundAlzate
LinkedIn: Fundación Gilberto Alzate Avendaño
www.fuga.gov.co
https://www.fuga.gov.co/noticias</t>
  </si>
  <si>
    <t xml:space="preserve">La Fundación Gilberto Alzate Avendaño pone a disposición de la ciudadanía diversos canales de atención, que incluyen: atención telefónica, virtual a través de correo institucional y WhatsApp, mensajería instantánea en redes sociales, buzón de sugerencias, y el sistema de PQRSD. Además, ofrece atención presencial en la Oficina de Atención al Ciudadano y el servicio del Defensor del Ciudadano.
En cuanto a la auditoría de servicio al ciudadano frente a la atención de PQRSD por redes sociales, se realizo Plan de mejoramiento con los siguientes codigos de actividad:  93-1638-3, 93-1638-4 y 93-1638-5 del cual se hizo cargue de evidencias. 
El plan estratégico de comunicaciones 2024-2027 contempla canales externos reconocidos como oficiales por parte de la organización (página web, boletines digitales, boletines de prensa, carteleras digitales externas (pantallas), redes sociales  e instancias  de comunicación externa como los canales de atención al ciudadano (vía telefónica, correo institucional, buzón de sugerencias, el sistema PQRS, canal de WhatsApp); o Comunicación directa - Oficina de Atención al ciudadano; o Defensor del ciudadano; o Mensajería instantánea (redes sociales). Los mismos han sido compartidos a los públicos de interés a través de las redes sociales así como en la página web de la entidad.
</t>
  </si>
  <si>
    <t>📢 Canales de Atención a la Ciudadanía - #FUGABtá 📢 - YouTube</t>
  </si>
  <si>
    <t xml:space="preserve">Se realiza la actualización del procedimiento Gestión de Archivos V3 el 28 de mayo de 2025 en donde se genera un punto de control frente a la presentación de avances y aprobación de los Instrumentos Archivísticos, donde se dan los líineamientos para el manejo de la información al interior de la entidad; continúa vigente el Proceso y procedimiento de Comunicaciones Oficiales en su versión.
 A través de redes sociales se da respuesta inmediata (en caso de contar con la información) o se ejecuta el Protocolo de atención de PQRS para la radicación y respuesta por parte de atención al ciudadano de las inquietudes escaladas a través de ese canal de comunicación externa. Al respecto, en el proceso de Gestión de las Comunicaciones, se realizó una actualización el pasado 28 de mayo donde se incorporó un punto de control enfocado en la atención de PQRS recibidas a través de redes sociales, como parte de las acciones de mejora tras la auditoría más reciente realizada a Comunicaciones.
Por otro lado, desde la web se enuncian los canales pertinentes para la atención de PQRS.
</t>
  </si>
  <si>
    <t>https://docs.google.com/presentation/d/1TT99f93zzrmTrEoXM9aSVK3-GeYQ1h83/edit?usp=sharing&amp;ouid=109147409308766665985&amp;rtpof=true&amp;sd=true</t>
  </si>
  <si>
    <t>https://intranet.fuga.gov.co/sites/default/files/co-pd-01_gestion_de_comunicaciones_v13_28052025.pdf</t>
  </si>
  <si>
    <t xml:space="preserve">Informe Encuestas de Satisfacción Expediente: 202523003100900001E
20252300046403 I Trimestre 2025
https://www.fuga.gov.co/transparencia-y-acceso-a-la-informacion-publica/planeacion-presupuesto-informes/informes-de-gestion
</t>
  </si>
  <si>
    <t>En el marco del  Proceso de Planeación  y el PN-PD-04Procedimiento seguimiento a la implementación y sostenibilidad de la ley de transparencia (actividad 1); Los documentos pertenecientes a los procesos de Servicio al Ciudadano, Planeación y Transformación Cultural para la Revitalización del Centro, nombrados a continuación: 
SC-CA-01 Caracterización Servicio al ciudadano 
SC-GU-01 Guía  Medición de la satisfacción de los usuarios de la FUGA V3 -Informe Satisfacción frente a la información publicada en la página web - Transparencia y Acceso a la Información.
SC-GU-02Guia Evaluación de la calidad de las respuestas a PQRSD emitidas por la FUGA; 
TC-CA-01 Caracterización Transformación cultural para la revitalización del centro
TC-PD-02 Procedimiento Gestión de eventos 
PN-PD-01 Rendición de cuentas- Estrategia de rendición e cuentas
SC-MN-01 Manual de servicio a la ciudadanía V5
SC-FT-04 al SC-FT-09 Formatos encuestas de satisfacción
Igualmente en el Programa de Transparencia y Ética Pública, en el componente 3 Mecanismos para mejorar la atención al ciudadano, se programó el numeral  25' Elaborar cuatro informes consolidados  de  encuestas de satisfacción de acuerdo con la Guía para la medición de satisfacción de usuarios y socializar resultados al comité Directivo para la toma de decisiones.
Mientras en 2024 los informes de satisfacción se elaboraban de forma semestral, para la vigencia 2025 se realizarán de manera trimestral, pasando de 2 a 4 informes al año.
Los informes de satisfacción se elaboran de forma trimestral, y los informes de calidad de las respuestas a las PQRSD se generan mensualmente. Al finalizar el segundo trimestre, los resultados serán presentados ante el Comité Directivo y, posteriormente, publicados en la sección de Transparencia de la página institucional y en la intranet respectivamente. 
Mensualmente se hace validación de métricas en redes sociales para validar comportamientos y con ello, tomar decisiones de contenido externo. Así mismo se hace seguimiento mensual al número de visitas a la página web para evaluar si son efectivas o si toca hacer ajustes.</t>
  </si>
  <si>
    <t xml:space="preserve">En el marco del  Proceso de Planeación  y el PN-PD-04Procedimiento seguimiento a la implementación y sostenibilidad de la ley de transparencia (actividad 1); Los documentos pertenecientes a los procesos de Servicio al Ciudadano, Planeación y Transformación Cultural para la Revitalización del Centro, nombrados a continuación: 
SC-CA-01 Caracterización Servicio al ciudadano 
SC-GU-01 Guía  Medición de la satisfacción de los usuarios de la FUGA V3 -Informe Satisfacción frente a la información publicada en la página web - Transparencia y Acceso a la Información.
SC-GU-02 Guia Evaluación de la calidad de las respuestas a PQRSD emitidas por la FUGA V2
TC-CA-01 Caracterización Transformación cultural para la revitalización del centro
TC-PD-02 Procedimiento Gestión de eventos 
PN-PD-01 Rendición de cuentas- Estrategia de rendición de cuentas
SC-MN-01 Manual de servicio a la ciudadanía V5
SC-FT-04 al SC-FT-09 Formatos encuestas de satisfacción
Igualmente en el Programa de Transparencia y Ética Pública, en el componente 3 Mecanismos para mejorar la atención al ciudadano, se programó el numeral  25' Elaborar cuatro informes consolidados  de  encuestas de satisfacción de acuerdo con la Guía para la medición de satisfacción de usuarios y socializar resultados al comité Directivo para la toma de decisiones.
Mientras en 2024 los informes de satisfacción se elaboraban de forma semestral, para la vigencia 2025 se realizarán de manera trimestral, pasando de 2 a 4 informes al año.
Los informes de satisfacción se elaboran de forma trimestral, y los informes de calidad de las respuestas a las PQRSD se generan mensualmente.
Así mismo, desde Atención al Ciudadano se avanza en la actualización de los formatos de satisfacción, incorporando los aportes surgidos en las mesas de trabajo con las áreas misionales, con el objetivo de facilitar y mejorar su diligenciamiento. Gracias al apoyo de la Secretaría de Planeación, se fortaleció la inclusión de enfoques poblacionales diferenciales en dichos formatos.
Adicionalmente, se cuenta con un profesional responsable de coordinar con las áreas misionales la implementación de estrategias para la aplicación de las encuestas. Estas estrategias incluyen el uso de herramientas como códigos QR, la invitación verbal realizada por él. De igual forma, durante 2025, se implementa la encuesta a través de los canales telefónico y presencial, y se continúa con la aplicación de encuestas por correo electrónico y WhatsApp. 
Se proporciona un espacio en la web para exponer cada año la metodologia y resultados de la encuesta de satisfacción.
</t>
  </si>
  <si>
    <t xml:space="preserve">En el marco del Programa de Transparecia y Etica Publica 2025, se programaron acciones en el Componente 7 Promoción de la integridad y ética pública :
Acción 46. Aplicar un instrumento de evaluación sobre la adopción de los valores del código de integridad y Actividad 47. Socializar a la comunidad institucional sobre las jornadas propuestas por la administración distrital, relacionadas con la politica de integridad y conflicto de intereses. Las cuales se esperan desarrollar en el segundo cuatrimestre de la vigencia 2025.
Dentro de la pagina web de la entidad se cuenta con un espacio para denuncias "Bogota te escucha", el cual es un vinculo direccionado al sistema de información diseñado e implementado por la Alcaldía de Bogotá como instrumento tecnológico para registrar peticiones, quejas, reclamos, sugerencias, denuncias, solicitudes y felicitaciones de origen ciudadano, con el fin de ser atendidos por la Administración Distrital, permitiendo de esta manera reportar situaciones irregulares o posibles incumplimientos al código de integridad.
Para el primer semestre de la vigencia 2025, la fuente de informacion para denuncias internas y/o externas no aporto mejora a los mapas de riesgos. No obstante dentro de la Politica de Administración de Riesgos de la FUGA en su numeral 6.4 se sugiere acudir además a algunas fuentes de información dentro de la Entidad, con el propósito de identificar posibles riesgos dentro de los procesos,dentro de las cuales estan las Líneas internas de denuncia y las PQRD (peticiones, quejas, reclamos, denuncias). </t>
  </si>
  <si>
    <t>Expediente Orfeo 202511000202200001E ACTA COMITÉ INSTITUCIONAL DE COORDINACIÓN CONTROL INTERNO
 2025</t>
  </si>
  <si>
    <t xml:space="preserve"> Expediente Orfeo 202510000200800001E Actas del Comité de Dirección Año 2025</t>
  </si>
  <si>
    <t>Para este primer semestre de la vigencia 2025 la FUGA mantiene su mapa de aseguramiento y líneas de defensa de acuerdo a las lineamientos establecidos por el DAFP. Así mismo se mantiene la implementación del esquema de líneas de defensa definido por la entidad y documentado en los diferentes instrumentos facilitados por el Sistema de Gestión, y liderados por los procesos a cargo de la Oficina Asesora de Planeación y la Oficina de Control Interno, que han sido actualizados periódicamente de acuerdo a las necesidades y dinámica institucional y se encuentran disponibles para consulta en INTRANET, así:
  - Proceso de Gestión de Mejora con el procedimiento de "GM-PD-05 Autoevaluación de la gestión institucional", " GM-IN-01 Diseño y estructura de los documentos del SIG “; herramientas de reporte con el GM-FTPL-01 Plan de mejoramientos, GM-PO-01 Política de Riesgos, GM-FT-10 Mapa de riesgos de gestión, GM-IN-03 Indicadores de Gestión, GM-FT-11 Formato Plan Implementación y Sostenibilidad MIPG, más los formatos asociados
 - El Proceso Planeación con los procedimientos PN-PD-03 Formulación, seguimiento y evaluación de planes; PN-GU-01 Guía para la formulación y seguimiento a planes institucionales y estratégicos; PN-PD-04 Seguimiento a la implementación y sostenibilidad de la ley de transparencia; más los formatos asociados 
 - En el marco de la tercera línea se mantienen los mecanismos de reporte a la alta dirección mediante el Proceso “Evaluación Independiente de la Gestión".</t>
  </si>
  <si>
    <t xml:space="preserve">En el primer semestre del 2025, se mantienen las líneas de reporte, de acuerdo a los lineamientos de:
- La Resolución del Comité Institucional de Gestión y Desempeño MIPG del 14jun2019 Art 3, Art 19, Art 20 y la designación de los responsables y responsabilidades del sistema frente al reporte y avances de la gestión de la 1 línea, así como el reporte de la segunda línea a la línea estratégica, sobre la gestión a cargo de los Líderes de la Política, servidores públicos que apoyan la gestión (gestores MIPG) y Lideres de Proceso con el apoyo de los Gestores de proceso, encargados de propiciar en los servidores públicos y/o contratistas, la interiorización, apropiación, comunicación y divulgación del Sistema Integrado de Gestión, así como del monitoreo a las herramientas de control y su respectivo reporte. El Art 10 igualmente define la periodicidad del reporte de la gestión (mensual). 
 - La Resolución  que conformó y reglamento el comité Institucional de Coordinación de Control Interno, designo los responsables y funciones frente al Sistema de Control Interno que hacen parte del nivel directivo. El Art 3 define la periodicidad del reporte de la gestión (dos veces al año).
 Igualmente se da continuidad a la implementación de los diferentes instrumentos facilitados en el marco del Sistema de Gestión de la Entidad enunciados en el numeral 2.2. de este reporte, liderados por la Oficina de Planeación en el marco del Proceso de Planeación y Proceso Gestión de Mejora; y los liderados por la OCI con el Proceso de Evaluación Independiente, más sus procedimientos, guías y documentos vinculados. Así mismo se continua trabajando en el manual de aseguramiento como se reporta también en el numeral 2.2. </t>
  </si>
  <si>
    <t>Para el segundo semestre de la vigencia 2024 se realizo una  actualización a la Política de Administración de los Riesgos fundamentada bajo el modelo integrado de planeación y gestión, y los lineamientos de la guía para la administración del riesgo y el diseño de controles en entidades públicas - Versión 6 de noviembre de 2022, expedida por el Departamento Administrativo de la Función Pública – DAFP, y el documento técnico adaptación de medidas de prevención y mitigación del riesgo del lavado de activos, financiación del terrorismo en las entidades del Distrito Capital, en concordancia con las normas que rigen a la entidad, la cual fue presentada y aprobada en la instancia del Comite de Control Interno del mes de agosto del 2024.
Dentro del Programa de Transparencia y Ética Publica 2025, se incluyo la actividad 50 dentro del componente 8 Gestión de riesgos de corrupción y mapas de riesgo- "Revisar la Política de  Gestión del riesgo y actualizarla en cuanto a apetito y capacidad de riesgo,  contemplando las Metodologías vigentes  (DAFP y entidades emisoras de políticas de gestión), la cual se espera cumplir en el segundo semestre de la vigencia 2025.</t>
  </si>
  <si>
    <t>Para el segundo semestre de la vigencia 2024 se realizo una  actualización a la Política de Administración de los Riesgos fundamentada bajo el modelo integrado de planeación y gestión, y los lineamientos de la guía para la administración del riesgo y el diseño de controles en entidades públicas - Versión 6 de noviembre de 2022, expedida por el Departamento Administrativo de la Función Pública – DAFP, y el documento técnico adaptación de medidas de prevención y mitigación del riesgo del lavado de activos, financiación del terrorismo en las entidades del Distrito Capital, en concordancia con las normas que rigen a la entidad, la cual fue presentada y aprobada en la instancia del Comite de Control Interno del mes de agosto del 2024.
Dentro del Programa de Transparencia y Ética Publica 2025, se incluyo la actividad 50 dentro del componente 8 Gestión de riesgos de corrupción y mapas de riesgo- "Revisar la Política de  Gestión del riesgo y actualizarla en cuanto a apetito y capacidad de riesgo,  contemplando las Metodologías vigentes  (DAFP y entidades emisoras de políticas de gestión), la cual se espera cumplir en el segundo semestre de la vigencia 2025.</t>
  </si>
  <si>
    <t>Se cuenta con el procedimiento TH-PD-01 Vinculación, donde se establecen los controles que atendienden a las recomendaciones de la auditoria realizada por parte de Control Interno.</t>
  </si>
  <si>
    <t>Para el primer semestre de la vigencia 2025 se da continuidad a los lineamientos emitidos por el Sistema de Gestión, sobre el Esquema de Líneas de Defensa, estándares de reporte, periodicidad y responsables frente a diferentes temas críticos de la entidad, como se describe a continuación:
  - Proceso de Gestión de Mejora con el procedimiento de "GM-PD-05 Autoevaluación de la gestión institucional", " GM-IN-01 Diseño y estructura de los documentos del SIG “; herramientas de reporte con el GM-FTPL-01 Plan de mejoramientos, GM-PO-01 Política de Riesgos, GM-FT-10 Matriz consolidada de riesgos, GM-IN-03 Indicadores de Gestión, GM-FT-11 Formato Plan Implementación y Sostenibilidad MIPG, más los formatos asociados
 - El Proceso Planeación con los procedimientos GE-PD-03 Formulación, seguimiento y evaluación de planes; PN-GU-01 Guía para la formulación y seguimiento a planes institucionales y estratégicos; GE-PD-04 Seguimiento a la implementación y sostenibilidad de la ley de transparencia; PN-PD-05 Formulación, seguimiento y modificación al plan anual de adquisiciones; PN-PD-06 Seguimiento a proyectos de inversión; PN-PD-07 Formulación y actualización de proyectos de inversión; más los formatos asociados 
 - En el marco de la tercera línea se mantienen los mecanismos de reporte a la alta dirección mediante el Proceso “Evaluación Independiente de la Gestión".</t>
  </si>
  <si>
    <t>202510000200800001E</t>
  </si>
  <si>
    <r>
      <t>Para el primer semestre de la vigencia 2025, fueron presentados  los estados financieros en el marco del Comité de Dirección, dando cumplimiento al procedimiento de Gestión Financiera( gf-pd-01 _procedimiento_gestion_contable_v14), la política de operación Num 29 El contador deberá preparar y presentar ante la Alta Dirección los Estados Financiero</t>
    </r>
    <r>
      <rPr>
        <b/>
        <i/>
        <sz val="11"/>
        <color theme="1"/>
        <rFont val="Arial Narrow"/>
        <family val="2"/>
      </rPr>
      <t>s por lo menos una vez al año</t>
    </r>
    <r>
      <rPr>
        <sz val="11"/>
        <color theme="1"/>
        <rFont val="Arial Narrow"/>
        <family val="2"/>
      </rPr>
      <t xml:space="preserve">. Esto se hace con el fin de proyectar la presentación de  alertas periódicas a la alta dirección sobre los estados financieros.
Se publican dentro de la pagina web los estados financieros al corte de marzo 2025.
</t>
    </r>
  </si>
  <si>
    <t>ORFEO
 202511003100400001E</t>
  </si>
  <si>
    <t>ORFEO 
202411003100400001E</t>
  </si>
  <si>
    <t xml:space="preserve">Para el primer semestre de la vigencia 2025 se realiza por parte de la segunda línea de defensa la consolidación y monitoreo del Programa de Transparencia y Ética Publica al igual que el seguimiento de los controles y actividad de los planes de acción (correspondiente al primer cuatrimestre de la vigencia 2025) 
En este semestre a partir de la información suministrada por la 2a línea y 3a línea, se continúan emitiendo lineamientos documentados en el marco de las Actas de Comité de Dirección y Comité Institucional de Coordinación de Control Interno, asociados a las políticas de gestión y desempeño que lidera sobre el Modelo Integrado de Planeación y Gestión que redundan en el cumplimiento de las metas y objetivos institucionales. 
 Cabe precisar que la línea estratégica una vez recoge la información de la 2 y 3 línea, transfiere las acciones a las áreas y realiza un control periódico, en los comités de tráfico y en los comités directivos. En esta misma instancia las diferentes dependencias están presentando avances de sus actividades y los avances a la dirección (actas comités 2025)
Adicionalmente para garantizar el cumplimiento de las metas de desarrollo, en los reportes de SEGPLAN se evidencian los retrasos y soluciones, avances y logros de los proyectos de inversión. Actualmente la FUGA se encuentra trabajando en la consolidación de información de avances de cada uno de los proyectos de inversión.
Para el primer semestre de la vigencia 2025, se realizo un ejercicio de reformulación sobre las actividades de los planes de mejoramiento, con el fin de atender las recomendaciones dadas por parte de OCI en su Informe Seguimiento Plan de Mejoramiento por Procesos e Institucional- Diciembre 2024. 
Para el seguimiento por parte de la OCI realizado en el mes de junio 2025 se da cierre a la mayoria de las acciones formuladas quedando solo 7 actividades abiertas, mostrando de esta manera que desde la primera linea de vienen atendiendo las observaciones y recomendaciones dadas por la OCI . </t>
  </si>
  <si>
    <t xml:space="preserve">Para el primer semestre de la vigencia 2025, se mantienen actualizados los lineamientos asociados al  Proceso de Gestión de Mejora, en el marco de la 
-gm-ca-01_caracterizacion_gestion_de_mejora y procedimientos asociados 
- gm-po-01_politica_de_administracion_del_riesgos
-gm-pd-05_procedimiento_autoevaluacion_de_la_gestion_institucional
 - gm-pd-04_procedimiento_control_de_documentos_del_sistema_de_gestion
-gm-pd-01_procedimiento_plan_mejoramiento
-gm-pd-02_identificacion_y_evaluacion_periodica_de_lo_legal
-gm-in-01_intructivo_diseño_y_estructuracion_de_documentos_sig
- gm-in-03_lnstructivo_de_indicadores_de_gestion
Los cuales contemplan políticas de operación, actividades y adoptan metodologías para definir una adecuada estructura de control en los procesos, procedimientos, riesgos, indicadores, con el fin de garantizar su adecuada formulación e impacto frente a la gestión del riesgo de la FUGA.
No obstane teniendo en cuenta que de acuerdo al plan de auditorias para la vigencia 2025 se realizo por parte de la OCI auditoria al proceso de Gestión de Mejora se espera generar mejoras documentales de acuerdo a las recomendaciones y observaciones generadas como fruto del ejercicio de auditoria.
</t>
  </si>
  <si>
    <t>Expediente solicitudes SIG 2025: 
202512006001500001E</t>
  </si>
  <si>
    <t>Comité Control Interno 2025.
202511000202200001E</t>
  </si>
  <si>
    <t>La entidad en marco del Ciclo de Control, analiza los informes presentados por la Oficina de Control Interno y evalúa su impacto en relación con la mejora institucional en las reuniones de Comité de Dirección y Comité Institucional de Coordinación de Control Interno, donde se llevan a cabo presentaciones de Resultados de informes de la OCI se discuten las medidas que se deben tomar para mejorar los resultados. (ver expedientes Orfeo Actas OCI y Actas Dirección.
 Igualmente, la OAP acompaña técnicamente a las áreas revisando las recomendaciones para implementar mejoras que se visibilizan en los informes de monitoreo de 1, 2 y 3 línea de defensa los cuales son elevados a la línea estratégica en el ciclo de mejora continua y se genera apoyo en la formulación de Acciones Correctivas y/o de Mejora en el marco de los Planes de Mejoramiento originados en la materialización de riesgos, e informes de auditoría.
Para el primer semestre de la vigencia 2025, se realizo un ejercicio de reformulación sobre las actividades de los planes de mejoramiento, con el fin de atender las recomendaciones dadas por parte de OCI en su Informe Seguimiento Plan de Mejoramiento por Procesos e Institucional- Diciembre 2024. 
Para el seguimiento por parte de la OCI realizado en el mes de junio 2025 se da cierre a la mayoria de las acciones formuladas quedando solo 7 actividades abiertas, mostrando de esta manera que desde la primera linea de vienen atendiendo las observaciones y recomendaciones dadas por la OCI . 
 También la entidad cuenta con los procesos de Evaluación Independiente y Gestión de la Mejora.</t>
  </si>
  <si>
    <t>ORFEO 
202511003100400001E</t>
  </si>
  <si>
    <t xml:space="preserve">Se desarrollo la planeación estrategia durante el segundo semestre de 2024 soportado bajo la resolución 165 de 2024 , para el primer semestre de la vigencia 2025, la FUGA mantiene los instrumentos de planeación que articulan los vínculos de gestión entre el nivel operativo y estratégico, así:  
1. Plan de Acción Institucional FUGA 2025, este instrumento muestra la relación entre los objetivos estratégicos de la entidad y cada uno de los proyectos de inversión con sus metas y presupuesto asignado. El plan se encuentra publicado en el link de transparencia de la entidad. 
 2. Plan de Acción por Dependencias 2025 que permite vincular los objetivos y retos de operación de las unidades de gestión con los objetivos estratégicos.
</t>
  </si>
  <si>
    <t>Para la vigencia 2025, se mantienen los criterios metodológicos (medibles, alcanzables, relevantes, y delimitados en el tiempo); el proceso de gestión de mejora incluye los lineamientos para la formulación de procesos con metodología Smart, como se observa en : gm-ca-01_caracterizacion_gestion_de_mejora; 
  gm-pd-04_procedimiento_control_de_documentos_del_sistema_de_gestion; 
 gm-in-01_intructivo_diseno_y_estructuracion_de_documentos_sig
 gm-pd-05_procedimiento_autoevaluacion_de_la_gestion_institucional.
 Los objetivos de los proyectos de inversión vigentes cumplen los criterios metodológicos para la formulación con la Metodología General Ajustada – MGA, la cual indica que, “El objetivo general debe ser claro, medible, alcanzable y consistente con el proyecto que está formulando.” por tanto son tangibles y verificables y se miden periódicamente. En torno a la descripción del problema se mantienen los indicadores que dan cuenta de su magnitud, para medir el cumplimiento del objetivo general durante y al finalizar el proyecto.
 En aplicación a los principios de autocontrol y auto regulación permanentemente se revisa la ejecución y avance de los proyectos, actividad que se realiza en los Comités de Tráfico y Comités Directivos. Las actas de Comité de Tráfico están en elaboración y las actas de Comité Directivo en Orfeo.</t>
  </si>
  <si>
    <t>ORFEO
https://orfeo.fuga.gov.co/orfeodc/expediente/detalles_exp.php?num_exp=202512006000900001E&amp;par=Mapa%20de%20Riesgos%20-%202025</t>
  </si>
  <si>
    <t>CARACTERIZACIONES
https://intranet.fuga.gov.co/mapa-de-procesos</t>
  </si>
  <si>
    <t>La Política de Administración del riesgo vigente para el primer semestre de la vigencia 2025, contienen los lineamientos metodológicos, en el numeral 2, Alcance: (La Política de administración de riesgos es aplicable a todos los procesos de la entidad, y niveles de la estructura institucional; igualmente, es extensible a todas las sedes y los bienes muebles e inmuebles de propiedad de la Fundación, que habiliten el desarrollo de las actividades y la prestación de los servicios. Aplica igualmente, para la identificación de Riesgos de Gestión (en procesos y objetivos estratégicos), Riesgos de corrupción (incluyen riesgos en Trámites y/o Opas y lavado de activos) y Riesgos de seguridad de la información), documento disponible en transparencia y en el proceso de gestión de mejora (intranet) 
Dentro del Programa de Transparencia y Ética Publica 2025, se incluyo la actividad 50 dentro del componente 8 Gestión de riesgos de corrupción y mapas de riesgo- "Revisar la Política de  Gestión del riesgo y actualizarla en cuanto a apetito y capacidad de riesgo,  contemplando las Metodologías vigentes  (DAFP y entidades emisoras de políticas de gestión), la cual se espera cumplir en el segundo semestre de la vigencia 2025.</t>
  </si>
  <si>
    <t>De acuerdo con la GM-PO-01 Política de Administración del riesgo vigente, y los roles y responsabilidades de 2do nivel asignados a la OAP, se realiza acompañamiento técnico en la formulación de riesgos y consolidan monitoreos cuatrimestrales con información clave frente al riesgo.
En el primer cuatrimestre de la vigencia 2025 se realizó consolidacion y monitoreo sobre los riesgos por parte de la segunda línea, reportando los resultados de este ejercicio a la oficina de control interno para su evaluacion. 
 El Mapa de riesgos con el monitoreo con las recomendaciones de mejora para la primera línea de defensa - sobre el diseño de los controles, la ejecución de controles y materialización de riesgos, generados desde la 2 línea de defensa pueden ser consultados en ORFEO.</t>
  </si>
  <si>
    <t>De acuerdo con la GM-PO-01 Política de Administración del riesgo vigente, y los roles y responsabilidades de la línea estratégica la alta dirección emite lineamientos frente a la materialización de riesgos, soportados en reportes de monitoreo y evaluación de riesgos son presentados a la línea estratégica.
Para el primer cuatrimestre de la vigencia 2025, no se reportaron materializaciones de riesgos por parte de los lideres de los procesos, lo anterior se soporta en el Mapa de riesgos con el monitoreo de 2 línea, el cual en respuesta a los lineamientos de la dirección, integra campos para la gestión de eventos y la evaluación de la 3 linea de defensa en sus finformes.
Para el primer semestre de la vigencia 2025 se revisan y formulan los riesgos de gestión y corrupción, para lo cual se valida con cada proceso las recomendaciones y observaciones generadas por parte de OCI en materia de riesgos.</t>
  </si>
  <si>
    <t>ORFEO
202512006000900001E</t>
  </si>
  <si>
    <t>En el 2025 se realizan desde la 1, 2 y 3 línea y línea estratégica seguimiento a las acciones definidas en la Política de administración del riesgo V4, para resolver materialización de riesgos, como se relaciona a continuación:
Así mismo desde la OAP se esta brindando acompañamiento metodológico a los procesos que han presentado alertas de posibles materializaciones o que requieren hacer ajustes de mejora a los riesgos ya identificados (Se presentan pantallas de las mesas de trabajo).</t>
  </si>
  <si>
    <t>ORFEO 
202512006000900001E</t>
  </si>
  <si>
    <t>Para el primer semestre de la vigencia 2025, desde la OAP se realizaron mesas de trabajo con los procesos, con el proposito de validar y fortalecer los controles y planes de tratamiento de los riesgos de corrupción de los procesos. Y adicionalmente fueron monitoreados para el primer cuatrimestre de la vigencia.</t>
  </si>
  <si>
    <t>Mapa de riesgos de corrupción 2025 (https://www.fuga.gov.co/transparencia-y-acceso-a-la-informacion-publica/planeacion-presupuesto-informes/plan-anticorrupcion/gestion-de-riesgos-de-corrupcion)</t>
  </si>
  <si>
    <t xml:space="preserve">Para el primer semestre de la vigencia 2025, en virtud de lo previsto en el artículo 73 de la Ley 1474 de 2011 y dando alcance a lo definido en la GM-PO-01 Política de Administración del riesgo vigente, se realizo el monitoreo y evaluación de los riesgos de corrupción, para el primer  cuatrimestre de la vigencia 2025, validando cumplimiento de controles y actividades del plan de acción.
</t>
  </si>
  <si>
    <t>La entidad en marco del Ciclo de Control, analiza los informes presentados por la Oficina de Control Interno y evalúa su impacto en relación con la mejora institucional en las reuniones de Comité de Dirección y Comité Institucional de Coordinación de Control Interno, donde se llevan a cabo presentaciones de Resultados de informes de la OCI se discuten las medidas que se deben tomar para mejorar los resultados. (ver expedientes Orfeo Actas OCI y Actas Dirección.
 Igualmente, la OAP acompaña técnicamente a las áreas revisando las recomendaciones para implementar mejoras que se visibilizan en los informes de monitoreo de 1, 2 y 3 línea de defensa los cuales son elevados a la línea estratégica en el ciclo de mejora continua y se genera apoyo en la formulación de Acciones Correctivas y/o de Mejora en el marco de los Planes de Mejoramiento originados en la materialización de riesgos, e informes de auditoría.
Para este periodo De conformidad con el Plan Anual de Auditorias 2025, la Oficina de Control Interno en el rol de evaluación y seguimiento, genera la auditoria del proceso de Gestión de Mejora.
Adicionalmente en el mes de junio genera el Informe Seguimiento Plan de Mejoramiento por Procesos e Institucional- Junio 2025.
También la entidad cuenta con los procesos de Evaluación Independiente y Gestión de la Mejora, los cuales fortalecen y dan línea en el desarrollo de la gestión.</t>
  </si>
  <si>
    <t>La Alta Dirección evalúa y monitoreo las fallas en los controles y monitorea todos los riesgos, incluidos los ACEPTADOS; analiza los informes de 2 línea presentados por los diferentes procesos y 3 línea presentados por la Oficina de Control Interno y evalúa su impacto en relación con la mejora institucional.
Se espera para el segundo semestre de la vigencia 2025 realizar un ejercicio de analisis de contexto con el fin de validar el contexto que puede afectar los riesgos.</t>
  </si>
  <si>
    <t>La alta dirección analiza el impacto en la gestión y control interno, originado en los cambios en el entorno organizacional, sectorial y distrital, genera alertas y define cursos de acción, citando algunos ejemplos:   
* En el marco del Comité Directivo se reviso periódicamente el cumplimiento de metas de proyectos de inversión,  su ejecución presupuestal, avances en la implementación de cada política de gestión y desempeño del MIPG, como consta en Actas de Comité de Dirección Expediente 
* En respuesta a los lineamientos de la dirección, y debilidades detectadas por la OCI, entes de control y las alertas de la OAP, la entidad emite lineamientos e identifica mejoras en el marco del ¨Plan de Mejoramiento Institucional y Plan de Mejoramiento por procesos" vigente 
* En los comités de CICCI se presentan y analizan los resultados de los informes de auditorías, seguimientos y avances del plan anual de auditoría FUGA 2025.</t>
  </si>
  <si>
    <t xml:space="preserve">En el 2025 se mantienen los lineamientos asociados al  Proceso de Gestión de Mejora, los cuales contemplan políticas de operación, actividades  de control de acuerdo con la estructura organizacional vigente, procurando la adecuada segregación de funciones en el rol de 1, 2 y 3 línea, con el fin de reducir el riesgo de acciones fraudulentas.
Se realiza actualizacion de la Política de Administración de riesgos de la entidad. Donde de acuerdo a las responsabilidades de las lineas de defensa se mantienen una segregación de fiunciones con el proposito de evitar materializacion de riesgos en incumplimientos en la gestion.
Se espera para el segundo semestre de la vigencia hacer un ejercicio de analisis de contexto donde se puedan incluir analizar las recomendaciones y observaciones generadas por OCI con el fin de poder actualizar los controles y riesgos que se considere pertinente.
</t>
  </si>
  <si>
    <t>Para el primer semestre de la vigencia 2025, en conformidad al decreto 221 de 2023 por medio del cual se reglamenta el Sistema de Gestión en el Distrito Capital y deroga el Decreto Distrital 807 de 2019 y se dictan otras disposiciones, emite lineamientos generales para su implementación en las entidades y es acogido por a FUGA, mediante la revisión y de la resolución de comités.
Las acciones del Plan de Implementación MIPG (publicado en transparencia se desarrollan en el marco de la Resolución Interna 112 de 2019, que regula el Comité Institucional de Coordinación de Control Interno, de forma articulada y gradual con la estructuración del esquema de procesos, y los estándares ISO - SIG aplicables para las normas de Calidad, SST, Cuidado Ambiental, Seguridad de la Información, Gestión Documental, entre otros.</t>
  </si>
  <si>
    <t xml:space="preserve">Para la vigencia 2025, en el primer semestre se mantienen matrices y documentos que evidencias los roles y usuarios definidos en la Entidad, siguiendo con los principios de segregación de funciones, mediante:
-Manual de funciones, actualmente en actualización de acuerdo a la actividad MIPG.
-Mapa de aseguramiento
-Resolución del comité de desempeño, que estructura comités internos. 
-Conformación del CICCI
-Acuerdos de gestión 
-Organigrama
-Herramientas como Pandora son manejadas de acuerdo con usuarios, los cuales siguen los principios de segregación de funciones.
- Los procesos a cargo de la OAP, contienen documentos con especificaciones por líneas de defensa:
-Proceso de Gestión de Mejora con el procedimiento de "GM-PD-05 Autoevaluación de la gestión institucional", "GM-IN-01 Diseño y estructura de los documentos del SIG “; herramientas de reporte con el GM-FTPL-01 Plan de mejoramientos, ''GM-PO-01 Política de Riesgos''
 - El Proceso Planeación con los procedimientos GE-PD-03 Formulación, seguimiento y evaluación de planes; PN-GU-01 Guía para la formulación y seguimiento a planes institucionales y estratégicos; GE-PD-04 Seguimiento a la implementación y sostenibilidad de la ley de transparencia; PN-PD-05 Formulación, seguimiento y modificación al plan anual de adquisiciones; PN-PD-06 Seguimiento a proyectos de inversión; PN-PD-07 Formulación y actualización de proyectos de inversión; más los formatos asociados.
-El proceso de evaluación independiente de la gestión, incorpora el mapa de aseguramiento y en su documento describe las actividades desde la tercera línea de defensa.  
</t>
  </si>
  <si>
    <t>Para el segundo semestre de la vigencia 2024, se realizo la auditoria al proceso de Comunicaciones y Servicio al Ciudadano, la cual se dio con el objetivo de Verificar el diseño y ejecución de los controles que garantizan el cumplimiento de los requisitos internos y externos asociados a la gestión de estos proceso en cumplimiento de la misionalidad de la Entidad.
En el desarrollo de la auditoria se presentan oportunidades de mejora en términos de eficacia y eficiencia en la gestión del proceso, de las cuales el proceso espera formular acciones de mejora para la vigencia 2025</t>
  </si>
  <si>
    <t xml:space="preserve">ORFEO 
202512006001500001E
</t>
  </si>
  <si>
    <t xml:space="preserve">De acuerdo a lo establecido en la GM-PO-01 Política de Administración del riesgo vigente, para este segundo semestre de la vigencia 2024, desde la FUGA se mantiene el diseño de controles basado en una gestión por procesos, en el entendido que cada procesos cuenta con una segregación de responsabilidades en cuanto al manejo del riesgo (controles y actividades del plan de acción).
</t>
  </si>
  <si>
    <t>De acuerdo con la GM-PO-01 Política de Administración del riesgo vigente y los roles y responsabilidades de cada línea de defensa y la línea estratégica, se ha realizado el reporte de monitoreo y evaluación de riesgos.
 Lo anterior se soporta igualmente en el Mapa de riesgos con el monitoreo de 2 línea ubicado en Intranet institucional.
Se realiza monitoreo por parte de la segunda linea de defensa y evaluación por parte de la tercera linea en cuanto a los seguimientos reportados por parte de de la primera linea para el primer cuatrimestre de la vigencia 2025.</t>
  </si>
  <si>
    <t>Para este primer semestre 2025, de acuerdo con la GM-PO-01 Política de Administración del riesgo vigente y los roles y responsabilidades de cada línea de defensa y la línea estratégica, se ha realizado el reporte de monitoreo y evaluación de riesgos para el primer cuatrimestre 2025.
Lo anterior se soporta igualmente en el Mapa de riesgos con el monitoreo de 2 línea y la evaluación se seguimiento realizado por la 3 línea de defensa, publicado en la pagina web de la entidad, como respuesta normativa del Programa de Transparencia y Ética Publica.
Adicionalmente desde la Oficina de Control Interno llevan a cabo auditorias internas, dentro de las cuales se verifica que los responsables de los controles los estén ejecutando conforme a los establecido en los mapas de riesgos y procedimientos, para este semestre se generan las auditorias conforme al Plan anual de auditorías de 2025.</t>
  </si>
  <si>
    <t>Para este semestre 2025, de acuerdo con la GM-PO-01 Política de Administración del riesgo vigente y los roles y responsabilidades de cada línea de defensa y la línea estratégica, se evalúa la adecuación de los controles de cada proceso, considerando los cambios en regulaciones, estructuras internas y adecuación de su diseño, lo cual se soporta en el monitoreo realizado para el primer cuatrimestre, monitoreado y evaluado por la 2 y 3 línea de defensa.
 Desde la OCI se realizo la evaluación sobre el mapa de riesgos de corrupción y realizó la respectiva retroalimentación en el marco del seguimiento a la planeación institucional para el primer cuatrimestre de la vigencia 2025 y en el marco de las auditorías por proceso evalúa los riesgos y la efectividad de los controles dando cumplimiento a la política interna y lineamientos sobre administración del riesgo.
Dentro de los ejercicios de formulación de los riesgos 2025, se revisaron las recomendaciones y observaciones generadas desde la OCI con el fin de atender y fortalecer los ejercicios realizados.</t>
  </si>
  <si>
    <t>Expediente ORFEO mapa de riesgos
202512006000900001E</t>
  </si>
  <si>
    <t>La entidad cuenta con un inventario de información relevante interna, consolidado con nombre "Inventario único de  documentos y archivos (FUID) " (archivo Excel) publicado en la página web de la entidad.
Para la información externa relevante, semestralmente se actualiza el normograma para cada uno de los procesos. Por otro lado todas las circulares y manuales emitidos por entes rectores para dar cumplimiento en el distrito, son radicados en el Gestor documental, conel fin de socializar y dar cumplimiento a las mismas. 
De otra parte en el  primer semestre de 2025 se realizaron las siguientes actividades: 
Orfeo: Se administra el Módulo de inventario documental por parte del proceso de gestión documental, por medio del cual se generó  el inventario documental de expedientes por dependencia, utilizando el formato único de inventario documental FUID de la entidad en el momento en que se retiraba algun directivo y/o jefe de oficina para la entrega del mismo.
Se encuentran vigentes en la página web de la entidad el Inventario de Activos de Información Gestión Documental , el Formato Único de Inventario Documental - FUID y el Índice de información clasificada y reservada 2025.
Desde el área de comunicaciones se realizan constantes actualizaciones en la página web e intranet en respuesta a la solicitud de diferentes áreas. Estas están relacionadas con actualización del Inventario de Activos de Información Gestión Documental y todo lo relacionado con la Política de Transparencia y Acceso a la Información Publica.</t>
  </si>
  <si>
    <t xml:space="preserve">Se mantiene dentro de la  entidad para  el primer semestre 2025 el acceso a  fuentes de datos de los sistemas de información internos y externos de orden distrital y nacional, que permite la captura y procesamiento de información y son empleados para  la consecución de metas y objetivos: Por ejemplo:
. Sistemas de información y reporte utilizados por la Oficina Asesora de Planeación: Pandora ( Plan Estratégico, Proyectos (Formulación, modificación y seguimiento), Planeación presupuestal (gestión del presupuesto de inversión y funcionamiento), PAC, Indicadores, Evaluación y Control (gestión de los planes de mejoramiento). 
- Sistemas de información y procesamiento utilizados por el proceso Financiero de la entidad: Pandora -  (Planeación presupuestal (gestión del presupuesto de inversión y funcionamiento), PAC)        
- Sistema de información y procesamiento utilizado por la Subdirección Artística y Cultural  en desarrollo del PDE 
- Sistema de información y procesamiento utilizado por Talento Humano
- Sistema de información y procesamiento utilizado por Oficina Asesora Jurídica
- Sistema de información y procesamiento utilizado por el Proceso de Comunicaciones.
-Sistema de información y procesamiento documental Orfeo, trasversal a la entidad a cargo de gestión documenta y TIC
- Sistema Distrital para la Gestión de peticiones Ciudadanas- Bogotá te escucha con interoperabilidad con Orfeo, utilizado por el proceso de Servicio al Ciudadano y la Oficina de Control Interno Disciplinario
-MEJORAMIENTO INTEROPERABILIDAD PANDOR Ajustes, soporte y desarrollo de nuevos servicios web para la interoperabilidad desde el aplicativo Pandora con el SGDEA Orfeo. </t>
  </si>
  <si>
    <t>Se da continuidad a las actividades que facilitan las líneas de comunicación en todos los niveles, mediante la implementación de políticas de operación y administración de la información en el sistema de G Documental Orfeo, igualmente se desarrollaron las siguientes actividades: 
1. Para la vigencia 2025 el proceso de Gestión Documental, viene desarrollando las actividades desde lo proyectado en el Plan Institucional de Archivo PINAR 2025; así mismo se mantienen actualizadas y se realiza la creación de expedientes que se soliciten desde la Oficina Jurídica frente a los procesos judiciales y las actas de comité de conciliación, los expedientes asociados a estos asuntos se pueden consultar en el Gestor Documental ORFEO.
 2. Tabla de Control de Acceso: Se implemento en el Gestor Documental las Tablas de Control de Acceso a la información a nivel de series y subseries documentales en el cual se incluyen los campos de tipo de usuario, grupo de interés, el detalle al grupo de interés y la clasificación de acceso, esto de acuerdo a lo expuesto en el índice de información clasificada y reservada.
3. Se realizan actualizaciones de Orfeo: 
Se implementa en el Gestor Documental las Tablas de Control de Acceso a nivel de series y subseries documentales dentro del módulo de Tablas de Retención Documental; en este se incluyen la validación de tipo de usuario, grupo de interés, el detalle al grupo de interés y la clasificación de acceso, acorde con lo expuesto en el índice de información clasificada y reservada.
 Y se manetiene la implementación de nuevos módulos, funcionalidades, servicios y actualizaciones en la herramienta informática Orfeo del SGDEA1, que entró en producción el 13 de junio de 2023 (ver circular 13 de 2023)
 4. A través de los boletines institucionales, la intranet y el mailing institucional se dan a conocer las actividades misionales y administrativas y se mantiene informada a la comunidad sobre temas de interés para el desarrollo de sus tareas y labores. 
5. A través de la intranet, el mailing institucional, la revista interna y el canal de avisos de WhatsApp se publican y/o dan a conocer las novedades en documentación, actividades misionales y administrativas y se mantienen informados a los colaboradores sobre temas de interés para el desarrollo de sus tareas y labores. 
6. Se realizan la publicación de la plataforma estrategica de la entidad y los avances de los proyectos de inversion dentro de la pagina web de la entidad, permitiendo de esta manera que todos los colaboradores puedan conocer los resultados de la gestión institucional.</t>
  </si>
  <si>
    <t>Se da continuidad a las actividades que facilitan las líneas de comunicación en todos los niveles, mediante la implementación de políticas de operación y  administración de la información en el  sistema de G Documental Orfeo,  igualmente se desarrollaron las siguientes actividades: 
1. Se continuo trabajando junto con la oficina asesora de planeación, juridica y la subdirección de gestión corporativa la Resolución112 de 2019, la cual actualmente regula el comité de gestión  y desempeño e integra los comités de apoyo al comité de dirección, para la actualización de la misma en atención a la realidad institucional de la operación de  los comités internos y del Decreto 221 de 2023 'Por medio del cual se regularmente el Sistema de Gestión en Distrito Capital, se deroga el Decreto Distrital 807 de 2019 y se dictan otras disposiciones´´
Se envió borrador de propuesta de la Resolución a la oficina juridica. 
2. Se cuenta con la política de  comunicaciones adoptada por la resolución 102 de 2015 y el Plan Estratégico de comunicaciones 2021-2024, en el numeral 7 ''flujos comunicativos'' y numeral 8 ''Mecanismos para garantizar el flujo comunicativo de la entidad''
3. En el desarrollo de la política de seguridad de la información se desarrolla un capítulo con relación a los niveles de autoridad y responsabilidad frente a los activos de información relevante, del mismo modo en el PETI en  los diferentes análisis desarrollados y postulados en su documento se establecen dichos parámetros. En los planes de de continuidad de negocio y de tecnologia se crean especificamente roles y responsabilidades entorno a la administración de la información.
4. Se cuenta con el Plan Estratégico de comunicaciones 2024-2027, en el numeral 7 ''flujos comunicativos'' y numeral 8 ''Mecanismos para garantizar el flujo comunicativo de la entidad''</t>
  </si>
  <si>
    <t>La comunicación interna, esta se orienta a la permanente difusión de la información y procesos de aprendizaje generados al interior de la Entidad en el desarrollo de las funciones de cada área. A través de esta se difunde la información resultado del seguimiento, ejecución y la evaluación de procesos, planes, programas, proyectos e iniciativas de la entidad, promoviendo los principios y valores institucionales y el mejoramiento de la cultura organizacional. Esto se realiza a través del diálogo permanente y multidireccional entre los colaboradores de todos los niveles en las instancias de comunicación interna descendente, ascendente y horizontal, como: los comités directivos, comités institucionales, comités primarios, tráficos de comunicación, medios institucionales (correo institucional- pantallas, Revista), comunicación directa (WhatsApp interno equipo FUGA 2025 y #SomosFUGA), comunicación directa, espacios de interacción, etc.
El ''Inventario de activos de información relevante (interna y Externa)  se actualiza periódicamente de acuerdo a los lineamientos de la guia_metodologica_activos_inf_fuga_vigente'' esta actualización se realizara en el segundo semestre de 2024 ya que la última actualización se realizó en octubre 18 de 2023.</t>
  </si>
  <si>
    <t>Se da continuidad a la implementación de las políticas y procedimientos que  facilitan una comunicación externa, las cuales incluyen controles en el marco de la Política de Comunicaciones aprobada mediante Resolución 102 de 2015 publicada en la web de la FUGA e intranet.
-  Se viene trabajando durante el segundo semestre del año 2024, en la actualización de la "Estrategia de comunicaciones" teniendo en cuenta el nuevo Plan de Desarrollo Distrital  para el 2024 y/o la vigencia.
A través de la comunicación interna se difunde la información resultado del seguimiento, ejecución y la evaluación de procesos, planes, programas, proyectos e iniciativas de la entidad; promoviendo los principios y valores institucionales y el mejoramiento de la cultura organizacional, a través del diálogo permanente y multidireccional entre los colaboradores de todos los niveles, mediante  Instancias de comunicación interna: Descendente, ascendente y horizontal, como los comités directivos, comités institucionales, comités primarios, tráficos de comunicación,  medios institucionales (correo institucional- Píldoras - Boletin), comunicación directa (WhatsApp interno equipo FUGA 2023), espacios de interacción, etc.
Se mantiene la implementación de políticas y procedimientos para facilitar la comunicación externa efectiva en el marco del Plan Estratégico de Comunicaciones 2024-2027, aprobado en enero de este año, así como del plan anual de comunicaciones. Ejercicio articulado con las recomendaciones especificas realizadas en la auditoria al proceso de comunicaciones por parte de la OCI.
En este sentido, a través de los procesos de comunicación externa se difunden los programas, proyectos e iniciativas de la entidad en diferentes formatos que permiten llegar a los públicos objetivos. Estos productos se publican en los canales de comunicación externa con los que cuenta la FUGA: medios institucionales (redes sociales, página web, comunicados de prensa), comunicación directa: espacios de interacción, conversatorios, entre otros.</t>
  </si>
  <si>
    <t>ORFEO 
202511000202200001E</t>
  </si>
  <si>
    <t>Para el primer semestre de la vigencia 2025, el comité Institucional de Coordinación de Control Interno aprueba anualmente el Plan Anual de Auditoría y los cambios presentados durante la vigencia, igualmente se presenta el seguimiento correspondiente a su ejecución, como consta en Actas de Comité de Control Interno, disponibles en ORFEO. Los informes de Auditoría y el Plan de Auditoría se encuentran publicados en la página web de la entidad.
Durante el primer semestre la OCI desarrolla la auditoria propuesta dentro del plan de auditorias 2025, al proceso de Gestion de Mejora, llevando ante el Comite de Control Internno del mes de junio 2025 los resultados encontrados.</t>
  </si>
  <si>
    <t>Orfeo
202511000202200001E</t>
  </si>
  <si>
    <t>ORFEO 
202510000200800001E</t>
  </si>
  <si>
    <t>Para el primer semestre de la vigencia 2025 desde la Oficina de Control interno realiza evaluaciones independientes periódicas en el marco del Plan Anual e Auditorias. Información disponible para consulta en WEB FUGA y Actas de Comité de Control Interno, disponibles en ORFEO</t>
  </si>
  <si>
    <t>EXPEDIENTE ORFEO 202511003100400001E</t>
  </si>
  <si>
    <t>En el primer semestre de la vigencia 2025, se da continuidad al Esquema de Líneas de Defensa definido en el Sistema de Gestión estructurados desde el proceso de Gestión de Mejora y Proceso de Planeación
Se mantiene el mapa de aseguramiento y el esquema de líneas de defensa, aprobados desde junio de 2023.
 Desde la OAP se contemplan políticas de operación, actividades y adoptan metodologías e instrumentos para realizar monitoreo continuo de la 2da línea de defensa y permiten consolidar información clave para la toma de decisiones asociados a gestión de procesos, riesgos, riesgos, indicadores y planes (MIPG y Mejoramiento)
 - Así mismo, la FUGA se encuentra en proceso de actualización de la resolución 112 de 2019, en un proceso colectivo entre la subdirección corporativa y la Oficina Asesora de Planeación, con el fin de garantizar mejores mecanismos para la toma de decisiones. 
 - En el marco de la tercera línea se mantienen los mecanismos de reporte a la alta dirección mediante el Proceso “Evaluación Independiente de la Gestión"
 - Y en el marco de la línea estratégica se mantienen los lineamientos de los siguientes actos administrativos:
 - Resolución  Modificatoria comité Institucional de Gestión y Desempeño del 14jun2019 . 
 - Resolución  comité Institucional de Coordinación de Control Interno</t>
  </si>
  <si>
    <t xml:space="preserve">Para la vigencia 2025 la entidad atiendio las evaluaciones externas de entes de control y vigilancia, además formula los planes de mejoramiento requeridos  según la normatividad vigente. </t>
  </si>
  <si>
    <t xml:space="preserve">De acuerdo a lo desarrollado dento de la entidad para este segundo semestre, a partir de la información de las evaluaciones independientes, documenta y actualiza  planes de mejoramiento ( módulo pandora)  monitoreados  y evaluados  periódicamente  por las líneas de defensa.
Para el primer semestre de la vigencia 2025, se realizo un ejercicio de reformulación sobre las actividades de los planes de mejoramiento, con el fin de atender las recomendaciones dadas por parte de OCI en su Informe Seguimiento Plan de Mejoramiento por Procesos e Institucional- Diciembre 2024. 
Para el seguimiento por parte de la OCI realizado en el mes de junio 2025 se da cierre a la mayoria de las acciones formuladas quedando solo 7 actividades abiertas, mostrando de esta manera que desde la primera linea de vienen atendiendo las observaciones y recomendaciones dadas por la OCI . </t>
  </si>
  <si>
    <t>Expediente 202510000200800001E
Radicado Actas Comité Directivo 20241200038783</t>
  </si>
  <si>
    <t>Para el primer semestre de la vigencia 2025, la entidad mantiene los lineamientos para reportar las deficiencias de control interno como resultado del monitoreo continuo, definidas en el marco de:
 - Resolución Modificatoria comité MIPG 14 jun2019 en el Art 3, Art 19 Art 20 del Comité Institucional de Gestión y Desempeño.
 - Resolución que conformó reglamentó el comité Institucional de Coordinación de Control Interno 
 - En el Sistema de Gestión, continua vigente el Proceso Gestión de Mejora; El Proceso de Planeación con sus procedimientos y herramientas.
 - En el marco de la tercera línea se definieron mecanismos de reporte a la alta dirección, mediante el Proceso Evaluación Independiente. 
 En el marco del Proceso de Gestión de Mejora se normalizaron lineamientos mediante el gm-pd-05_procedimiento_autoevaluacion_de_la_gestion_institucional_para definir a quien reportar la deficiencias del sistema de control interno, resultado del monitoreo continuo realizado por la 1, 2 línea a la línea estratégica sobre procesos, indicadores, riesgos, ACM, SIG y MIPG. 
-Igualmente, en el marco del Proceso de Planeación si se identifican oportunidades de mejora mediante el monitoreo a los proyectos, planes, etc.
 -La 2 y 3 línea generan alertas, recomendaciones y orientación técnica a la 1 línea de forma periódica, esta actividad es permanente 
 Igualmente, en las Actas de Comité de Control Interno y del Comité de Gestión y desempeño (Comité de Dirección) se observa la toma de decisiones de la alta dirección de la vigencia - (ver ORFEO)</t>
  </si>
  <si>
    <t>Orfeo Expediente 202511000202200001E CICCI
 Orfeo Expediente 202510000200800001E Comité Dirección</t>
  </si>
  <si>
    <t xml:space="preserve">Desde la Alta Dirección mediante  el comité directivo,  realiza el  seguimiento a las acciones correctivas relacionadas con las deficiencias comunicadas sobre el Sistema de Control Interno y documentadas en  Planes de Mejoramiento.
Para el primer semestre de la vigencia 2025, se realizo un ejercicio de reformulación sobre las actividades de los planes de mejoramiento, con el fin de atender las recomendaciones dadas por parte de OCI en su Informe Seguimiento Plan de Mejoramiento por Procesos e Institucional- Diciembre 2024. 
Para el seguimiento por parte de la OCI realizado en el mes de junio 2025 se da cierre a la mayoria de las acciones formuladas quedando solo 7 actividades abiertas, mostrando de esta manera que desde la primera linea de vienen atendiendo las observaciones y recomendaciones dadas por la OCI . 
A  partir de la información de las evaluaciones independientes, realizadas por la OCI  la Dirección ha emitido lineamientos y cursos de acción  mediante Actas de Comité de  Dirección  y de tráfico escalados a las áreas. Evidencias en  serie documental de ORFEO.
</t>
  </si>
  <si>
    <t xml:space="preserve">Actas Comité Dirección Expediente 202510000200800001E </t>
  </si>
  <si>
    <t>Para la vigencia 2025 la Oficina Jurídica no genera nuevas indicaciones en cuanto a que la entidad no cuenta con servicios tercerizados a la fecha; sin embargo,  adopta medidas preventivas, mediante la estandarización de clausulados particulares,  en los formatos de GJ-FT-04 Estudios previos tipo procesos competitivos, GJ-FT-08 Estudios previos tipo proceso de mínima cuantía; en los cuales se agrega la  sección  (I. DESCRIPCIÓN TÉCNICA DE LA NECESIDAD QUE LA ENTIDAD ESTATAL PRETENDE SATISFACER; el  No. 3  Planteamiento de las opciones o alternativas que existen en el mercado para satisfacer la necesidad determinada y por qué se selecciona la opción elegida., sustentar la tercerización de la actividad.
Igualmente, mediante el formato GJ-FT-06 Estudios previos tipo convenio de asociación, en la sección I. JUSTIFICACIÓN DEL CONVENIO DE ASOCIACIÓN, se señala en la página 3 Núm. B que El contrato no comporta una relación conmutativa en el cual haya una contraprestación directa a favor de la Fundación, ni instrucciones precisas dadas por esta al contratista para cumplir con el objeto del contrato.
El convenio que se suscriba no genera una relación conmutativa en la que se genere una contraprestación directa a favor de alguna de las partes, debido a que no se trata de la contratación de un tercero para la prestación de un bien o servicio específico, sino del apalancamiento en conjunto de un programa de interés social, cuyos únicos beneficiarios son la ciudadanía en general.
En el contexto anterior, se aclara que la  contratación de servicios externos "temporales", no se considera como servicio tercerizado, y esta modalidad es realizada por la insuficiencia de recursos y/o personal de planta, la cual es controlada mediante el Proceso Gestión Jurídica,  Manual de contratación, supervisión e interventoría , entre otros.</t>
  </si>
  <si>
    <t>En el primer semestre de la vigencia 2025, desde la OCI se realiza el seguimiento a los planes de mejoramiento activos de la entidad al corte del 30 de mayo del 2025.</t>
  </si>
  <si>
    <t>Para el primer semestre de la vigencia 2025, la Alta Dirección en el marco de los Comités Institucionales de Coordinación de Control Interno, evalúa los resultados de las evaluaciones (continuas e independientes) realizada por la 3 línea para concluir acerca de la efectividad del Sistema de Control Interno. Evidencias en Serie Actas Comité Control Interno - ORFEO 
 La entidad en marco del Ciclo de Control, analiza los informes presentados por la Oficina de Control Interno y evalúa su impacto en relación con la mejora institucional en las reuniones de Comité de Dirección y Comité Institucional de Coordinación de Control Interno, donde se llevan a cabo presentaciones de Resultados de informes de la OCI se discuten las medidas que se deben tomar para mejorar los resultados. (ver expedientes Orfeo Actas OCI y Actas Dirección.
 Igualmente, la OAP acompaña técnicamente a las áreas revisando las recomendaciones para implementar mejoras que se visibilizan en los informes de monitoreo de 1, 2 y 3 línea de defensa los cuales son elevados a la línea estratégica en el ciclo de mejora continua y se genera apoyo en la formulación de Acciones Correctivas y/o de Mejora en el marco de los Planes de Mejoramiento originados por la materialización de riesgos, e informes de auditoría.</t>
  </si>
  <si>
    <t xml:space="preserve">Expediente Orfeo Actas Comité de Dirección  202510000200800001E 
Expediente Orfeo Actas Comité CICCI  202511000202200001E
</t>
  </si>
  <si>
    <t>En el marco del Comité de Dirección y dando cumplimiento a la Ley 1474 de 2011, se presentaron ante el Comité las actividades del Programa de Transparencia y Etica Publica, incluyendo el componente de riesgos de corrupción y componente adicional de Integridad, el cual contiene los lineamientos sobre - Mecanismos de control para prevenir el uso inadecuado de información privilegiada, Monitoreo a riesgos de corrupción y a otros estándares éticos y de comportamiento, que pueden implicar riesgos para la entidad. 
La Tabla de control de acceso fue aprobada por Comité Directivo el 19 de enero de 2024, la cual sigue vigente para el primer semestre 2025. 
El proceso de Gestión TIC  con el apoyo funcional del proceso de Gestión documental desarrollan el módulo de  TABLAS DE CONTROL DE ACCESO El SGDEA  el cual es el instrumento para la identificación de las condiciones de acceso y restricciones que aplican a los documentos (Art. 8 del Decreto 2609 de 2012). El objetivo es administrar listas de control de acceso desde el aplicativo con usuarios o dependencias autorizados para ver determinados expedientes y sus documentos para conformar las tablas de control de acceso. Guardando historial de las autorizaciones y permitiendo exportar a PDF o XML. Para la fecha del presente reporte dicho modulo esta implementado en el servidor de pruebas, ya se han realizado reuniones para realizar los ajuste pertinentes para realizar la implementación del servicio con el ok de gestión documental en producción.
En referencia a el control que se tenía para acceder a expedientes privilegiados en Orfeo, puntualmente a historias laborales, se realizaron acciones, con dicho desarrollo los  atributos  de acceso son administrados directamente desde el proceso de gestión documental de acuerdo a las tablas de retención documental TCA.
Se realizó la implementación del modulo para las Tablas de control de acceso en el Gestor Documental Orfeo a nivel de series y subseries documentales, la cual permite dentro de la información con acceso restringido, tipificarla por reservada y clasificada. Se incluyen los campos de tipo de usuario, grupo de interés, el detalle al grupo de interés y la clasificación de acceso, esto de acuerdo a lo expuesto en el índice de información clasificada y reservado.</t>
  </si>
  <si>
    <t xml:space="preserve">Actas comités primarios:
 Planeación: 202512000202600001E
 OCI:202511000200300001E
 Sub Artística: 202530000202300003E 
</t>
  </si>
  <si>
    <t>Seguimiento al plan de acción: https://fuga.gov.co/transparencia-y-acceso-a-la-informacion-publica/planeacion-presupuesto-informes?field_fecha_de_emision_value=All&amp;term_node_tid_depth=327</t>
  </si>
  <si>
    <t>Socialización manual de contratación 2025:  https://docs.google.com/presentation/d/1Pzj2dBkH2G_1X2zjVvJpWJ_SG-n86RCM/edit?slide=id.p2#slide=id.p2</t>
  </si>
  <si>
    <t xml:space="preserve">Se mantiene  los lineamientos del Proceso Gestión Jurídica mediante el GJ-MN-01 Manual de contratación, supervisión e interventoría y GJ-PD-01 Procedimiento Contractual, los cuales contienen actividades, controles e instrumentos que permiten evaluar los productos y servicios en los que participan los contratistas de apoyo (ejemplo:  GJ-FT-17 Informe periódico de supervisión o interventoría). (Ver INTRANET)
Cabe señalar que los informes de supervisión e interventoría, se documentan en las carpetas contractuales a cargo de la Oficina  Jurídica, disponible para consulta en ORFEO, Series documental (Contratos, Contratos Mínima Cuantía, Convenios, Licitaciones Y Procesos, etc.), soportadas en las cuentas de cobro presentadas por los contratistas 
El 4 de marzo de 2025, se realizo la "Socialización del manual de contratación y manual de supervisión e interventoría FUGA" </t>
  </si>
  <si>
    <t xml:space="preserve">
Para el periodo enero - junio de 2025 se ejecutan sin novedad las actividades asociadas a la ejecucuón del PETI aprobado en enero de 2025, En el marco del manual de Gobierno Digital se avanza en el marco de arquitectura el cual busca desarrollar capacidades para el fortalecimiento institucional implementando el enfoque de arquitectura empresarial en la gestión, gobierno y desarrollo de los proyectos con componentes de Tecnologías de la información. Dicho lo anterior se da alcance las solicitudes presentadas por la oficina de planeación, donde se busca fortalecer el proceso a nivel de la gestión de los riesgos, de las acciones de mejora derivada de la auditoria al proceso de gestión TIC y la actualización del normograma.
En el marco de la gestión de continuidad de negocio con referencia al componente tecnológico se establecen las siguientes reuniones con los diferetentes equipos donde se gestionan algunos compromisos en el merco de las actividades las cuales se soportan en las actas que se ingtegran como evidencia del control.</t>
  </si>
  <si>
    <t>Expediente Orfeo Comité Directivo 202510000200800001E</t>
  </si>
  <si>
    <t>Para el segundo semestre de la vigencia 2024 y se mantiene para el 2025 , se desarrollan actividades de supervisión de cada uno de los contratos que tienen un componente tecnológico y a cargo de la subdirección de gestión corporativa, suscritos en el marco del Plan PETI 2025. Se evidencian ejercicios de supervisión, y actividades de control, como lo establecen los procedimientos de gestión jurídica, en el procedimiento GJ-PD-01 y el Supervisión e interventoría GJ-MN-02, cada aacción reposa en los expedientes contractuales.
Para el periodo enero - junio se opta por realizar un documento con un componente juridico asociado al tratamiento de la información y la confidencialidad que deben tener en los contratistas que tienen acceso a información privilegiada denominado ACUERDO DE CONFIDENCIALIDAD Y NO DIVULGACIÓN DE LA INFORMACIÓN.</t>
  </si>
  <si>
    <t xml:space="preserve">Se mantiene vigente la   política de tratamiento de la información y protección de datos personales, con el fin de desarrollar e implementar  actividades de control sobre la integridad, confidencialidad y disponibilidad de los datos e información definidos como relevantes, así mismo se cuenta con los documentos del proceso  Gestión TIC relacionados a continuación:
GT-PD-11 Procedimiento Consulta, actualización, revocación y supresión de datos personales
GT-PD-12 Registro y actualización base de datos personales ante la SIC
GT-GU-01 Guía metodológica de gestión de activos de información, la cual contiene lineamientos para la identificación de información clasificada y reservada, en otros
Se mantienen vigentes las políticas de seguridad de la información y tratamiento de datos personales.
Desde los procesos de gestión TIC y financiera  se contemplan riesgos de seguridad de la información que conmutan con controles enmarcados en la integridad, confidencialidad y disponibilidad de la información y datos que se trabajan en la FUGA. 
En Orfeo se realizó la implementación de nuevos módulos, funcionalidades, servicios y actualizaciones en la herramienta informática Orfeo del SGDEA1, que entró en producción el 13 de junio de 2023, incluido un cambio en la imagen los cuales siguen vigentes para el segundo semestre de la vigencia 2024, ademas de los siguientes ajustes:
Módulo de inventario documental:
Se mantiene el Modulo de inventario documental de expedientes por dependencia, utilizando el formato único de inventario documental FUID de la entidad el cual se genera en el momento que lo requiera la entidad.	
La actualización del Inventario de Activos de Información Gestión Documental , el Formato Único de Inventario Documental - FUID y el Índice de información clasificada y reservada 2024, los documentos vigentes a la fecha se encuentra publicados en la página web de la entidad y vigentes
Desde el área de comunicaciones se detalla en el brief de solicitudes la necesidad de proporcionar los Formatos de autorización de uso de datos e imagen firmados - GT-FT-12, GT-FT-13 para los casos en los que se requiera el cubrimiento con poblaciones vulnerables, ejemplo: menores de edad. Desde Comunicaciones se realizó un refuerzo por correo electrónico a las áreas misionales recordando la importancia de su diligenciamiento para el registro fotográfico y de video en los eventos que se realizan en la entidad.
Al respecto de estos formatos, se realizó la gestión junto con el equipo Jurídico para su actualización. En este momento se encuentra en proceso de radicación y solicitud formal a Planeación por parte de Gestion TIC, dueños de los mismos.
También se elaboró y se envió a las áreas misionales una pieza de autorización de uso de imagen para que los equipos de producción de la entidad la proyecten en pantallas en todos los eventos y el texto se incluya en los libretos de los presentadores. Esta pieza también se publicó en las salas de exposición y en el hall del auditorio de la entidad. 
</t>
  </si>
  <si>
    <t>Dentro del programa de transparencia y etica publica, se encuentra programado el cumplimiento de la actividad N° 31 "Actualizar la caracterización de usuarios de la FUGA bajo los requerimientos mínimos del DAFP" para Julio de 2025, teniendo en cuenta.
Actualmente se encuentra vigente la versión publicada en pagina web: https://www.fuga.gov.co/participa/caracterizacion-de-usuarios-fuga</t>
  </si>
  <si>
    <t xml:space="preserve">Para este semestre 2025, se realizaron las siguientes actividades con el proposito de fortalecer el sistema de control interno de la Entidad:
*Se realiza publicacion en pagina web del informe de PQRSD al corte de mayo 2025.
*Desde atención al ciudadano se realiza  seguimiento y medición de las respuestas dadas, para lo cual se les envia a las áreas y lideres de los procesos, alertas semanales sobre los tiempos de las peticiones pendientes de respuesta, de tal manera que se contribuye a que la ciudadanía obtenga atención oportuna a las necesidades planteadas ante la entidad, en los términos de ley y bajo los criterios establecidos en el manual de gestión de peticiones ciudadanas del Distrito y en la guía de seguimiento a la calidad de las respuestas y manejo del sistema distrital para la gestión de peticiones ciudadanas - Bogotá Te Escucha."
*Actualmente, se está elaborando el Informe Semestral de Servicio al Ciudadano, el informe consolidado de seguimiento PQRS y el informes de encuestas de satisfacción del primer semestre 2025
* Se presenta ante el Comite Directivo del mes de junio 2025, el informe de las PQRSD del primer semestre de la vigencia en curso, con el proposito de evaluar la información reportada y tomar deciciones que puedan mejorar el Sistema de Control Intenro de la Entidad. </t>
  </si>
  <si>
    <t>ORFEO 202510000200800001E</t>
  </si>
  <si>
    <t>Para el primer semestre de la vigencia 2025 desde la La Oficina Asesora de planeación en el rol de segunda línea se generaro monitoreo y recomendaciones para las acciones incluidas en los planes de mejoramiento por procesos e institucional, al corte del mes de marzo 2025.
No obstante para el mes de junio se desarrollo dentro de la entidad un ejercicio articulado con la OCI para vlaidar y fortalecer el ejercicio de identificación de los planes de mejoramiento por proceso.
Por parte de la OCI se genera el 	Informe Seguimiento Plan de Mejoramiento por Procesos e Institucional- Junio 2025.</t>
  </si>
  <si>
    <t>La entidad de acuerdo con los recursos disponibles, cuenta con los sistemas de información  estándar externos o de terceros adaptados a las necesidades particulares de la FUGA,  empleados  para capturar y procesar datos a través del desarrollo de funcionalidades como ORFEO, VSUMMER, CONTAR ERP Y HUMANO. 
En 2021 la FUGA suscribió un Convenio interadministrativo con el Idartes cuyo objetivo consiste en "Aunar esfuerzos técnicos, tecnológicos y administrativos, para el desarrollo de la plataforma para la gestión de la planeación y gestión institucional –PANDORA,  dentro de un propósito de colaboración armónica entre entidades". En esa dirección, la Fundación entre el 2021 y 2025, ha desarrollado en su infraestructura  tecnológica los módulos del sistema Pandora siguientes: 
Gestión de usuarios (módulo administrador)
Proyectos (Formulación y modificaciones) y Seguimiento a proyectos)
Planeación presupuestal (gestión del presupuesto de inversión y funcionamiento)
PAC
Evaluación y Control (gestión de los planes de mejoramiento)
Y se encuentra en proceso de implementación los siguientes módulos: 
Plan Estratégico 
Indicadores
Contratación
Asimismo, mediante Resolución 64 de 2024 se adopta la continuación de Pandora como infraestructura tecnológica.
PAra el primer semestre de la vigencia 2025 PANDORA presento algunas necesidades las cuales obligaron a trabajar den sus modulos con el fin de que sean fortalecidos.</t>
  </si>
  <si>
    <t xml:space="preserve">En el marco del Programa de Transparencia y Ética Pública 2025, se programaron acciones en el Componente 7 de Promoción de la Integridad y ética pública : 
Núm. 49. Incluir en la semana de Inducción y reinducción  una actividad para sensibilizar sobre cohecho y soborno incluyendo información sobre el canal de denuncia de la entidad, y la ruta de denuncias que se debe seguir cuando exista un caso o sospecha de soborno.
Núm. 47.  Socializar a la comunidad institucional sobre las jornadas propuestas por la administración distrital, relacionadas con la politica de integridad y conflicto de intereses.
Señalamos que en el marco del Sistema de Gestión, se estandarizaron actividades en el Proceso de Talento Humano, articuladas con la th-gu-06_guia_gestion_de_conflicto_intereses_v4_ integrando  lineamientos particulares sobre la directiva distrital 001 de 2021 ( para la atención y gestión de denuncias por posibles actos de corrupción y/o existencia de inhabilidades, incompatibilidades o conflictos de intereses y protección de identidad del denunciante)
Lo anterior da continuidad a la implementación de los  canales de información internos para la denuncia anónima o confidencial de posibles situaciones irregulares y se define  instrumentos para su operativización y garantizar la protección de identidad del  denunciante, así:
En primer lugar, las denuncias que ingresan a la Entidad a través del canal de denuncias de la entidad, son operadas actualmente por el Jefe de la Oficina de Control Interno Disciplinario, este canal tiene como propósito que servidores públicos puedan realizar las denuncias por posibles actos de corrupción, existencia de inhabilidades, incompatibilidades o conflicto de intereses que puedan presentarse en la FUGA.
De igual manera se cuenta con el canal para la denuncia por actos de corrupción a través de la Plataforma Bogotá Te Escucha, las cuales son evaluadas y tramitadas por el Jefe de la Oficina de Control Interno Disciplinario
En segundo lugar, se cuenta con el Comité de Convivencia Laboral, el cual, pretende que servidores públicos puedan dar a conocer presuntas conductas constitutivas de acoso laboral mediante el correo institucional comitedeconvivencia@fuga.gov.co
De igual manera se cuenta con el canal para la denuncia por actos de corrupción a través de la Plataforma Bogotá Te Escucha, las cuales son evaluadas y tramitadas por el Jefe de la Oficina de Control Interno Disciplinario.
De igual manera se cuenta con el canal para la denuncia por actos de corrupción a través de la Plataforma Bogotá Te Escucha, las cuales son evaluadas y tramitadas por el Jefe de la Oficina de Control Interno Disciplinario
En segundo lugar, se cuenta con el Comité de Convivencia Laboral, el cual, pretende que servidores públicos puedan dar a conocer presuntas conductas constitutivas de acoso laboral mediante el correo institucional comitedeconvivencia@fuga.gov.co
Se mantiene la implementación de políticas y procedimientos para facilitar la comunicación interna efectiva en el marco del Plan Estratégico de Comunicaciones 2024-2027, aprobado en enero de este año, así como del plan anual de comunicaciones.
</t>
  </si>
  <si>
    <t xml:space="preserve">Para el primer semestre de la vigencia 2025, se realizaron actualizaciones documentales de algunos procesos las cuales se ven reflejadas en el listado maestro de documentos y justificadas en las solicitudes del SIG, las cuales permitieron revisan las actividades de control de los procesos y procedimientos, herramientas de gestión vigentes, lo cual se soporta en el ORFEO de solicitudes del SIG.
Desde la OAP, como segunda línea de defensa, se dio lugar para este segundo semestre de la identificación de mejoras dentro de algunos documentos tales como la GM-PO-01 Política de Administración del riesgo y los instrumentos de gestión como los mapas de riesgos.  </t>
  </si>
  <si>
    <t xml:space="preserve">En los comités de Tráficos y Directivos se revisa el cumplimiento de las metas, presupuesto y cambios de entorno, en el marco del plan estratégico, considerando alertas frente a posibles incumplimientos, necesidades de recursos, que puedan afectar el cumplimiento, y se toman decisiones que mejoran la gestión en los procesos. 
Con el propósito de validar el cumplimiento de los objetivos propuestos dentro de cada uno de los procesos de la FUGA, se realizo el seguimiento, monitoreo y evaluación sore los riesgos de corrupción al primer cuatrimestre 2025. 
Dentro del ejercicio realizado no se identificaron materializaciones dentro de los riesgos, mostrando de esta manera el cumplimiento de los objetivos de los procesos. Dicho ejercicio es evidenciado en el monitoreo realizado por las líneas de defensa y el informe realizado por parte de la Control Interno.
Se realizaron mesas de trabajo con los proceso a fin de armonizar y actualizar las caracterizaciones de los procesos con la nueva plataforma estrategica.
</t>
  </si>
  <si>
    <t xml:space="preserve">Para el primer semestre de la vigencia 2025 se mantienen los lineamientos del Proceso de Gestión de Mejora, los cuales contemplan políticas de operación, actividades de control de acuerdo con la estructura organizacional vigente , procurando la adecuada segregación de funciones en el rol de 1, 2 y 3 línea, con el fin de reducir el riesgo de acciones fraudulentas, como se presenta a continuación:
 -gm-ca-01_caracterizacion_gestion_de_mejora_
 - gm-po-01_politica_de_administracion_del_riesgos_
 -gm-pd-05_procedimiento_autoevaluacion_de_la_gestion_institucional_
  - gm-pd-04_procedimiento_control_de_documentos_del_sistema_de_gestion
 -gm-pd-01_procedimiento_plan_mejoramiento_
 -gm-in-01_intructivo_diseno_y_estructuracion_de_documentos_sig_
 - gm-in-03_lnstructivo_de_indicadores_de_gestion_
</t>
  </si>
  <si>
    <t xml:space="preserve">Para la elaboración del Plan Estratégico Institucional de la FUGA se siguió
una metodología de construcción colectiva, en la que participaron de manera más activa los directivos, y en menor medida, algunos invitados externos y representantes de algunas de las unidades de gestión, que aportaron sus sugerencias para la elaboración tanto de la plataforma estratégica como del documento de Plan Estratégico Institucional.
Esta construcción inició en 2024, con varias actividades:
• Taller planeación Estratégica con Compensar
• Taller DOFA directivos
• Socialización planeación estratégica
• Construcción del documento
 En los comités de tráficos y directivos se revisa el cumplimiento de las metas y presupuesto para cada uno de los planes institucionales, en el marco del plan estratégico, considerando alertas frente a posibles incumplimientos y necesidades de recursos, que puedan afectar la ejecución, y se toman decisiones que mejoran la gestión en los procesos. 
Se realizo el seguimiento al plan de acción institucional sobre el plan estrategico en el primer semestre de 2025.
 </t>
  </si>
  <si>
    <r>
      <rPr>
        <sz val="11"/>
        <color theme="1"/>
        <rFont val="Arial Narrow"/>
        <family val="2"/>
      </rPr>
      <t xml:space="preserve">http://intranet.fuga.gov.co/gestion-de-las-comunicaciones (BRIEF)
PIEZA: </t>
    </r>
    <r>
      <rPr>
        <u/>
        <sz val="11"/>
        <color theme="1"/>
        <rFont val="Arial Narrow"/>
        <family val="2"/>
      </rPr>
      <t>https://drive.google.com/drive/folders/13NdnTlucbaV_avEhCNXZdpwIQV3dLJcP?usp=drive_link</t>
    </r>
  </si>
  <si>
    <r>
      <rPr>
        <sz val="10"/>
        <color theme="1"/>
        <rFont val="Arial"/>
        <family val="2"/>
        <scheme val="major"/>
      </rPr>
      <t xml:space="preserve">Programa de transparencia y ética pública
</t>
    </r>
    <r>
      <rPr>
        <u/>
        <sz val="10"/>
        <color theme="1"/>
        <rFont val="Arial"/>
        <family val="2"/>
        <scheme val="major"/>
      </rPr>
      <t>https://fuga.gov.co/transparencia-y-acceso-a-la-informacion-publica/planeacion-presupuesto-informes/plan-anticorrupcion</t>
    </r>
  </si>
  <si>
    <r>
      <rPr>
        <sz val="10"/>
        <color theme="1"/>
        <rFont val="Arial"/>
        <family val="2"/>
      </rPr>
      <t xml:space="preserve">Programa de transparencia y ética pública
</t>
    </r>
    <r>
      <rPr>
        <u/>
        <sz val="10"/>
        <color theme="1"/>
        <rFont val="Arial"/>
        <family val="2"/>
      </rPr>
      <t>https://fuga.gov.co/transparencia-y-acceso-a-la-informacion-publica/planeacion-presupuesto-informes/plan-anticorrupcion</t>
    </r>
  </si>
  <si>
    <t xml:space="preserve">Informes mensuales emitidos sobre la calidad de las respuestas a PQRSD: Expediente: 202523003102600001E
20252300022023 Enero
20252300033823 Febrero
20252300042113 Marzo
20252300050553 Abril
</t>
  </si>
  <si>
    <r>
      <rPr>
        <b/>
        <sz val="10"/>
        <color theme="1"/>
        <rFont val="Arial"/>
        <family val="2"/>
      </rPr>
      <t>Seguidores</t>
    </r>
    <r>
      <rPr>
        <sz val="10"/>
        <color theme="1"/>
        <rFont val="Arial"/>
        <family val="2"/>
      </rPr>
      <t xml:space="preserve">: https://drive.google.com/drive/u/1/folders/1-JMq-5KvJHHyUCpBD1GvLoaw2AevpMfI
</t>
    </r>
    <r>
      <rPr>
        <b/>
        <sz val="10"/>
        <color theme="1"/>
        <rFont val="Arial"/>
        <family val="2"/>
      </rPr>
      <t xml:space="preserve">Interacciones: </t>
    </r>
    <r>
      <rPr>
        <sz val="10"/>
        <color theme="1"/>
        <rFont val="Arial"/>
        <family val="2"/>
      </rPr>
      <t xml:space="preserve">https://drive.google.com/drive/u/1/folders/1WOeMEo8s1-Wx1kMpLRzi6xk2UbwMBugn
</t>
    </r>
    <r>
      <rPr>
        <b/>
        <sz val="10"/>
        <color theme="1"/>
        <rFont val="Arial"/>
        <family val="2"/>
      </rPr>
      <t>Visitas a la página:</t>
    </r>
    <r>
      <rPr>
        <sz val="10"/>
        <color theme="1"/>
        <rFont val="Arial"/>
        <family val="2"/>
      </rPr>
      <t xml:space="preserve">
https://drive.google.com/drive/u/1/folders/1RS0U6Mg2oXli8Yj73vbXuUTtI7I9BHLp</t>
    </r>
  </si>
  <si>
    <t xml:space="preserve">Informes mensuales emitidos sobre la calidad de las respuestas a PQRSD: Expediente: 202523003102600001E
20252300022023 Enero
20252300033823 Febrero
20252300042113 Marzo
20252300050553 Abril
</t>
  </si>
  <si>
    <r>
      <rPr>
        <sz val="10"/>
        <color theme="1"/>
        <rFont val="Arial"/>
        <family val="2"/>
      </rPr>
      <t xml:space="preserve">https://fuga.gov.co/transparencia-y-acceso-a-la-informacion-publica/planeacion-presupuesto-informes/informes-de-gestion
</t>
    </r>
    <r>
      <rPr>
        <u/>
        <sz val="10"/>
        <color theme="1"/>
        <rFont val="Arial"/>
        <family val="2"/>
      </rPr>
      <t>https://forms.gle/8x3qAJmQrhyP2wid7</t>
    </r>
  </si>
  <si>
    <r>
      <t xml:space="preserve">GJ-FT-04 </t>
    </r>
    <r>
      <rPr>
        <sz val="10"/>
        <color theme="1"/>
        <rFont val="Arial Narrow"/>
        <family val="2"/>
      </rPr>
      <t>Estudios previos tipo procesos competitivos</t>
    </r>
  </si>
  <si>
    <r>
      <t>GJ-FT-08 E</t>
    </r>
    <r>
      <rPr>
        <sz val="10"/>
        <color theme="1"/>
        <rFont val="Arial Narrow"/>
        <family val="2"/>
      </rPr>
      <t>studios previos tipo proceso de mínima cuantía</t>
    </r>
  </si>
  <si>
    <r>
      <t xml:space="preserve">GJ-FT-06 </t>
    </r>
    <r>
      <rPr>
        <sz val="10"/>
        <color theme="1"/>
        <rFont val="Arial Narrow"/>
        <family val="2"/>
      </rPr>
      <t>Estudios previos tipo convenio de asociación</t>
    </r>
  </si>
  <si>
    <t xml:space="preserve">Se verificó el componente 7 promoción de la integridad y ética pública 2025 del Programa de Transparencia y Ética Pública aprobado, se formularon acciones relacionas con 
 socializar  y sensibilizar sobre la  Guía de gestión de conflicto de Intereses.
Se valida el acta de inducción y reinducción, desde la Oficina de Control Interno disciplinario se socializó lo relacionado con conclifctor de intereses y la circular con el deber de reportarlos en SIDEAP y SIGEP.
Durante  el periodo evaluado no se reportaron conflictos de interés a la tercera línea de defensa.
</t>
  </si>
  <si>
    <t xml:space="preserve">La detección y prevención del uso inadecuado de la información privilegiada se ha tenido en cuenta en la construcción de riesgos del proceso de TICs en los riesgos de seguridad de la información en el mapa de riesgos vigente. 
Se presenta seguimiento relacionado con la implementación de las tablas de control de acceso revisada por el comité de archivo y con lineamientos aplicados,  la OCI ha verificado su implementación en lo corrido de  2025 validando el acceso de expedientes.
</t>
  </si>
  <si>
    <t xml:space="preserve"> En el PTEP 2025 se incluyen acciones de monitoreo y seguimiento a los riesgos de corrupción   desde las diferentes  líneas de defensa; en el primer cuatrimestgre 2025 se cumplieron las actividades previstas de monitoreo y seguimiento.
Se recomienda verificar el alcance de la actividad relacionada con divulgar los avances en la gestión de riesgos de corrupción a la ciudadanía y definir la diferencia con la publicación obligatoria de información.
</t>
  </si>
  <si>
    <r>
      <t xml:space="preserve">
</t>
    </r>
    <r>
      <rPr>
        <sz val="11"/>
        <color rgb="FFFF0000"/>
        <rFont val="Arial Narrow"/>
        <family val="2"/>
      </rPr>
      <t xml:space="preserve">
Si bien ni primera ni segunda línea de defensa presentan evidencias relacionadas con el canal de denuncias internas, desde la OCI se verificó que se encuentra publicado en intranet https://intranet.fuga.gov.co/quejas-y-conflictos-de-intereses
Se verifica que hay actividades formuladas en el  Programa de Transparencia y Ética Publica 2025 relacionadas con capacitaciones y socializaciones del Código de Integridady  la estrategia de gestión de conflicto de intereses; sin embargo, no es claro su aporte al cumplimiento del criterio ni si es fuente de información para aportar en la mejora de los riesgos. 
Nuevamente se recomienda analizar el impacto del canal  en la FUGA y en la mejora de los mapas de riesgos 2025.</t>
    </r>
  </si>
  <si>
    <t xml:space="preserve">Se mantienen los comités conforme las resoluciones internas vigentes y los lineamientos nacionales y distritales.
</t>
  </si>
  <si>
    <r>
      <t xml:space="preserve">Se mantiene el esquema definido de líneas de defensa  en  los procesos y procedimientos,   en los reportes para auditorías y seguimientos se continúa validando el cumplimiento del esquema.
</t>
    </r>
    <r>
      <rPr>
        <sz val="11"/>
        <color rgb="FFFF0000"/>
        <rFont val="Arial Narrow"/>
        <family val="2"/>
      </rPr>
      <t xml:space="preserve">La OAP y la OCI  consolidaron el diagnóstico matriz de líneas de defensa que fue aprobado en el comité directivo de junio de 2023 y del mapa de aseguramiento fue socializado en el  Institucional de Coordinación de Control Interno de junio de 2023, se recomienda hacer una revisión en 2025.
</t>
    </r>
    <r>
      <rPr>
        <sz val="11"/>
        <color theme="1"/>
        <rFont val="Arial Narrow"/>
        <family val="2"/>
      </rPr>
      <t xml:space="preserve">
Se evidencia coordinación y articulación de las tres líneas de defensa mejorando los resultados de la gestión, adicionalmente se contó con la información requerida para los seguimientos oportunamente.</t>
    </r>
  </si>
  <si>
    <r>
      <t xml:space="preserve">Se mantiene el esquema definido de líneas de defensa  en  los procesos y procedimientos,   en los reportes para auditorías y seguimientos se continúa validando el cumplimiento del esquema.
</t>
    </r>
    <r>
      <rPr>
        <sz val="11"/>
        <color rgb="FFFF0000"/>
        <rFont val="Arial Narrow"/>
        <family val="2"/>
      </rPr>
      <t xml:space="preserve">La OAP y la OCI  consolidaron el diagnóstico matriz de líneas de defensa que fue aprobado en el comité directivo de junio de 2023 y del mapa de aseguramiento fue socializado en el  Institucional de Coordinación de Control Interno de junio de 2023, se recomienda hacer una revisión en 2025.
</t>
    </r>
    <r>
      <rPr>
        <sz val="11"/>
        <color theme="1"/>
        <rFont val="Arial Narrow"/>
        <family val="2"/>
      </rPr>
      <t xml:space="preserve">
Se evidencia coordinación y articulación de las tres líneas de defensa mejorando los resultados de la gestión, adicionalmente se contó con la información requerida para los seguimientos oportunamente.</t>
    </r>
  </si>
  <si>
    <r>
      <t xml:space="preserve">Se verifica el  PETH 2025 V3  publicado en la página web institucional. 
Se verifica el informe de ejecución e impacto del primer trimestre presentado por la primera línea de defensa en mayo de 2025, se resalta como buena práctica de la entidad.
</t>
    </r>
    <r>
      <rPr>
        <sz val="11"/>
        <color rgb="FFFF0000"/>
        <rFont val="Arial Narrow"/>
        <family val="2"/>
      </rPr>
      <t>Se recomienda revisar el formato de la evidencia 2 presentada.</t>
    </r>
    <r>
      <rPr>
        <sz val="11"/>
        <rFont val="Arial Narrow"/>
        <family val="2"/>
      </rPr>
      <t xml:space="preserve">
</t>
    </r>
  </si>
  <si>
    <r>
      <t xml:space="preserve">Se verifica el informe de resultados de evaluación de desepeño presentado por la primera línea de defensa atendiendo las recomendaciones y alertas hechas por la tercera línea de defensa en seguimientos y auditorías; por lo tanto, el control se mejoró e implementó cumpliendo con los requisitos evaluados.
</t>
    </r>
    <r>
      <rPr>
        <sz val="11"/>
        <color rgb="FFFF0000"/>
        <rFont val="Arial Narrow"/>
        <family val="2"/>
      </rPr>
      <t xml:space="preserve">Se recomienda revisar el formato de la evidencia 2 presentada.
</t>
    </r>
    <r>
      <rPr>
        <sz val="11"/>
        <rFont val="Arial Narrow"/>
        <family val="2"/>
      </rPr>
      <t xml:space="preserve">
</t>
    </r>
  </si>
  <si>
    <t xml:space="preserve">En el marco de los procesos de gestión de mejora y planeación,  liderados por la OAP  se socializan las políticas y responsabilidades, la documentación de los mismos las contine claramente y se hacen capacitaciones periodicas sobre los roles de la primera línea de defensa.
Se verifican los soportes de inducción, reinducción relacionados con MIPG, SCI y líneas de defensa y los soportes de sensibilizaciones realizados por la OCI y la OAP en el I semestre 2025 en el marco de las actividades planeadas institucionalmente.
Se recomienda continuar con estrategias de comunicación efectivas sobre las políticas de control interno y las responsabilidades de los servidores en las mismas.
</t>
  </si>
  <si>
    <t xml:space="preserve">
Se verifica el informe de ejecución e impactodel PETH que incluye el PIC del primer trimestre presentado por la primera línea de defensa en mayo de 2025, se resalta como buena práctica de la entidad.
</t>
  </si>
  <si>
    <t xml:space="preserve">Se mantiene seguimiento. La OAP y la OCI presentan periódicamente alertas y recomendaciones en el marco del comité directivo (gestión y desempeño - CICCI) 
En las auditorías que ha realizado la OCI, especialmente en las de  Comunicaciones 2024, gestión de mejora 2025, seguimiento misional y seguimiento metas se observó que la primera línea no genera acciones de mejora o no son efectivas  frente a las  observaciones y recomendaciones que se registran en los informes de seguimiento y algunos hallazgos de vigencias anteriores persisten, esto implica que se han materializado riesgos y se reiteran los hallazgos pues se presentan alertas de incumplimientos normativos.
</t>
  </si>
  <si>
    <t xml:space="preserve">En Diciembre 2024 se aprobó la versión 1 del plan anual de auditoría 2025, en marzo se aprobó la versión 2.
 Se han socializado los principales resultados de los seguimientos y auditorías en el marco del mismo comité, adicionalmente se presentó  el seguimiento a la ejecución del plan en marzo y  junio.
</t>
  </si>
  <si>
    <t>Se ha implementado la estructura de control definida en los documentación de los procesos y se toman en cuenta la mayoría de recomendaciones hechas por la OCI frente a la estructura de control y la gestión de riesgos.
Teiendo en cuenta que los procedimientos del proceso gestión de mejora no se están implementando de manera adecuada como se observó en la auditoría 2025, se recomienda fortalecer la estructura de control de la entidad y tomar las acciones necesarias para subsanar lo observado.</t>
  </si>
  <si>
    <t>La Alta Dirección en cabeza de la Directora General analiza los resultados y principales alertas contenidas en los informes que presenta la OCI, toma decisiones y genera acciones con las unidades de gestión, se presentan lineamientos en comités de tráfico semanales adiciónalmente la OAP hace seguimiento permanente y retroalimenta los resultados de las evaluaciones.
Se formularon las acciones de mejora correspondientes a los hallazgos de los ejercicios de auditoría  2024, Se formuló plan de mejoramiento  de la auditoría externa y se han realizado talleres de asesoría para la formulación de los PMP.</t>
  </si>
  <si>
    <r>
      <t xml:space="preserve">Se mantiene seguimiento. Los objetivos por procesos se han actualizado conforme la planeación institucional de actividades SIG, adicionalmente para la formulación de los proyectos de inversión  se implementó la metodología MGA. 
Se recomienda actualizar nuevamente los objetivos teniendo en cuenta la metodología SMART para facilitar la identificación de riesgos y formulación de indicadores.
</t>
    </r>
    <r>
      <rPr>
        <sz val="11"/>
        <color rgb="FFFF0000"/>
        <rFont val="Arial Narrow"/>
        <family val="2"/>
      </rPr>
      <t xml:space="preserve">Se recomienda revisar la ejecución del procedimiento control de documentos del sistema de gestión, teniendo en cuenta las debilidades evidenciadas en la auditoría interna del proceso Gestión de Mejora.
</t>
    </r>
    <r>
      <rPr>
        <sz val="11"/>
        <rFont val="Arial Narrow"/>
        <family val="2"/>
      </rPr>
      <t xml:space="preserve">
</t>
    </r>
  </si>
  <si>
    <t xml:space="preserve">Se mantiene seguimiento. Los objetivos de los  procesos que se actualizan son aprobados por líderes de proceso y en el marco del comité directivo se presentan informes de gestión procesos,  alertas y se toman decisiones sobre el seguimiento a los proyectos de inversión, la gestión por procesos y la ejecución de los planes institucionales, tal como lo reporta la OAP.
</t>
  </si>
  <si>
    <t xml:space="preserve">
En el marco del PTEP se actualizaó la Política de Administración del riesgo a la versión 5 en la vigencia 2024  conforme  los lineamientos DAFP que continúa vigente enel primer semestre de la vigencia 2025.
</t>
  </si>
  <si>
    <t xml:space="preserve">La OAP además de realizar acompañamiento y asesoría realiza monitoreo periódico al mapa de riesgos institucional vigente y ha presentado reportes de información clave en el comité directivo tal como lo señala en el seguimiento.
En las auditorías internas se ha verificado el monitoreo y alertas que ha presentado la OAP.
Se verifica el seguimiento a los riesgos de corrupción en enero y mayo 2025.
En el marco de la auditoría interna al proceso gestión de mejora se evaluó el mapa de riesgos institucional y se hicieron alertas y observaciones frente al monitoreo de segunda línea de defensa, se recomienda revisar los resultados. 
</t>
  </si>
  <si>
    <t xml:space="preserve">Se mantiene seguimiento. Si bien se cuenta con los  lineamientos  para atender riesgos materializados dentro de la política de administración de riesgos, no se está ejecutando integralmente, la OCI ha determinado materialización de riesgos en sus seguimientos  y auditoría;, sin embargo, no se han tomado acciones formalizadas sobre  todas las materializaciones y las falencias de controles, tal como se evidenció  en los informes de planes de mejoramiento y auditorías internas 2024-2025.
</t>
  </si>
  <si>
    <t xml:space="preserve">Si bien en el marco del comité de dirección - Gestión y desempeño la segunda línea de defensa presenta los reportes e información consolidada sobre administración de riesgo, la OCI presentó en 2023  y 2024 alertas de posibles materializaciones de riesgos de gestión, en los diferentes informes de auditoría y seguimientos,  donde se evidenciaron  debilidades  que se convirtieron en alertas de incumplimientos normativos que no se han presentado al comité para la toma de decisiones. 
Se mantiene observación pues en la vigencia  2024-2025 en las  auditorías desarrolladas se evidenció que  no se han tomado acciones formalizadas sobre algunas materializaciones o falencias de controles detectadas  por la OCI.
En el marco de la auditoría interna al proceso gestión de mejora se evaluó el mapa de riesgos institucional y se hicieron alertas y observaciones frente al monitoreo de segunda línea de defensa, se recomienda revisar los resultados. 
</t>
  </si>
  <si>
    <t xml:space="preserve">El mapa de riesgos de corrupción fue actualizado y aprobado para la vigencia 2025,  teniendo en cuenta los cambios de entorno, el análisis liderado por la OAP  y las recomendaciones metodológicas hechas por la OCI en los seguimientos a los riesgos de corrupción. 
La OCI verificó el mapa de riesgos de corrupción actualizado, se recomienda   revisar lo observado y atender las recomendaciones específicas, especialmente lo relacionado con controles y planes de tratamiento que aún no se han modificado. 
</t>
  </si>
  <si>
    <t xml:space="preserve">Se verifica que se realizó monitoreo de primera y segunda  línea de defensa a los riesgos de corrupción  y  se presentaron los reportes para análisis en comité directivo y tercera línea de defensa realizó la evaluación del I cuatrimestre 2025.
</t>
  </si>
  <si>
    <t>El mapa de riesgos de corrupción fue actualizado y aprobado para la vigencia 2025,  teniendo en cuenta los cambios de entorno, el análisis liderado por la OAP  y las recomendaciones metodológicas hechas por la OCI en los seguimientos a los riesgos de corrupción, se resalta que se ha mejorado en la división de funciones y segregación para reducir los riesgos.
También se mejoró asegurando  la coherencia entre la mayoría de controles y las causas identificadas, se recomienda revisar las recomendaciones específicas y  diseñar controles que atiendan la eliminación o mitigación de las causas identificadas como prioritarias o raíces.</t>
  </si>
  <si>
    <t xml:space="preserve">Se mantiene seguimiento. Teniendo en cuenta las socializaciones y alertas que presentan segunda y tercera línea de defensa a la Alta Dirección, se toman decisiones en los comités y la Directora General solicita acciones específicas o genera lineamientos sobre los aspectos por mejorar sobre cada informe que emite la OCI.  
Cada líder de proceso ha establecido acciones de mejora frente a los informes de auditoría; sin embargo, aún persisten algunas debilidades en los controles establecidos que se evidencian en las  auditorías internas y seguimientos, por lo tanto se recomienda continuar la evaluación desde la alta dirección para mejorar el diseño y ejecución de los controles.
En el marco de la auditoría interna al proceso gestión de mejora se evaluó el mapa de riesgos institucional y se hicieron alertas y observaciones frente al monitoreo de segunda línea de defensa, se recomienda revisar los resultados. </t>
  </si>
  <si>
    <t>Se mantiene seguimiento. El  mapa de riesgos institucional se presenta en comité directivo -  Gestión y desempeño para aprobación y seguimiento. Desde la segunda línea de defensa se tienen en cuenta los cambios de entorno  y las recomendaciones metodológicas hechas por la OCI para actualizar el mapa.
Se recomienda continuar implementando los lineamientos actualizados de la guía vigente DAFP en todos los procesos y tener en cuenta los resultados de las auditorías internas donde se alertan posibles materializaciones o debilidades en los controles.</t>
  </si>
  <si>
    <t>Se mantiene seguimiento. Si bien en el marco del comité de dirección - Gestión y Desempeño la segunda línea de defensa presenta los reportes e información consolidada sobre administración de riesgo, la OCI presenta alertas por debilidades en la ejecución de los controles, en los diferentes informes de auditoría y seguimientos, se han detectado  falencias por incumplimientos normativos que no habían sido detectados en primera línea ni reportados para tomar decisiones y generar acciones de mejora por la segunda línea de defensa.</t>
  </si>
  <si>
    <t>Se valida que la alta dirección analiza los cambios organizacionales que impactan el control interno y se refleja en el cumplimiento de metas, objetivos y planes. 
En lo corrido de 2025 se  han analizado cambios institucionales que generan nuevos lineamientos  y se hace seguimiento a los mismos en comités directivos y comités de tráfico semanales.</t>
  </si>
  <si>
    <r>
      <t>Se mantiene seguimiento. En el comité directivo de mayo 2023 se presentó el estudio de cargas laborales dónde se evidenciaron las falencias de personal y se hicieron recomendaciones para una posible reestructuración, esta permitiría hacer una adecuada segregación de funciones. 
La OAP y la OCI  consolidaron el diagnóstico matriz de líneas de defensa que fue aprobado en el comité directivo de junio de 2023 y del mapa de aseguramiento fue socializado en el  Institucional de Coordinación de Control Interno de junio de 2023; sin embargo, debido a la reducida estructura persisten algunas necesidades que no permiten asignar controles más fuertes y mitigar completamente los riesgos. S</t>
    </r>
    <r>
      <rPr>
        <sz val="11"/>
        <color rgb="FFFF0000"/>
        <rFont val="Arial Narrow"/>
        <family val="2"/>
      </rPr>
      <t>e recomienda hacer una revisión en 2025.</t>
    </r>
    <r>
      <rPr>
        <sz val="11"/>
        <rFont val="Arial Narrow"/>
        <family val="2"/>
      </rPr>
      <t xml:space="preserve">
</t>
    </r>
    <r>
      <rPr>
        <sz val="11"/>
        <color rgb="FFFF0000"/>
        <rFont val="Arial Narrow"/>
        <family val="2"/>
      </rPr>
      <t>Se recomienda hacer una nueva medición de cargas laborales dando cumplimiento al Decreto 1800 de 2019.</t>
    </r>
    <r>
      <rPr>
        <sz val="11"/>
        <rFont val="Arial Narrow"/>
        <family val="2"/>
      </rPr>
      <t xml:space="preserve">
</t>
    </r>
  </si>
  <si>
    <r>
      <t xml:space="preserve">Se mantiene seguimiento. En la FUGA como entidad distrital se acogen las disposiciones del decreto 221 de 2023 por medio del cual se reglamenta el Sistema de Gestión en el Distrito Capital y deroga el Decreto Distrital 807 de 2019 y se dictan otras disposiciones.
En la FUGA la Resolución 112 de 2019 modifica y reglamenta el comité  Institucional de Gestión, y
Desempeño MIPG articulándolo con el SIG.
</t>
    </r>
    <r>
      <rPr>
        <sz val="11"/>
        <color rgb="FFFF0000"/>
        <rFont val="Arial Narrow"/>
        <family val="2"/>
      </rPr>
      <t>Se recomienda hacer una revisión y actuallización de la resolución 112 de 2019 acorde con la realidad institucional.</t>
    </r>
  </si>
  <si>
    <t xml:space="preserve"> El Plan Estratégico (PETI) versión 1 fue aprobado en comité directivo de enero de 2025, en auditoría interna 2024 se evidenció la subsanación de debilidades encontradas en anteriores seguimientos.
Se presenta periodicamente en comité directivo el seguimiento a la ejecución del PETI.
En la auditoría interna de TICs realizada en el I semestre 2024 se verificó la formulación e implementación de controles sobre la infraestructura tecnológica y su mantenimiento y seguridad de la información. Se recomienda tener en cuenta las oportunidades de mejora identificadas por la OCI.
Se resaltan los avances relacionados con continuidad del negocio que definen lineamientos de control y contingencia sobre las insfraestructuras tecnológicas.
</t>
  </si>
  <si>
    <t xml:space="preserve">Se mantiene seguimiento.  Hasta el seguimiento I semestre 2023 se evidenciaba construcción de la matriz de roles y usuarios en junio de 2021. Sin embargo aún no es posible evidenciar  si el control opera  de forma adecuada y es efectivo.
Se recomienda revisar los avances presentados hasta 2023 y asegurar su continuidad pues daba cumplimiento integral al requisito. </t>
  </si>
  <si>
    <t xml:space="preserve"> La OAP en el marco del acompañamiento a la identificación de riesgos y dentro de los formatos vigentes  hace la evaluación de controles.
La OCI evaluó el mapa de riesgos institucional  y realizó la respectiva retroalimentación en el marco de la auditoría al proceso gestión de mejora. Se recomienda revisar las oportunidades de mejora evidenciadas.
En el marco de las auditorías por proceso se evalúan los riesgos y la efectividad de los controles dando cumplimiento a la política interna y lineamientos sobre administración del riesgo.</t>
  </si>
  <si>
    <t xml:space="preserve"> La OAP en el marco del acompañamiento a la identificación de riesgos y dentro de los formatos vigentes hace la evaluación de controles.
La OCI evaluó el mapa de riesgos institucional  y realizó la respectiva retroalimentación en el marco de la auditoría al proceso gestión de mejora. Se recomienda revisar las oportunidades de mejora evidenciadas.
En el marco de las auditorías por proceso la OCI evalúa los riesgos y la efectividad de los controles dando cumplimiento a la política interna y lineamientos sobre administración del riesgo.
Durante los ejercicios de auditoría 2024 y lo corrido 2025 se evidenciaron  falencias por incumplimientos normativos;  por lo tanto, se recomienda revisar los resultados integralmente para la evaluación de la estructura de control de la entidad y continuar mejorado su implementación, igualmente en el seguimiento al plan de mejoramiento por procesos se presentaron alertas por acciones inefectivas.</t>
  </si>
  <si>
    <t>Se mantiene seguimiento. El inventario FUID se encuentra construido conforme la relevancia de la documentación interna (enviada y recibida).  Sin embargo se reitera que no se cuenta con un análisis de información externa relevante articulado con otras herramientas de gestión como caracterización de usuarios. 
Se recomienda verificar las recomendaciones hechas en el informe de auditoría del proceso Gestión Documental y servicio al ciudadano.
No es claro el seguimiento presentado con el requisito, no se han tenido en cuenta las recomendaciones hechas.</t>
  </si>
  <si>
    <t xml:space="preserve">.
Se mantiene seguimiento. Se validan las evidencias presentadas en el seguimiento relacionadas con políticas, procedimientos  módulos de orfeo e inventario documental.
Si bien se evidenciaron avances en la implementación de controles en la auditoría interna de TICs, persisten oportunidades de mejora relacionadas con la integridad y disponibilidad de los datos e información.
Se recomienda revisar los resultados y recomendaciones específicas producto de la auditoría del proceso gestión de  Tecnologías de la Información.
</t>
  </si>
  <si>
    <t xml:space="preserve">Se verifica el plan estratégico de comunicaciones aprobados en comité directivo - gestión y desempeño de Enero 2025.
Dentro del proceso de comunicaciones se han establecido lineamientos a través de la política, plan y el procedimiento; sin embargo, en la auditoría al proceso de comunicaciones realizada en la vigencia 2024 se evidenciaron falencias en la implementación de procedimientos y desactualización de algunos  documentos, se recomienda revisar las recomendaciones específicas realizadas en dicha auditoría e implementar las mejoras necesarias para asegurar que se facilita una comunicación interna efectiva. 
</t>
  </si>
  <si>
    <t>Se verifica el plan estratégico de comunicaciones aprobados en comité directivo - gestión y desempeño de Enero 2025.
Dentro del proceso de comunicaciones se han establecido lineamientos a través de la política, plan y el procedimiento; sin embargo, en la auditoría al proceso de comunicaciones realizada en la vigencia 2024 se evidenciaron falencias en la implementación de procedimientos y desactualización de algunos  documentos, se recomienda revisar las recomendaciones específicas realizadas en dicha auditoría e implementar las mejoras necesarias para asegurar que se facilita una comunicación interna efectiva. 
Adicionalmente en las auditorías de servicio al ciudadano y comunicaciones se evaluó una muestra de peticiones, sobre las cuales se evaluaron los criterios de coherencia, calidad, calidez y oportunidad encontrando algunas oportunidades de mejora e incumplimiento de la normatividad vigente frente a la atención de PQRSD por redes sociales, teniendo en cuenta las debilidades del plan de mejoramiento formulado, se evaluarán avances en el segundo semestre 2025 para determinar el cumplimiento del requisito.</t>
  </si>
  <si>
    <t>Se verifican las evidencias presentadas sobre los lineamientos institucionales para evaluar periódicamente los canales de comunicación con usuarios; sin embargo en la auditoría de mejora continua se evidenciaron falencias en la caracterización de usuarios.
Adicionalmente en las auditorías de servicio al ciudadano y comunicaciones se evaluó una muestra de peticiones, sobre las cuales se evaluaron los criterios de coherencia, calidad, calidez y oportunidad encontrando algunas oportunidades de mejora e incumplimiento de la normatividad vigente frente a la atención de PQRSD por redes sociales, teniendo en cuenta las debilidades del plan de mejoramiento formulado, se evaluarán avances en el segundo semestre 2025 para determinar el cumplimiento del requisito.</t>
  </si>
  <si>
    <t xml:space="preserve">Si bien, se actualizó la caracterización de usuarios en Diciembre 2024, en la auditoría al proceso gestión de mejora se evidenciaron debilidades metodológicas en su construcción y se constituyó un hallazgo sobre este tema.
Se recomienda tener en cuenta las observaciones hechas por la OCI  para asegurar que se analizaron todos los aspectos técnicos necesarios.
</t>
  </si>
  <si>
    <t>Se mantiene seguimiento. En la auditoría a Servicio al ciudadano se evidenció la implementación de lineamientos para evaluar la  percepción por parte de los usuarios; sin embargo, se concluyeron  oportunidades de mejora relacionadas con la recopilación de información, análisis y toma de decisiones basada en estos resultados.
Se recomienda revisar los resultados de la auditoría y generar acciones de mejora.</t>
  </si>
  <si>
    <t xml:space="preserve">En diciembre 2024 se aprobó la versión 1 del plan anual de auditoría en el CICCI vigencia 2025  en marzo se aprobó la versión 2.
En los  comités coordinadores de control interno se socializan los principales resultados de los seguimientos y auditorías, adicionalmente se presenta seguimiento a la ejecución del plan. 
</t>
  </si>
  <si>
    <t xml:space="preserve"> En los comités coordinadores de control interno  se han evaluado los resultados de las evaluaciones que hace la OCI.
Desde la vigencia 2024 todos los informes que emite la OCI se socializan en mesas de trabajo con líderes de proceso y sus equipos previa la radicación. Posteriormente la Directora General hace recomendaciones y socializa lineamientos sobre los informes que emite la OCI para mejorar la gestión.</t>
  </si>
  <si>
    <r>
      <t xml:space="preserve">Se mantiene el esquema definido de líneas de defensa  en  los procesos y procedimientos,   en los reportes para auditorías y seguimientos se continúa validando el cumplimiento del esquema.
La OAP y la OCI  consolidaron el diagnóstico matriz de líneas de defensa que fue aprobado en el comité directivo de junio de 2023 y del mapa de aseguramiento fue socializado en el  Institucional de Coordinación de Control Interno de junio de 2023. </t>
    </r>
    <r>
      <rPr>
        <sz val="11"/>
        <color rgb="FFFF0000"/>
        <rFont val="Arial Narrow"/>
        <family val="2"/>
      </rPr>
      <t xml:space="preserve"> Se recomienda hacer una revisión en 2025.</t>
    </r>
    <r>
      <rPr>
        <sz val="11"/>
        <color theme="1"/>
        <rFont val="Arial Narrow"/>
        <family val="2"/>
      </rPr>
      <t xml:space="preserve">
Se evidencia coordinación y articulación de las tres líneas de defensa mejorando los resultados de la gestión, adicionalmente se contó con la información requerida para los seguimientos oportunamente.</t>
    </r>
  </si>
  <si>
    <t xml:space="preserve">Tal como lo señala la segunda línea de defensa, la entidad atiende las evaluaciones externas de entes de control y vigilancia, y formula los planes de mejoramiento requeridos  según la normatividad vigente.
En julio 2025 se formuló el plan de mejoramiento atendiendo  los hallazgos de la auditoría especial de fiscalización y se analizó la causa raíz de cada hallazgo con los líderes de proceso y sus equipos. </t>
  </si>
  <si>
    <t xml:space="preserve">
En la auditoría de servicio al ciudadano se evaluó una muestra de peticiones, sobre las cuales se evaluaron los criterios de coherencia, calidad, calidez y oportunidad encontrando algunas oportunidades de mejora e incumplimiento de la normatividad vigente frente a la atención de PQRSD por redes sociales; por lo tanto, se recomienda establecer controles  efectivos que impacten en la mejora  del sistema de control interno.
teniendo en cuenta las debilidades del plan de mejoramiento formulado, se evaluarán avances en el segundo semestre 2025 para determinar el cumplimiento del requisito.</t>
  </si>
  <si>
    <t xml:space="preserve"> La OCI evalúa las acciones de los planes de mejoramiento vigentes, determinando la efectividad de las mismas y socializando los resultados en los comités coordinadores de control interno, con los líderes de proceso y en reuniones específicas con la Dirección General.
Se presentó, socializó y radicó seguimiento a los planes de mejoramiento en junio de 2025 en el marco de la auditoría del proceso Gestión de Mejora.</t>
  </si>
  <si>
    <t>La entidad ha definido la institucionalidad necesaria para la implementación de MIPG, roles, responsabilidades y el esquema de tres líneas de defensa.
La OAP lidera la recopilación de información de la autoevaluación de primera línea de defensa y presenta  los resultados  en comités directivos donde se toman decisiones para la mejora continua. SIn embargo, se evidenciaron debilidades en la auditoría del proceso gestión de mejora relacionadas con indicadores de gestión, documentación del SIG, planes de mejoramiento y medición de la implementación MIPG. 
Se recomienda revisar las observaciones de la auditoría y fortalecer el liderazgo y asesoría de la OAP como segunda línea de defensa.</t>
  </si>
  <si>
    <t>Se mantiene seguimiento. En el CICCI se evalúan  los resultados de las evaluaciones que hace la OCI, la Dirección General genera compromisos con el equipo directivo y hace seguimiento  con cada unidad de gestión.
Adicionalmente la Directora General hace recomendaciones y emite lineamientos sobre los informes que radica la OCI para mejorar la gestión.
En 2024 se formularon planes de mejoramiento atendiendo las auditorías, sin embargo teniendo en cuenta las debilidades evidenciadas en  el seguimiento del plan de mejoramiento por procesos, realizado en la auditoría interna al proceso Gestión de mejora, se recomienda formular acciones que solucionen la causa raíz y  asegurar la ejecución de las acciones oportunamente y fortalecer la asesoría y liderazgo de la OAP.</t>
  </si>
  <si>
    <r>
      <t>Se mantiene seguimiento. Si bien la OAP como segunda línea de defensa ha acompañado la formulación de las ACM por procesos y consolida los reportes, y la Alta Dirección genera lineamientos y recomendaciones permanentemente; en los informes de seguimiento y auditorías hechas por la OCI se ha determinado que la primera línea de defensa no implementa acciones correctivas sobre algunas de las observaciones hechas, por lo tanto persisten algunas  debilidades.
En 2024 y 2025 se formularon planes de mejoramiento atendiendo las auditorías, sin embargo, se evidenciaron debilidades en la auditoría al proceso gestión de mejora. Se recomienda formular acciones que solucionen la causa raíz,  asegurar la ejecución de las acciones oportunamente y fortalecer la asesoría y seguimiento de la OAP como segunda línea de defensa.</t>
    </r>
    <r>
      <rPr>
        <u/>
        <sz val="11"/>
        <color rgb="FFFF0000"/>
        <rFont val="Arial Narrow"/>
        <family val="2"/>
      </rPr>
      <t xml:space="preserve">
</t>
    </r>
    <r>
      <rPr>
        <sz val="11"/>
        <color rgb="FFFF0000"/>
        <rFont val="Arial Narrow"/>
        <family val="2"/>
      </rPr>
      <t xml:space="preserve">
Se recomienda revisar los informes que emite la OCI y determinar las acciones correctivas necesarias para mejorar la efectividad del sistema de control interno.
</t>
    </r>
  </si>
  <si>
    <t xml:space="preserve">En el desarrollo de la auditoría al proceso gestión de mejora se evidenciaron nuevamente debilidades en la formulación de planes de mejoramiento, asesoría y seguimiento de segunda línea de defensa y errores en la información consolidada, adicionalmemte PANDORA no funciona de manera adecuada. 
No se hicieron alertas sobre la deficiente formulación de los planes desde la OAP y no se tuvieron en  cuenta las recomendaciones hechas por la OCI en el seguimiento realizado en diciembre de 2024.
Se recomienda fortalecer la asesoría y seguimiento de la OAP como segunda línea de defensa.
</t>
  </si>
  <si>
    <t>Se mantiene seguimiento.Como lo reporta la segunda línea de defensa, la entidad utiliza varias fuentes de datos internas y distritales para capturar la información.
Sin embargo, el monitoreo de primera y segunda línea relaciona PANDORA como una de las fuentes  principales de datos y teniendo en cuenta las debilidades y evidenciadas en la auditoría del proceso gestión de mejora y los seguimientos 2024 y 2025 de metas de proyectos de inversión, no se cumple de manera integral el requisito en temas clave para la consecución de objetivos.
Teniendo en cuenta las debilidades evidenciadas, nuevamente  se recomienda establecer acciones correctivas o correciones según se considere pertinente,  que permitan la consolidación de información, reportes y seguimientos a través  de Pandora pues es una herramienta primordial para la entidad.</t>
  </si>
  <si>
    <r>
      <t xml:space="preserve">En el aplicativo  Orfeo se evidencia el nivel de autoridad por cargos y las responsabilidades.
Se verifica el plan estratégico de comunicaciones aprobados en comité directivo - gestión y desempeño de Enero 2025.
</t>
    </r>
    <r>
      <rPr>
        <sz val="11"/>
        <color rgb="FFFF0000"/>
        <rFont val="Arial Narrow"/>
        <family val="2"/>
      </rPr>
      <t>Nuevamente se recomienda  la actualización de la resolución 112 de 2019 teniendo en cuenta  las observaciones que ha hecho la OCI en los ejercicios de auditoría desde 2022.</t>
    </r>
  </si>
  <si>
    <t>La OCI en el marco de sus auditorías valida la documentación de los procesos, incluyendo procedimientos, manuales, instructivos etc. Se ha evidenciado que se han tenido en cuenta la mayoría de recomendaciones relacionadas con las políticas de operación, puntos de control y relación entre procesos, que presentaba oportunidades de mejora.
Segunda línea de defensa presenta reportes y alertas en comités de dirección sobre la actualización de la documentación  y las herramientas de gestión.
Sin embargo, en la  auditoría al proceso Gestión de mejora que da linea sobre la actualización de la documentación se observaron  debilidades  relacionadas con la documentación del  proceso y los lineamiento institucionales al respecto, adicionalmente en las auditorías 2024  se observaron algunas  falencias por incumplimientos normativos; por lo tanto, se recomienda revisar los resultados integralmente para la evaluación de la estructura de control de la entidad y continuar mejorado su implementación.</t>
  </si>
  <si>
    <t>I  SEMESTRE 2025</t>
  </si>
  <si>
    <t xml:space="preserve">Se verificó el componente 7 promoción de la integridad y ética pública 2025 del Programa de Transparencia y Ética Pública aprobado. 
Se verifican las actividades programadas en el  PTEP 2025 relacionadas con la aplicación del código de integridad, incluyendo la aplicación de un instrumento de evaluación sobre la adopción de los valores del código de integridad.
Se verifican las evidencias de las actividades desarrolladas en el marco del PTEP en el primer semestre 2025.
Se recomienda analizar de manera puntual las desviaciones, temas de convivencia laboral, temas disciplinarios internos, quejas o denuncias 2025.
</t>
  </si>
  <si>
    <r>
      <t xml:space="preserve">En comités directivos y tráficos directivos se revisa el cumplimiento de las metas, presupuesto, cambios de entorno y se generan las alertas correspondientes.
En  Mayo 2024 se desarrolló taller de planeación estratégica, se analizaron los recursos, proyectos, metas y cambios de entorno, como resultado se encuentra en definición la plataforma estratégica de la Entidad; sin embargo a la fecha no se encuentra formalizado el plan estratégico institucional por lo tanto no es claro como se está realizando su evaluación. 
</t>
    </r>
    <r>
      <rPr>
        <sz val="11"/>
        <color rgb="FFFF0000"/>
        <rFont val="Arial Narrow"/>
        <family val="2"/>
      </rPr>
      <t xml:space="preserve">No se presentan evidencias del plan estratégico institucional; sin embargo, se evidencia su publicación en la página web la versión 1 aprobada en el Comité Directivo del 30 de abril de 2025.  </t>
    </r>
    <r>
      <rPr>
        <sz val="11"/>
        <rFont val="Arial Narrow"/>
        <family val="2"/>
      </rPr>
      <t xml:space="preserve">
</t>
    </r>
    <r>
      <rPr>
        <sz val="11"/>
        <color rgb="FFFF0000"/>
        <rFont val="Arial Narrow"/>
        <family val="2"/>
      </rPr>
      <t>Si bien se señala seguimiento al plan de acción institucional y estratégico no se presentan evidencias al respecto, se presentan actas de comité de 2024 y el periodo evaluado es 2025. No es claro el seguimiento presentado frente al cumplimiento del requisito, se recomienda fortalecer seguimiento a la OAP.</t>
    </r>
    <r>
      <rPr>
        <sz val="11"/>
        <rFont val="Arial Narrow"/>
        <family val="2"/>
      </rPr>
      <t xml:space="preserve">
</t>
    </r>
  </si>
  <si>
    <t>Se verifica el procedimiento vigente para el ingreso de personal. 
Se verifica que en las actividades relacionadas con  vinculación e ingreso de personal se han atendido  las recomendaciones y alertas hechas por la tercera línea de defensa,  el control se ha mejorado cumpliendo con los requisitos evaluados.
En los seguimientos a austeridad I y II trimestre 2025 se verificó la implementación de controles, encontrando que se cumple el requisito.</t>
  </si>
  <si>
    <t xml:space="preserve">Se verifica el informe de retiro de personal presentado en la vigencia 2024.
En el seguimiento a austeridad I trimestre 2025 se presentan oportunidades de mejora relacionadas con el control interno de revisión de documentos de retiro de personal (acuerdo de gestión)
Se recomienda implementar acciones que aseguren la adecuada implementación del control. 
</t>
  </si>
  <si>
    <t xml:space="preserve">La Alta Dirección conoce y analiza la información financiera, además toma decisiones a partir de los reportes que se presentan en el marco de los comités.
Se presentaron los estados financieros 2024  en marzo de 2025  en el marco del comité de dirección - Gestión y Desempeño y CICCI.
</t>
  </si>
  <si>
    <t>En  Mayo 2024 se desarrolló taller de planeación estratégica, se analizaron los recursos, proyectos, metas y cambios de entorno, como resultado se encuentra en definición la plataforma estratégica de la Entidad.
Con la resolución 165 de 2024 se actualizó la plataforma estratégica.
 Se evidencia la publicación en la página web la versión 1 del plan estratégico institucional aprobada en el Comité Directivo del 30 de abril de 2025. 
Se evidencia plan de acción institucional 2025.
Nuevamente se recomienda hacer medición final de la plataforma anterior y tener en cuenta como insumo para la construcción de los planes 2025.</t>
  </si>
  <si>
    <t xml:space="preserve"> En el marco de la inducción y reinducción, se socializaron objetivos y metas estratégicas y sobre este ejercicio se evaluó su efectividad.
A través de la página web, intranet y boletines institucionales se presentan los principales temas de la entidad.
No se reporta desde primera y segunda línea de defensa el  plan estratégico de comunicaciones aprobado por la Alta Dirección; sin embargo, desde la OCI  se verificó la publicación en la pagina web cla V 1 2024-2027
y el respectivo plan de acción , se recomienda revisar el control de cambios en el archivo publicado para asegurar la trasabilidad de la versión.  
Se recomienda continuar  fortaleciendo  los espacios periódicos de comunicación con todos los servidores para asegurar que todos tienen conocimiento de su aporte en el logro de los objetivos.
Nuevamente se recomienda revisar el seguimiento de segunda línea relacionado con gestión documental y  orfeo pues no es claro como esto permiten dar a conocer los objetivos y metas estratégicas.
</t>
  </si>
  <si>
    <t xml:space="preserve"> En la FUGA se usan los aplicativos y sistemas de información Distritales para el reporte de información. 
Orfeo, Vsummer y humano son sistemas de información tercerizados que la Entidad usa para capturar y procesar datos a través del desarrollo de diferentes funcionalidades.
Se incluye como evidencia del requisito el convenio suscrito con IDARTES para el desarrollo de la plataforma PANDORA con los módulos : Gestión de usuarios,
Proyectos de inversión, Planeación presupuestal, PAC
Evaluación y Control; además se están implementando los  módulos  de Plan estratégico, indicadores y contratación. 
Se verifica la Resolución 64 de 2024 que  adopta la continuación de Pandora como infraestructura tecnológica; sin embargo, teniendo en cuenta las debilidades identificadas de la implementación de PANDORA en 2024 y lo corrido de 2025, no es claro como se cumple de manera integral el requisito procesando datos y transformandolos en información, en temas relevantes como reportes de proyectos de inversión, indicadores y planes de mejoramiento como se evidenció en la auditoría al proceso de mejora continua.</t>
  </si>
  <si>
    <t xml:space="preserve">En la implementación de este componente se resaltan las siguientes fortalezas y/o avances en la FUGA:
•	En el Programa de Transparencia y Ética Publica 2025, se encuentran formuladas actividades relacionadas con la aplicación del código de integridad, incluyendo la aplicación de un instrumento de evaluación sobre la adopción de los valores del código de integridad.
•	En el I semestre 2025 no se reportaron conflictos de interés a la tercera línea de defensa.
•	La detección y prevención del uso inadecuado de la información privilegiada se ha tenido en cuenta en la construcción de riesgos del proceso de TICs en los riesgos de seguridad de la información en el mapa de riesgos vigente. 
•	Se implementaron tablas de control de acceso revisada por el comité de archivo y con lineamientos aplicados.
•	Se implementaron tablas de control de acceso desde la vigencia 2024.
•	El CICCI opera adecuadamente según los lineamientos y normatividad vigente.
•	Se cuenta con la Guía Gestión de Conflicto Intereses GS-GU-06 V1 
•	En la Fuga se cuenta con un canal de denuncias internas publicado en intranet.
•	En los reportes para auditorías y seguimientos se ha validado la implementación y cumplimiento del esquema de líneas de defensa.
•	Se mantiene el diagnóstico matriz de líneas de defensa consolidado por la OAP y la OCI aprobado en el comité directivo y el mapa de aseguramiento socializado en el CICCI.
•	La Política de Administración del riesgo, fue actualizada y aprobada en el Comité Directivo - CICCI de Agosto de 2024 conforme  los lineamientos DAFP.
•	En comités y tráficos directivos se revisa el cumplimiento de las metas, presupuesto y cambios de entorno. 
•	La OAP y la OCI presentan periódicamente alertas y recomendaciones en el marco del comité directivo (gestión y desempeño - CICCI).
•	Se aprueba y se hace seguimiento al plan anual de auditorías en el marco del CICCI. 
•	La dirección General analiza los resultados y principales alertas contenidas en los informes que presenta la OCI, toma decisiones y genera lineamientos.
•	En 2024 se evidencia que los controles relacionados con vinculación e ingreso de personal se mejoraron e implementaron cumpliendo con los requisitos evaluados.
•	Se resalta que se continuó con la implementación de controles en las actividades relacionadas con la permanencia del personal.
•	Se presentaron los estados financieros 2024  en marzo de 2025  en el marco del comité de dirección - Gestión y Desempeño y CICCI.
•	Desde la primera línea de defensa se ha presentado monitoreo periódico del plan estratégico de Talento Humano en el comité directivo para la toma de decisiones. 
Principales debilidades evidenciadas en la implementación del componente:
•	Se adelantaron actividades desarrolladas durante 2024 en el marco del Programa de Transparencia y Ética Publica 2024 relacionadas con capacitaciones, socializaciones del Código de Integridad y la estrategia de gestión de conflicto de intereses; sin embargo, no ha sido fuente de información para aportar en la mejora de los riesgos. 
•	En el seguimiento a austeridad I trimestre 2025 se presentaron oportunidades de mejora relacionadas con el control interno de revisión de documentos en el retiro de personal (acuerdo de gestión).
•	Si bien el proceso de gestión jurídica contiene los lineamientos generales sobre la evaluación de los productos y servicios, los ajusta y actualiza; la OCI ha observado falencias en los informes de actividades de contratistas e informes de supervisión.
•	En las auditorías que ha realizado la OCI, especialmente en las de Comunicaciones 2024, Gestión de mejora 2025, seguimiento misional y seguimiento metas 2024, se observó que la primera línea no genera acciones de mejora o no son efectivas frente a las observaciones y recomendaciones y algunos hallazgos de vigencias anteriores persisten, esto implica que se han materializado riesgos y se reiteran los hallazgos pues se presentan alertas de incumplimientos normativos. 
•	Si bien el proceso de gestión jurídica contiene los lineamientos generales sobre la evaluación de los productos y servicios, los ajusta y actualiza; la OCI ha observado falencias en los informes de actividades de contratistas e informes de supervisión.
•	Los procedimientos del proceso gestión de mejora no se están implementando de manera adecuada como se observó en la auditoría 2025.
</t>
  </si>
  <si>
    <t>En la implementación de este componente se resaltan las siguientes fortalezas:
•	En mayo de 2024 se desarrolló taller de planeación estratégica, se analizaron los recursos, proyectos, metas y cambios de entorno, como resultado se definió la plataforma estratégica de la Entidad. 
•	Con la resolución 165 de 2024 se actualizó la plataforma estratégica.
•	Se evidencia la publicación en la página web la versión 1 del plan estratégico institucional aprobada en el Comité Directivo del 30 de abril de 2025. 
•	Se evidencia plan de acción institucional 2025.
•	Los objetivos de los procesos que se actualizan son aprobados por líderes de proceso y en el marco del comité directivo se presentan informes de gestión procesos, reportes, alertas y se toman decisiones sobre el seguimiento a los proyectos de inversión, la gestión por procesos y la ejecución de los planes institucionales.
•	La Política de Administración del riesgo, fue actualizada y aprobada en el Comité Directivo - CICCI de agosto de 2024 conforme los lineamientos DAFP.
•	Los objetivos de los proyectos y procesos son específicos, medibles y alcanzables.
•	La OAP como segunda línea de defensa recopila información clave frente a la administración de los riesgos y la presenta en instancias de Alta Dirección.
•	En el marco del comité directivo y CICCI se presentan alertas y monitoreos de los riesgos desde segunda y tercera línea de defensa.
•	El mapa de riesgos de corrupción fue actualizado y aprobado para la vigencia 2025, teniendo en cuenta los cambios de entorno, el análisis liderado por la OAP y las recomendaciones metodológicas hechas por la OCI en los seguimientos a los riesgos de corrupción. 
•	Se mantiene que en el seguimiento desde segunda línea de defensa se aclara la relación del seguimiento sobre la Política de Prevención y Daño Antijurídico con el lineamiento.
•	La alta dirección analiza los cambios organizacionales que impactan el control interno y se refleja en el cumplimiento de metas y resultados de las auditorías externas.
Las principales debilidades evidenciadas en la implementación del componente son:
•	Persisten debilidades en algunos controles como se evidencia en auditorías internas y seguimientos periódicos.
•	Se presentaron nuevamente alertas de posibles materializaciones de riesgos de gestión, así mismo se evidenciaron materializaciones detectadas en las auditorías internas realizadas por la OCI.
•	Si bien se cuenta con los lineamientos para atender riesgos materializados dentro de la política de administración de riesgos, no se está ejecutando integralmente, tal como se ha evidenciado en las auditorías internas.
•	En el marco de la auditoría interna al proceso gestión de mejora se evaluó el mapa de riesgos institucional y se hicieron alertas y observaciones frente al monitoreo de segunda línea de defensa, se recomienda revisar los resultados.</t>
  </si>
  <si>
    <t xml:space="preserve">Se resaltan las siguientes fortalezas y/o avances en la implementación del componente:
•	La Resolución 112 de 2019 modifica y reglamenta el Comité Institucional de Gestión, y Desempeño MIPG articulándolo con el SIG.
•	Como entidad distrital se acogen las disposiciones del decreto 221 de 2023 por medio del cual se reglamenta el Sistema de Gestión en el Distrito Capital. 
•	La OAP en el marco del acompañamiento a la identificación de riesgos implementó en el mapa de riesgos institucional la evaluación de controles.
•	Se ha evaluado el diseño de controles en segunda y tercera línea de defensa, lo que ha permitido evidenciar las oportunidades de mejora correspondientes.
•	Se ha realizado el monitoreo de los riesgos según lo establecido en la política de administración de riesgos.
•	El Plan Estratégico (PETI) versión 1 fue aprobado en comité directivo de enero de 2025, en auditoría interna 2024 se evidenció la subsanación de debilidades encontradas en anteriores seguimientos, se presenta periódicamente en comité directivo el seguimiento a su ejecución.
•	En el comité directivo de mayo 2023 se presentó el estudio de cargas laborales dónde se evidencian las falencias de personal y se hacen recomendaciones para una posible reestructuración. 
•	En la auditoría interna de TICs realizada en 2024 se tomó una muestra para evaluar la gestión contractual relacionada con el proceso donde se evidenció que se controlan los productos entregados y obligaciones ejecutadas por los proveedores de tecnología.
•	Se mantienen vigentes los riesgos de seguridad de la información ajustados de acuerdo a las recomendaciones de la OCI aprobados en el Comité Directivo de octubre de 2022.
•	La OAP continúa presentando la información consolidada sobre el monitoreo de riesgos para que la Alta Dirección analice los resultados y tome decisiones.
•	La OCI evaluó el mapa de riesgos institucional y realizó la respectiva retroalimentación de controles en el marco de la auditoría al proceso gestión de mejora. 
Se evidencian las siguientes debilidades:
•	Desde la OCI en las auditorías internas se han evaluado los controles establecidos, si bien se evidencian avances significativos en la administración de riesgos a nivel institucional, en la operación de los procesos se han encontrado debilidades relacionadas con la implementación y efectividad de los controles.
•	Si bien se hace seguimiento al cumplimiento de actividades y productos de los contratistas y proveedores no hay evidencia suficiente de los controles establecidos (teniendo en cuenta resultados de auditorías).
•	Desde junio de 2021 se evidencia la construcción de la matriz de roles y usuarios. Sin embargo, aún no es posible evidenciar si el control opera de forma adecuada y es efectivo, adicionalmente el seguimiento presentado no es claro.
•	En la auditoría interna de TICs se identificaron hallazgos relacionados con la materialización de los riesgos y los planes de tratamiento para enfrentarlos y mantener el servicio en la Entidad. 
•	En la auditoría al proceso Gestión de mejora que da línea sobre la actualización de la documentación se observaron debilidades relacionadas con la documentación del  proceso y los lineamiento institucionales al respecto.
•	Durante los ejercicios de auditoría desarrollados en 2024 y lo corrido de 2025 se observaron oportunidades de mejora y se evidenciaron falencias por incumplimientos normativos; por lo tanto, se recomienda revisar los resultados integralmente para la evaluación de la estructura de control de la entidad y continuar mejorado su implementación.
</t>
  </si>
  <si>
    <t>En la implementación de este componente se resaltan las siguientes fortalezas y/o avances en la implementación:
•	Se cuenta con el plan estratégico de comunicaciones aprobado por la Alta Dirección V 1 2024-2027 aprobado en enero de 2025, publicado en la página web institucional y el respectivo plan de acción.
•	El proceso de Gestión Documental define el manejo de la información en la entidad.
•	La Alta Dirección ha generado espacios y mecanismos para socializar los objetivos y metas estratégicas.
•	El canal de denuncias internas se encuentra implementado y funcionando.
•	La entidad cuenta con procesos o procedimiento para el manejo de la información entrante.
•	La entidad cuenta con canales externos definidos de comunicación.
•	Se cuenta con lineamientos institucionales para evaluar periódicamente los canales de comunicación en el informe de calidad de PQRSD y el informe de satisfacción de usuarios.
Las principales debilidades evidenciadas en la implementación del componente son:
•	En la auditoría al proceso de comunicaciones realizada en la vigencia 2024 se evidenciaron falencias en la implementación de procedimientos y desactualización de los documentos del proceso tales como plan estratégico, plan anual de comunicaciones y procedimiento interno.
•	En las auditorías y seguimientos realizados por la OCI en 2024 y lo corrido de 2025, se identificaron debilidades en la implementación de PANDORA; por lo tanto, no es claro cómo se procesan datos y transforman en información, en temas relevantes como reportes de proyectos de inversión, indicadores y planes de mejoramiento.
•	En la auditoría de servicio al ciudadano se verificó una muestra de peticiones, sobre las cuales se evaluaron los criterios de coherencia, calidad, calidez y oportunidad encontrando oportunidades de mejora e incumplimiento de la normatividad vigente frente a la atención de PQRSD por redes sociales.
•	No se cuenta con un análisis de información externa relevante.
•	Si bien, se actualizó la caracterización de usuarios en Diciembre 2024, en la auditoría al proceso gestión de mejora se evidenciaron debilidades metodológicas en su construcción y se constituyó un hallazgo sobre este tema.
•	No se han construido políticas de operación específicas para la administración de información que incluyan niveles de autoridad y responsabilidad.</t>
  </si>
  <si>
    <t xml:space="preserve">Se resaltan las siguientes fortalezas:
•	El plan anual de auditoría y sus actualizaciones se aprueban en el CICCI, donde se presenta además el seguimiento a su ejecución.
•	En los comités coordinadores de control interno se presentan los resultados de las evaluaciones que hace la OCI y la Dirección General genera compromisos con el equipo directivo que hace seguimientos internos con sus equipos.
•	La Directora General hace recomendaciones y genera lineamientos sobre los informes que radica la OCI para mejorar la gestión en comités de tráfico directivo.
•	La OCI ha realizado las evaluaciones independientes programadas en el plan anual de auditorías.
•	La OAP y la OCI consolidaron el diagnóstico matriz de líneas de defensa que fue aprobado en el comité directivo y el mapa de aseguramiento fue socializado en el CICCI.
•	La entidad atiende las evaluaciones externas de entes de control y vigilancia, y formula los planes de mejoramiento requeridos según la normatividad vigente.
•	Todos los informes de seguimiento y auditorías son socializados previa radicación, posteriormente son radicados por orfeo a la Alta Dirección y se socializan en el marco del CICCI para la toma de decisiones.
•	La OAP lidera la recopilación de información de la autoevaluación de primera línea de defensa y presenta los resultados en comités directivos donde se toman decisiones para la mejora continua. 
•	Se ha evidenciado coordinación y articulación de las tres líneas de defensa mejorando los resultados de la gestión. 
Se evidencian las siguientes debilidades:    
•	En la auditoría de servicio al ciudadano se evaluó una muestra de peticiones, sobre las cuales se evaluaron los criterios de coherencia, calidad, calidez y oportunidad encontrando algunas oportunidades de mejora e incumplimiento de la normatividad vigente frente a la atención de PQRSD por redes sociales.
•	En los informes de seguimiento y auditorías hechas por la OCI se ha determinado que en algunos casos la primera línea de defensa no implementa acciones correctivas sobre algunas observaciones.
•	En los seguimientos realizado por la OCI en noviembre 2024 y junio 2025 a los planes de mejoramiento y la auditoría al proceso de gestión de mejora, se evidenció reporte presentado por la 2ª. línea de defensa; sin embargo, no se hicieron alertas sobre la deficiente formulación de las acciones, incumplimientos y no se han tenido en cuenta las recomendaciones hechas por la OCI en anteriores seguimientos en las asesorías que brinda la OAP.
•	Si bien se formularon los planes de mejoramiento, teniendo en cuenta los resultados de las auditorías internas se presentan debilidades en las acciones formuladas pues no son efectivas o tienen fallas metodológicas 
•	Durante el I semestre 2025 se han presentado falencias en la oportunidad e integridad de la información requerida para los seguimientos y auditorías.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</si>
</sst>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dd/mm/yyyy"/>
    <numFmt numFmtId="165" formatCode="0.000"/>
    <numFmt numFmtId="166" formatCode="0.0000"/>
    <numFmt numFmtId="167" formatCode="0.000000"/>
    <numFmt numFmtId="168" formatCode="0.00000"/>
    <numFmt numFmtId="169" formatCode="_-* #,##0_-;\-* #,##0_-;_-* &quot;-&quot;??_-;_-@_-"/>
  </numFmts>
  <fonts count="86">
    <font>
      <sz val="10"/>
      <color theme="1"/>
      <name val="Arial"/>
      <scheme val="minor"/>
    </font>
    <font>
      <sz val="10"/>
      <color theme="1"/>
      <name val="Arial Narrow"/>
      <family val="2"/>
    </font>
    <font>
      <b/>
      <sz val="14"/>
      <color theme="1"/>
      <name val="Arial Narrow"/>
      <family val="2"/>
    </font>
    <font>
      <sz val="10"/>
      <name val="Arial"/>
      <family val="2"/>
    </font>
    <font>
      <b/>
      <u/>
      <sz val="11"/>
      <color theme="1"/>
      <name val="Arial Narrow"/>
      <family val="2"/>
    </font>
    <font>
      <b/>
      <sz val="10"/>
      <color theme="1"/>
      <name val="Arial Narrow"/>
      <family val="2"/>
    </font>
    <font>
      <b/>
      <sz val="9"/>
      <color theme="1"/>
      <name val="Arial Narrow"/>
      <family val="2"/>
    </font>
    <font>
      <sz val="9"/>
      <color theme="1"/>
      <name val="Arial Narrow"/>
      <family val="2"/>
    </font>
    <font>
      <b/>
      <sz val="11"/>
      <color theme="1"/>
      <name val="Arial Narrow"/>
      <family val="2"/>
    </font>
    <font>
      <b/>
      <sz val="12"/>
      <color theme="1"/>
      <name val="Arial Narrow"/>
      <family val="2"/>
    </font>
    <font>
      <sz val="11"/>
      <color theme="1"/>
      <name val="Arial Narrow"/>
      <family val="2"/>
    </font>
    <font>
      <b/>
      <sz val="11"/>
      <color rgb="FF3F3F3F"/>
      <name val="Arial Narrow"/>
      <family val="2"/>
    </font>
    <font>
      <b/>
      <sz val="11"/>
      <color theme="0"/>
      <name val="Arial Narrow"/>
      <family val="2"/>
    </font>
    <font>
      <sz val="11"/>
      <color theme="0"/>
      <name val="Arial Narrow"/>
      <family val="2"/>
    </font>
    <font>
      <sz val="12"/>
      <color rgb="FF595959"/>
      <name val="Arial Narrow"/>
      <family val="2"/>
    </font>
    <font>
      <b/>
      <sz val="16"/>
      <color theme="1"/>
      <name val="Arial Narrow"/>
      <family val="2"/>
    </font>
    <font>
      <sz val="11"/>
      <color theme="1"/>
      <name val="&quot;Arial Narrow&quot;"/>
    </font>
    <font>
      <b/>
      <sz val="11"/>
      <color theme="1"/>
      <name val="&quot;Arial Narrow&quot;"/>
    </font>
    <font>
      <b/>
      <u/>
      <sz val="11"/>
      <color theme="0"/>
      <name val="Arial Narrow"/>
      <family val="2"/>
    </font>
    <font>
      <sz val="11"/>
      <color theme="1"/>
      <name val="Arial"/>
      <family val="2"/>
    </font>
    <font>
      <b/>
      <u/>
      <sz val="11"/>
      <color theme="0"/>
      <name val="Arial Narrow"/>
      <family val="2"/>
    </font>
    <font>
      <b/>
      <u/>
      <sz val="11"/>
      <color theme="0"/>
      <name val="Arial Narrow"/>
      <family val="2"/>
    </font>
    <font>
      <b/>
      <u/>
      <sz val="11"/>
      <color theme="0"/>
      <name val="Arial Narrow"/>
      <family val="2"/>
    </font>
    <font>
      <b/>
      <u/>
      <sz val="11"/>
      <color theme="0"/>
      <name val="Arial Narrow"/>
      <family val="2"/>
    </font>
    <font>
      <sz val="10"/>
      <color theme="0"/>
      <name val="Arial Narrow"/>
      <family val="2"/>
    </font>
    <font>
      <sz val="20"/>
      <color theme="1"/>
      <name val="Arial Narrow"/>
      <family val="2"/>
    </font>
    <font>
      <sz val="20"/>
      <color theme="0"/>
      <name val="Arial Narrow"/>
      <family val="2"/>
    </font>
    <font>
      <b/>
      <sz val="20"/>
      <color theme="0"/>
      <name val="Arial Narrow"/>
      <family val="2"/>
    </font>
    <font>
      <b/>
      <sz val="16"/>
      <color theme="0"/>
      <name val="Arial Narrow"/>
      <family val="2"/>
    </font>
    <font>
      <b/>
      <sz val="12"/>
      <color theme="0"/>
      <name val="Arial Narrow"/>
      <family val="2"/>
    </font>
    <font>
      <b/>
      <sz val="10"/>
      <color theme="0"/>
      <name val="Arial Narrow"/>
      <family val="2"/>
    </font>
    <font>
      <b/>
      <i/>
      <sz val="10"/>
      <color theme="1"/>
      <name val="Arial Narrow"/>
      <family val="2"/>
    </font>
    <font>
      <b/>
      <sz val="22"/>
      <color theme="1"/>
      <name val="Arial Narrow"/>
      <family val="2"/>
    </font>
    <font>
      <sz val="10"/>
      <color theme="1"/>
      <name val="Arial"/>
      <family val="2"/>
    </font>
    <font>
      <b/>
      <sz val="18"/>
      <color theme="0"/>
      <name val="Arial"/>
      <family val="2"/>
    </font>
    <font>
      <sz val="20"/>
      <color rgb="FFFF0000"/>
      <name val="Arial"/>
      <family val="2"/>
    </font>
    <font>
      <b/>
      <sz val="12"/>
      <color rgb="FFFF0000"/>
      <name val="Arial"/>
      <family val="2"/>
    </font>
    <font>
      <b/>
      <sz val="12"/>
      <color theme="1"/>
      <name val="Arial"/>
      <family val="2"/>
    </font>
    <font>
      <b/>
      <sz val="10"/>
      <color theme="1"/>
      <name val="Arial"/>
      <family val="2"/>
    </font>
    <font>
      <sz val="25"/>
      <color theme="1"/>
      <name val="Arial"/>
      <family val="2"/>
    </font>
    <font>
      <b/>
      <sz val="10"/>
      <color rgb="FFFF0000"/>
      <name val="Arial"/>
      <family val="2"/>
    </font>
    <font>
      <b/>
      <sz val="12"/>
      <color theme="0"/>
      <name val="Arial"/>
      <family val="2"/>
    </font>
    <font>
      <sz val="18"/>
      <color theme="1"/>
      <name val="Arial"/>
      <family val="2"/>
    </font>
    <font>
      <b/>
      <sz val="16"/>
      <color theme="1"/>
      <name val="Arial"/>
      <family val="2"/>
    </font>
    <font>
      <sz val="10"/>
      <color rgb="FFFF0000"/>
      <name val="Arial"/>
      <family val="2"/>
    </font>
    <font>
      <b/>
      <i/>
      <sz val="10"/>
      <color theme="1"/>
      <name val="Arial"/>
      <family val="2"/>
    </font>
    <font>
      <b/>
      <i/>
      <u/>
      <sz val="9"/>
      <color theme="1"/>
      <name val="Arial Narrow"/>
      <family val="2"/>
    </font>
    <font>
      <sz val="10"/>
      <color rgb="FFFF0000"/>
      <name val="Arial Narrow"/>
      <family val="2"/>
    </font>
    <font>
      <i/>
      <sz val="11"/>
      <color theme="0"/>
      <name val="Arial Narrow"/>
      <family val="2"/>
    </font>
    <font>
      <sz val="11"/>
      <name val="Arial Narrow"/>
      <family val="2"/>
    </font>
    <font>
      <b/>
      <u/>
      <sz val="12"/>
      <color theme="0"/>
      <name val="Arial"/>
      <family val="2"/>
    </font>
    <font>
      <u/>
      <sz val="10"/>
      <color theme="10"/>
      <name val="Arial"/>
      <family val="2"/>
      <scheme val="minor"/>
    </font>
    <font>
      <sz val="11"/>
      <name val="Arial"/>
      <family val="2"/>
    </font>
    <font>
      <b/>
      <sz val="11"/>
      <name val="Arial Narrow"/>
      <family val="2"/>
    </font>
    <font>
      <b/>
      <u/>
      <sz val="11"/>
      <name val="Arial Narrow"/>
      <family val="2"/>
    </font>
    <font>
      <b/>
      <sz val="20"/>
      <name val="Arial"/>
      <family val="2"/>
    </font>
    <font>
      <sz val="10"/>
      <color theme="1"/>
      <name val="Arial"/>
      <family val="2"/>
      <scheme val="minor"/>
    </font>
    <font>
      <sz val="10"/>
      <color theme="1"/>
      <name val="Arial"/>
      <family val="2"/>
      <scheme val="major"/>
    </font>
    <font>
      <u/>
      <sz val="10"/>
      <color theme="1"/>
      <name val="Arial"/>
      <family val="2"/>
      <scheme val="major"/>
    </font>
    <font>
      <u/>
      <sz val="10"/>
      <color theme="1"/>
      <name val="Arial"/>
      <family val="2"/>
      <scheme val="minor"/>
    </font>
    <font>
      <sz val="12"/>
      <color theme="1"/>
      <name val="Arial Narrow"/>
      <family val="2"/>
    </font>
    <font>
      <i/>
      <sz val="11"/>
      <color theme="1"/>
      <name val="Arial Narrow"/>
      <family val="2"/>
    </font>
    <font>
      <u/>
      <sz val="11"/>
      <color theme="1"/>
      <name val="Arial Narrow"/>
      <family val="2"/>
    </font>
    <font>
      <u/>
      <sz val="11"/>
      <color theme="1"/>
      <name val="&quot;Arial Narrow&quot;"/>
    </font>
    <font>
      <b/>
      <sz val="10"/>
      <color theme="1"/>
      <name val="Arial"/>
      <family val="2"/>
      <scheme val="major"/>
    </font>
    <font>
      <u/>
      <sz val="10"/>
      <color theme="1"/>
      <name val="Arial"/>
      <family val="2"/>
    </font>
    <font>
      <sz val="12"/>
      <name val="Arial Narrow"/>
      <family val="2"/>
    </font>
    <font>
      <i/>
      <sz val="11"/>
      <name val="Arial Narrow"/>
      <family val="2"/>
    </font>
    <font>
      <sz val="10"/>
      <name val="Arial Narrow"/>
      <family val="2"/>
    </font>
    <font>
      <u/>
      <sz val="10"/>
      <name val="Arial Narrow"/>
      <family val="2"/>
    </font>
    <font>
      <u/>
      <sz val="10"/>
      <color rgb="FF0000FF"/>
      <name val="Arial Narrow"/>
      <family val="2"/>
    </font>
    <font>
      <u/>
      <sz val="10"/>
      <color theme="1"/>
      <name val="Arial Narrow"/>
      <family val="2"/>
    </font>
    <font>
      <b/>
      <i/>
      <sz val="11"/>
      <color theme="1"/>
      <name val="Arial Narrow"/>
      <family val="2"/>
    </font>
    <font>
      <b/>
      <sz val="16"/>
      <name val="Arial"/>
      <family val="2"/>
    </font>
    <font>
      <sz val="10"/>
      <color theme="1"/>
      <name val="Arial"/>
      <family val="2"/>
      <scheme val="minor"/>
    </font>
    <font>
      <u/>
      <sz val="10"/>
      <color theme="1"/>
      <name val="Arial"/>
      <family val="2"/>
    </font>
    <font>
      <u/>
      <sz val="11"/>
      <color theme="1"/>
      <name val="Arial Narrow"/>
      <family val="2"/>
    </font>
    <font>
      <u/>
      <sz val="11"/>
      <color rgb="FF1155CC"/>
      <name val="Arial Narrow"/>
      <family val="2"/>
    </font>
    <font>
      <sz val="10"/>
      <color theme="1"/>
      <name val="Arial"/>
      <family val="2"/>
    </font>
    <font>
      <sz val="10"/>
      <color rgb="FF000000"/>
      <name val="Arial"/>
      <family val="2"/>
    </font>
    <font>
      <sz val="10"/>
      <color rgb="FF0000FF"/>
      <name val="Arial Narrow"/>
      <family val="2"/>
    </font>
    <font>
      <u/>
      <sz val="10"/>
      <color rgb="FF1155CC"/>
      <name val="Arial Narrow"/>
      <family val="2"/>
    </font>
    <font>
      <b/>
      <u/>
      <sz val="10"/>
      <color theme="1"/>
      <name val="Arial"/>
      <family val="2"/>
    </font>
    <font>
      <sz val="11"/>
      <color rgb="FFFF0000"/>
      <name val="Arial Narrow"/>
      <family val="2"/>
    </font>
    <font>
      <sz val="11"/>
      <color rgb="FF000000"/>
      <name val="Arial Narrow"/>
      <family val="2"/>
    </font>
    <font>
      <u/>
      <sz val="11"/>
      <color rgb="FFFF0000"/>
      <name val="Arial Narrow"/>
      <family val="2"/>
    </font>
  </fonts>
  <fills count="27">
    <fill>
      <patternFill patternType="none"/>
    </fill>
    <fill>
      <patternFill patternType="gray125"/>
    </fill>
    <fill>
      <patternFill patternType="solid">
        <fgColor rgb="FFFABF8F"/>
        <bgColor rgb="FFFABF8F"/>
      </patternFill>
    </fill>
    <fill>
      <patternFill patternType="solid">
        <fgColor theme="0"/>
        <bgColor theme="0"/>
      </patternFill>
    </fill>
    <fill>
      <patternFill patternType="solid">
        <fgColor rgb="FFDBE5F1"/>
        <bgColor rgb="FFDBE5F1"/>
      </patternFill>
    </fill>
    <fill>
      <patternFill patternType="solid">
        <fgColor rgb="FF00B050"/>
        <bgColor rgb="FF00B050"/>
      </patternFill>
    </fill>
    <fill>
      <patternFill patternType="solid">
        <fgColor rgb="FF92D050"/>
        <bgColor rgb="FF92D050"/>
      </patternFill>
    </fill>
    <fill>
      <patternFill patternType="solid">
        <fgColor rgb="FFFFFF00"/>
        <bgColor rgb="FFFFFF00"/>
      </patternFill>
    </fill>
    <fill>
      <patternFill patternType="solid">
        <fgColor rgb="FFFF0000"/>
        <bgColor rgb="FFFF0000"/>
      </patternFill>
    </fill>
    <fill>
      <patternFill patternType="solid">
        <fgColor rgb="FFFFCC00"/>
        <bgColor rgb="FFFFCC00"/>
      </patternFill>
    </fill>
    <fill>
      <patternFill patternType="solid">
        <fgColor rgb="FFC4BD97"/>
        <bgColor rgb="FFC4BD97"/>
      </patternFill>
    </fill>
    <fill>
      <patternFill patternType="solid">
        <fgColor rgb="FFFFFFFF"/>
        <bgColor rgb="FFFFFFFF"/>
      </patternFill>
    </fill>
    <fill>
      <patternFill patternType="solid">
        <fgColor rgb="FF83A343"/>
        <bgColor rgb="FF83A343"/>
      </patternFill>
    </fill>
    <fill>
      <patternFill patternType="solid">
        <fgColor rgb="FF548DD4"/>
        <bgColor rgb="FF548DD4"/>
      </patternFill>
    </fill>
    <fill>
      <patternFill patternType="solid">
        <fgColor rgb="FF5F497A"/>
        <bgColor rgb="FF5F497A"/>
      </patternFill>
    </fill>
    <fill>
      <patternFill patternType="solid">
        <fgColor rgb="FF2E3917"/>
        <bgColor rgb="FF2E3917"/>
      </patternFill>
    </fill>
    <fill>
      <patternFill patternType="solid">
        <fgColor rgb="FF8DB3E2"/>
        <bgColor rgb="FF8DB3E2"/>
      </patternFill>
    </fill>
    <fill>
      <patternFill patternType="solid">
        <fgColor rgb="FF366092"/>
        <bgColor rgb="FF366092"/>
      </patternFill>
    </fill>
    <fill>
      <patternFill patternType="solid">
        <fgColor rgb="FF4F6128"/>
        <bgColor rgb="FF4F6128"/>
      </patternFill>
    </fill>
    <fill>
      <patternFill patternType="solid">
        <fgColor rgb="FF00B050"/>
        <bgColor rgb="FFFFFF00"/>
      </patternFill>
    </fill>
    <fill>
      <patternFill patternType="solid">
        <fgColor rgb="FF00B050"/>
        <bgColor indexed="64"/>
      </patternFill>
    </fill>
    <fill>
      <patternFill patternType="solid">
        <fgColor rgb="FF00B050"/>
        <bgColor rgb="FF92D050"/>
      </patternFill>
    </fill>
    <fill>
      <patternFill patternType="solid">
        <fgColor rgb="FF92D050"/>
        <bgColor rgb="FFFFFF00"/>
      </patternFill>
    </fill>
    <fill>
      <patternFill patternType="solid">
        <fgColor rgb="FF92D050"/>
        <bgColor indexed="64"/>
      </patternFill>
    </fill>
    <fill>
      <patternFill patternType="solid">
        <fgColor rgb="FF00B050"/>
        <bgColor rgb="FFFF0000"/>
      </patternFill>
    </fill>
    <fill>
      <patternFill patternType="solid">
        <fgColor theme="0"/>
        <bgColor indexed="64"/>
      </patternFill>
    </fill>
    <fill>
      <patternFill patternType="solid">
        <fgColor theme="0"/>
        <bgColor rgb="FFFFFFFF"/>
      </patternFill>
    </fill>
  </fills>
  <borders count="242">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double">
        <color rgb="FF000000"/>
      </left>
      <right/>
      <top style="double">
        <color rgb="FF000000"/>
      </top>
      <bottom/>
      <diagonal/>
    </border>
    <border>
      <left/>
      <right style="thin">
        <color theme="0"/>
      </right>
      <top style="double">
        <color rgb="FF000000"/>
      </top>
      <bottom/>
      <diagonal/>
    </border>
    <border>
      <left style="thin">
        <color theme="0"/>
      </left>
      <right/>
      <top style="double">
        <color rgb="FF000000"/>
      </top>
      <bottom style="thin">
        <color rgb="FF000000"/>
      </bottom>
      <diagonal/>
    </border>
    <border>
      <left/>
      <right style="double">
        <color rgb="FF000000"/>
      </right>
      <top style="double">
        <color rgb="FF000000"/>
      </top>
      <bottom style="thin">
        <color rgb="FF000000"/>
      </bottom>
      <diagonal/>
    </border>
    <border>
      <left style="double">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double">
        <color rgb="FF000000"/>
      </right>
      <top style="thin">
        <color rgb="FF000000"/>
      </top>
      <bottom style="hair">
        <color rgb="FF000000"/>
      </bottom>
      <diagonal/>
    </border>
    <border>
      <left style="double">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double">
        <color rgb="FF000000"/>
      </right>
      <top style="hair">
        <color rgb="FF000000"/>
      </top>
      <bottom style="hair">
        <color rgb="FF000000"/>
      </bottom>
      <diagonal/>
    </border>
    <border>
      <left style="double">
        <color rgb="FF000000"/>
      </left>
      <right style="hair">
        <color rgb="FF000000"/>
      </right>
      <top style="hair">
        <color rgb="FF000000"/>
      </top>
      <bottom/>
      <diagonal/>
    </border>
    <border>
      <left style="hair">
        <color rgb="FF000000"/>
      </left>
      <right style="hair">
        <color rgb="FF000000"/>
      </right>
      <top style="hair">
        <color rgb="FF000000"/>
      </top>
      <bottom style="hair">
        <color rgb="FF000000"/>
      </bottom>
      <diagonal/>
    </border>
    <border>
      <left style="double">
        <color rgb="FF000000"/>
      </left>
      <right style="hair">
        <color rgb="FF000000"/>
      </right>
      <top/>
      <bottom/>
      <diagonal/>
    </border>
    <border>
      <left style="double">
        <color rgb="FF000000"/>
      </left>
      <right style="hair">
        <color rgb="FF000000"/>
      </right>
      <top/>
      <bottom/>
      <diagonal/>
    </border>
    <border>
      <left style="double">
        <color rgb="FF000000"/>
      </left>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right style="double">
        <color rgb="FF000000"/>
      </right>
      <top style="hair">
        <color rgb="FF000000"/>
      </top>
      <bottom style="double">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dotted">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style="thin">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bottom style="hair">
        <color rgb="FF000000"/>
      </bottom>
      <diagonal/>
    </border>
    <border>
      <left style="hair">
        <color rgb="FF000000"/>
      </left>
      <right style="thin">
        <color rgb="FF000000"/>
      </right>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diagonal/>
    </border>
    <border>
      <left/>
      <right/>
      <top style="thin">
        <color rgb="FF000000"/>
      </top>
      <bottom style="thin">
        <color rgb="FF000000"/>
      </bottom>
      <diagonal/>
    </border>
    <border>
      <left style="thin">
        <color rgb="FF000000"/>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hair">
        <color rgb="FF000000"/>
      </right>
      <top/>
      <bottom/>
      <diagonal/>
    </border>
    <border>
      <left style="medium">
        <color rgb="FF000000"/>
      </left>
      <right style="hair">
        <color rgb="FF000000"/>
      </right>
      <top/>
      <bottom/>
      <diagonal/>
    </border>
    <border>
      <left style="hair">
        <color rgb="FF000000"/>
      </left>
      <right style="thin">
        <color rgb="FF000000"/>
      </right>
      <top/>
      <bottom/>
      <diagonal/>
    </border>
    <border>
      <left style="hair">
        <color rgb="FF000000"/>
      </left>
      <right style="hair">
        <color rgb="FF000000"/>
      </right>
      <top/>
      <bottom style="hair">
        <color rgb="FF000000"/>
      </bottom>
      <diagonal/>
    </border>
    <border>
      <left style="hair">
        <color rgb="FF000000"/>
      </left>
      <right style="hair">
        <color rgb="FF000000"/>
      </right>
      <top/>
      <bottom/>
      <diagonal/>
    </border>
    <border>
      <left style="hair">
        <color rgb="FF000000"/>
      </left>
      <right style="thin">
        <color rgb="FF000000"/>
      </right>
      <top/>
      <bottom/>
      <diagonal/>
    </border>
    <border>
      <left style="medium">
        <color rgb="FF000000"/>
      </left>
      <right style="hair">
        <color rgb="FF000000"/>
      </right>
      <top/>
      <bottom style="medium">
        <color rgb="FF000000"/>
      </bottom>
      <diagonal/>
    </border>
    <border>
      <left style="hair">
        <color rgb="FF000000"/>
      </left>
      <right style="hair">
        <color rgb="FF000000"/>
      </right>
      <top/>
      <bottom style="medium">
        <color rgb="FF000000"/>
      </bottom>
      <diagonal/>
    </border>
    <border>
      <left style="hair">
        <color rgb="FF000000"/>
      </left>
      <right style="thin">
        <color rgb="FF000000"/>
      </right>
      <top/>
      <bottom style="medium">
        <color rgb="FF000000"/>
      </bottom>
      <diagonal/>
    </border>
    <border>
      <left style="hair">
        <color rgb="FF000000"/>
      </left>
      <right style="hair">
        <color rgb="FF000000"/>
      </right>
      <top style="hair">
        <color rgb="FF000000"/>
      </top>
      <bottom style="medium">
        <color rgb="FF000000"/>
      </bottom>
      <diagonal/>
    </border>
    <border>
      <left style="medium">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top style="medium">
        <color rgb="FF000000"/>
      </top>
      <bottom/>
      <diagonal/>
    </border>
    <border>
      <left style="hair">
        <color rgb="FF000000"/>
      </left>
      <right style="thin">
        <color rgb="FF000000"/>
      </right>
      <top style="medium">
        <color rgb="FF000000"/>
      </top>
      <bottom/>
      <diagonal/>
    </border>
    <border>
      <left style="hair">
        <color rgb="FF000000"/>
      </left>
      <right/>
      <top/>
      <bottom/>
      <diagonal/>
    </border>
    <border>
      <left style="hair">
        <color rgb="FF000000"/>
      </left>
      <right/>
      <top/>
      <bottom style="medium">
        <color rgb="FF000000"/>
      </bottom>
      <diagonal/>
    </border>
    <border>
      <left/>
      <right style="hair">
        <color rgb="FF000000"/>
      </right>
      <top style="thin">
        <color rgb="FF000000"/>
      </top>
      <bottom/>
      <diagonal/>
    </border>
    <border>
      <left/>
      <right style="hair">
        <color rgb="FF000000"/>
      </right>
      <top/>
      <bottom/>
      <diagonal/>
    </border>
    <border>
      <left/>
      <right style="hair">
        <color rgb="FF000000"/>
      </right>
      <top/>
      <bottom style="medium">
        <color rgb="FF000000"/>
      </bottom>
      <diagonal/>
    </border>
    <border>
      <left/>
      <right/>
      <top/>
      <bottom style="thin">
        <color rgb="FF000000"/>
      </bottom>
      <diagonal/>
    </border>
    <border>
      <left style="hair">
        <color rgb="FF000000"/>
      </left>
      <right style="hair">
        <color rgb="FF000000"/>
      </right>
      <top style="medium">
        <color rgb="FF000000"/>
      </top>
      <bottom style="hair">
        <color rgb="FF000000"/>
      </bottom>
      <diagonal/>
    </border>
    <border>
      <left style="thin">
        <color rgb="FF000000"/>
      </left>
      <right/>
      <top style="medium">
        <color rgb="FF000000"/>
      </top>
      <bottom style="thin">
        <color rgb="FF000000"/>
      </bottom>
      <diagonal/>
    </border>
    <border>
      <left style="thin">
        <color rgb="FF000000"/>
      </left>
      <right style="thin">
        <color rgb="FF000000"/>
      </right>
      <top/>
      <bottom style="medium">
        <color rgb="FF000000"/>
      </bottom>
      <diagonal/>
    </border>
    <border>
      <left style="hair">
        <color rgb="FF000000"/>
      </left>
      <right/>
      <top style="medium">
        <color rgb="FF000000"/>
      </top>
      <bottom/>
      <diagonal/>
    </border>
    <border>
      <left style="hair">
        <color rgb="FF000000"/>
      </left>
      <right/>
      <top/>
      <bottom/>
      <diagonal/>
    </border>
    <border>
      <left style="hair">
        <color rgb="FF000000"/>
      </left>
      <right/>
      <top/>
      <bottom style="medium">
        <color rgb="FF000000"/>
      </bottom>
      <diagonal/>
    </border>
    <border>
      <left/>
      <right/>
      <top style="medium">
        <color rgb="FF000000"/>
      </top>
      <bottom/>
      <diagonal/>
    </border>
    <border>
      <left/>
      <right style="thin">
        <color rgb="FF000000"/>
      </right>
      <top/>
      <bottom/>
      <diagonal/>
    </border>
    <border>
      <left/>
      <right style="hair">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medium">
        <color rgb="FF000000"/>
      </left>
      <right style="thin">
        <color rgb="FF000000"/>
      </right>
      <top/>
      <bottom/>
      <diagonal/>
    </border>
    <border>
      <left style="medium">
        <color rgb="FF000000"/>
      </left>
      <right style="thin">
        <color rgb="FF000000"/>
      </right>
      <top/>
      <bottom/>
      <diagonal/>
    </border>
    <border>
      <left style="hair">
        <color rgb="FF000000"/>
      </left>
      <right style="hair">
        <color rgb="FF000000"/>
      </right>
      <top style="hair">
        <color rgb="FF000000"/>
      </top>
      <bottom/>
      <diagonal/>
    </border>
    <border>
      <left style="hair">
        <color rgb="FF000000"/>
      </left>
      <right style="hair">
        <color rgb="FF000000"/>
      </right>
      <top/>
      <bottom style="hair">
        <color rgb="FF000000"/>
      </bottom>
      <diagonal/>
    </border>
    <border>
      <left/>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style="medium">
        <color rgb="FF000000"/>
      </right>
      <top style="medium">
        <color rgb="FF000000"/>
      </top>
      <bottom/>
      <diagonal/>
    </border>
    <border>
      <left style="thin">
        <color rgb="FF000000"/>
      </left>
      <right style="medium">
        <color rgb="FF000000"/>
      </right>
      <top/>
      <bottom/>
      <diagonal/>
    </border>
    <border>
      <left style="thin">
        <color rgb="FF000000"/>
      </left>
      <right/>
      <top/>
      <bottom/>
      <diagonal/>
    </border>
    <border>
      <left style="thin">
        <color rgb="FF000000"/>
      </left>
      <right style="medium">
        <color rgb="FF000000"/>
      </right>
      <top/>
      <bottom style="medium">
        <color rgb="FF000000"/>
      </bottom>
      <diagonal/>
    </border>
    <border>
      <left style="hair">
        <color rgb="FF000000"/>
      </left>
      <right/>
      <top/>
      <bottom/>
      <diagonal/>
    </border>
    <border>
      <left style="thin">
        <color rgb="FF000000"/>
      </left>
      <right style="thin">
        <color rgb="FF000000"/>
      </right>
      <top style="thin">
        <color rgb="FF000000"/>
      </top>
      <bottom/>
      <diagonal/>
    </border>
    <border>
      <left/>
      <right/>
      <top/>
      <bottom/>
      <diagonal/>
    </border>
    <border>
      <left/>
      <right/>
      <top/>
      <bottom style="medium">
        <color rgb="FF000000"/>
      </bottom>
      <diagonal/>
    </border>
    <border>
      <left style="medium">
        <color rgb="FF000000"/>
      </left>
      <right style="hair">
        <color rgb="FF000000"/>
      </right>
      <top style="medium">
        <color rgb="FF000000"/>
      </top>
      <bottom/>
      <diagonal/>
    </border>
    <border>
      <left style="medium">
        <color rgb="FF000000"/>
      </left>
      <right style="hair">
        <color rgb="FF000000"/>
      </right>
      <top/>
      <bottom/>
      <diagonal/>
    </border>
    <border>
      <left style="medium">
        <color rgb="FF000000"/>
      </left>
      <right style="hair">
        <color rgb="FF000000"/>
      </right>
      <top/>
      <bottom style="medium">
        <color rgb="FF000000"/>
      </bottom>
      <diagonal/>
    </border>
    <border>
      <left style="thin">
        <color theme="0"/>
      </left>
      <right style="thin">
        <color theme="0"/>
      </right>
      <top style="thin">
        <color theme="0"/>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thin">
        <color rgb="FF000000"/>
      </right>
      <top style="thin">
        <color theme="0"/>
      </top>
      <bottom/>
      <diagonal/>
    </border>
    <border>
      <left style="thin">
        <color theme="0"/>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rgb="FF000000"/>
      </right>
      <top/>
      <bottom/>
      <diagonal/>
    </border>
    <border>
      <left style="thin">
        <color theme="0"/>
      </left>
      <right style="thin">
        <color theme="0"/>
      </right>
      <top/>
      <bottom style="thin">
        <color theme="0"/>
      </bottom>
      <diagonal/>
    </border>
    <border>
      <left style="thin">
        <color theme="0"/>
      </left>
      <right style="thin">
        <color theme="0"/>
      </right>
      <top/>
      <bottom style="medium">
        <color rgb="FF000000"/>
      </bottom>
      <diagonal/>
    </border>
    <border>
      <left style="thin">
        <color theme="0"/>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hair">
        <color rgb="FF000000"/>
      </right>
      <top style="medium">
        <color rgb="FF000000"/>
      </top>
      <bottom/>
      <diagonal/>
    </border>
    <border>
      <left style="thin">
        <color rgb="FF000000"/>
      </left>
      <right style="hair">
        <color rgb="FF000000"/>
      </right>
      <top/>
      <bottom/>
      <diagonal/>
    </border>
    <border>
      <left style="thin">
        <color rgb="FF000000"/>
      </left>
      <right style="hair">
        <color rgb="FF000000"/>
      </right>
      <top/>
      <bottom style="medium">
        <color rgb="FF00000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dotted">
        <color rgb="FF000000"/>
      </right>
      <top style="medium">
        <color rgb="FF000000"/>
      </top>
      <bottom style="medium">
        <color rgb="FF000000"/>
      </bottom>
      <diagonal/>
    </border>
    <border>
      <left style="dotted">
        <color rgb="FF000000"/>
      </left>
      <right/>
      <top style="medium">
        <color rgb="FF000000"/>
      </top>
      <bottom style="medium">
        <color rgb="FF000000"/>
      </bottom>
      <diagonal/>
    </border>
    <border>
      <left style="medium">
        <color rgb="FF000000"/>
      </left>
      <right/>
      <top/>
      <bottom style="dotted">
        <color rgb="FF000000"/>
      </bottom>
      <diagonal/>
    </border>
    <border>
      <left/>
      <right style="dotted">
        <color rgb="FF000000"/>
      </right>
      <top/>
      <bottom style="dotted">
        <color rgb="FF000000"/>
      </bottom>
      <diagonal/>
    </border>
    <border>
      <left style="dotted">
        <color rgb="FF000000"/>
      </left>
      <right/>
      <top/>
      <bottom style="dotted">
        <color rgb="FF000000"/>
      </bottom>
      <diagonal/>
    </border>
    <border>
      <left/>
      <right style="dotted">
        <color rgb="FF000000"/>
      </right>
      <top/>
      <bottom style="dotted">
        <color rgb="FF000000"/>
      </bottom>
      <diagonal/>
    </border>
    <border>
      <left/>
      <right style="medium">
        <color rgb="FF000000"/>
      </right>
      <top/>
      <bottom style="dotted">
        <color rgb="FF000000"/>
      </bottom>
      <diagonal/>
    </border>
    <border>
      <left style="medium">
        <color rgb="FF000000"/>
      </left>
      <right/>
      <top style="dotted">
        <color rgb="FF000000"/>
      </top>
      <bottom style="dotted">
        <color rgb="FF000000"/>
      </bottom>
      <diagonal/>
    </border>
    <border>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right style="medium">
        <color rgb="FF000000"/>
      </right>
      <top style="dotted">
        <color rgb="FF000000"/>
      </top>
      <bottom style="dotted">
        <color rgb="FF000000"/>
      </bottom>
      <diagonal/>
    </border>
    <border>
      <left style="medium">
        <color rgb="FF000000"/>
      </left>
      <right/>
      <top style="dotted">
        <color rgb="FF000000"/>
      </top>
      <bottom style="medium">
        <color rgb="FF000000"/>
      </bottom>
      <diagonal/>
    </border>
    <border>
      <left/>
      <right style="dotted">
        <color rgb="FF000000"/>
      </right>
      <top style="dotted">
        <color rgb="FF000000"/>
      </top>
      <bottom style="medium">
        <color rgb="FF000000"/>
      </bottom>
      <diagonal/>
    </border>
    <border>
      <left style="dotted">
        <color rgb="FF000000"/>
      </left>
      <right/>
      <top style="dotted">
        <color rgb="FF000000"/>
      </top>
      <bottom style="medium">
        <color rgb="FF000000"/>
      </bottom>
      <diagonal/>
    </border>
    <border>
      <left/>
      <right style="medium">
        <color rgb="FF000000"/>
      </right>
      <top style="dotted">
        <color rgb="FF000000"/>
      </top>
      <bottom style="medium">
        <color rgb="FF000000"/>
      </bottom>
      <diagonal/>
    </border>
    <border>
      <left style="hair">
        <color rgb="FF000000"/>
      </left>
      <right/>
      <top style="medium">
        <color rgb="FF000000"/>
      </top>
      <bottom style="hair">
        <color rgb="FF000000"/>
      </bottom>
      <diagonal/>
    </border>
    <border>
      <left/>
      <right/>
      <top style="medium">
        <color rgb="FF000000"/>
      </top>
      <bottom style="hair">
        <color rgb="FF000000"/>
      </bottom>
      <diagonal/>
    </border>
    <border>
      <left/>
      <right style="hair">
        <color rgb="FF000000"/>
      </right>
      <top style="medium">
        <color rgb="FF000000"/>
      </top>
      <bottom style="hair">
        <color rgb="FF000000"/>
      </bottom>
      <diagonal/>
    </border>
    <border>
      <left style="hair">
        <color rgb="FF000000"/>
      </left>
      <right style="medium">
        <color rgb="FF000000"/>
      </right>
      <top style="medium">
        <color rgb="FF000000"/>
      </top>
      <bottom/>
      <diagonal/>
    </border>
    <border>
      <left style="medium">
        <color rgb="FF000000"/>
      </left>
      <right/>
      <top style="medium">
        <color rgb="FF000000"/>
      </top>
      <bottom/>
      <diagonal/>
    </border>
    <border>
      <left style="hair">
        <color rgb="FF000000"/>
      </left>
      <right style="medium">
        <color rgb="FF000000"/>
      </right>
      <top/>
      <bottom style="medium">
        <color rgb="FF000000"/>
      </bottom>
      <diagonal/>
    </border>
    <border>
      <left style="medium">
        <color rgb="FF000000"/>
      </left>
      <right/>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dotted">
        <color rgb="FF000000"/>
      </right>
      <top style="medium">
        <color rgb="FF000000"/>
      </top>
      <bottom style="dotted">
        <color rgb="FF000000"/>
      </bottom>
      <diagonal/>
    </border>
    <border>
      <left style="dotted">
        <color rgb="FF000000"/>
      </left>
      <right style="dotted">
        <color rgb="FF000000"/>
      </right>
      <top style="medium">
        <color rgb="FF000000"/>
      </top>
      <bottom style="dotted">
        <color rgb="FF000000"/>
      </bottom>
      <diagonal/>
    </border>
    <border>
      <left style="dotted">
        <color rgb="FF000000"/>
      </left>
      <right/>
      <top style="medium">
        <color rgb="FF000000"/>
      </top>
      <bottom style="dotted">
        <color rgb="FF000000"/>
      </bottom>
      <diagonal/>
    </border>
    <border>
      <left style="dotted">
        <color rgb="FF000000"/>
      </left>
      <right style="dotted">
        <color rgb="FF000000"/>
      </right>
      <top/>
      <bottom style="dotted">
        <color rgb="FF000000"/>
      </bottom>
      <diagonal/>
    </border>
    <border>
      <left style="thin">
        <color rgb="FF000000"/>
      </left>
      <right/>
      <top/>
      <bottom style="thin">
        <color rgb="FF000000"/>
      </bottom>
      <diagonal/>
    </border>
    <border>
      <left style="medium">
        <color rgb="FF000000"/>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dotted">
        <color rgb="FF000000"/>
      </left>
      <right/>
      <top/>
      <bottom style="dotted">
        <color rgb="FF000000"/>
      </bottom>
      <diagonal/>
    </border>
    <border>
      <left style="thin">
        <color rgb="FF000000"/>
      </left>
      <right/>
      <top style="thin">
        <color rgb="FF000000"/>
      </top>
      <bottom style="thin">
        <color rgb="FF000000"/>
      </bottom>
      <diagonal/>
    </border>
    <border>
      <left style="medium">
        <color rgb="FF000000"/>
      </left>
      <right style="dotted">
        <color rgb="FF000000"/>
      </right>
      <top style="dotted">
        <color rgb="FF000000"/>
      </top>
      <bottom style="medium">
        <color rgb="FF000000"/>
      </bottom>
      <diagonal/>
    </border>
    <border>
      <left style="dotted">
        <color rgb="FF000000"/>
      </left>
      <right style="dotted">
        <color rgb="FF000000"/>
      </right>
      <top style="dotted">
        <color rgb="FF000000"/>
      </top>
      <bottom style="medium">
        <color rgb="FF000000"/>
      </bottom>
      <diagonal/>
    </border>
    <border>
      <left style="dotted">
        <color rgb="FF000000"/>
      </left>
      <right/>
      <top style="dotted">
        <color rgb="FF000000"/>
      </top>
      <bottom style="medium">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ck">
        <color rgb="FF000000"/>
      </right>
      <top/>
      <bottom/>
      <diagonal/>
    </border>
    <border>
      <left style="medium">
        <color rgb="FF000000"/>
      </left>
      <right style="medium">
        <color rgb="FF000000"/>
      </right>
      <top style="medium">
        <color rgb="FF000000"/>
      </top>
      <bottom style="medium">
        <color rgb="FF000000"/>
      </bottom>
      <diagonal/>
    </border>
    <border>
      <left style="thin">
        <color rgb="FF81829A"/>
      </left>
      <right/>
      <top style="thin">
        <color rgb="FF81829A"/>
      </top>
      <bottom style="thin">
        <color rgb="FF000000"/>
      </bottom>
      <diagonal/>
    </border>
    <border>
      <left/>
      <right/>
      <top style="thin">
        <color rgb="FF81829A"/>
      </top>
      <bottom style="thin">
        <color rgb="FF000000"/>
      </bottom>
      <diagonal/>
    </border>
    <border>
      <left/>
      <right style="thin">
        <color rgb="FF81829A"/>
      </right>
      <top style="thin">
        <color rgb="FF81829A"/>
      </top>
      <bottom style="thin">
        <color rgb="FF000000"/>
      </bottom>
      <diagonal/>
    </border>
    <border>
      <left/>
      <right/>
      <top style="thin">
        <color rgb="FF000000"/>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hair">
        <color rgb="FF81829A"/>
      </left>
      <right/>
      <top style="thin">
        <color rgb="FF81829A"/>
      </top>
      <bottom style="thin">
        <color rgb="FF81829A"/>
      </bottom>
      <diagonal/>
    </border>
    <border>
      <left/>
      <right/>
      <top style="thin">
        <color rgb="FF81829A"/>
      </top>
      <bottom style="thin">
        <color rgb="FF81829A"/>
      </bottom>
      <diagonal/>
    </border>
    <border>
      <left/>
      <right style="thin">
        <color rgb="FF81829A"/>
      </right>
      <top style="thin">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rgb="FF000000"/>
      </left>
      <right style="thin">
        <color rgb="FF000000"/>
      </right>
      <top style="thin">
        <color theme="0"/>
      </top>
      <bottom/>
      <diagonal/>
    </border>
    <border>
      <left style="medium">
        <color indexed="64"/>
      </left>
      <right style="hair">
        <color rgb="FF000000"/>
      </right>
      <top style="medium">
        <color indexed="64"/>
      </top>
      <bottom/>
      <diagonal/>
    </border>
    <border>
      <left style="hair">
        <color rgb="FF000000"/>
      </left>
      <right/>
      <top style="medium">
        <color indexed="64"/>
      </top>
      <bottom/>
      <diagonal/>
    </border>
    <border>
      <left style="thin">
        <color rgb="FF000000"/>
      </left>
      <right style="thin">
        <color rgb="FF000000"/>
      </right>
      <top style="medium">
        <color indexed="64"/>
      </top>
      <bottom/>
      <diagonal/>
    </border>
    <border>
      <left/>
      <right style="hair">
        <color rgb="FF000000"/>
      </right>
      <top style="medium">
        <color indexed="64"/>
      </top>
      <bottom/>
      <diagonal/>
    </border>
    <border>
      <left style="hair">
        <color rgb="FF000000"/>
      </left>
      <right style="medium">
        <color indexed="64"/>
      </right>
      <top style="medium">
        <color indexed="64"/>
      </top>
      <bottom/>
      <diagonal/>
    </border>
    <border>
      <left style="medium">
        <color indexed="64"/>
      </left>
      <right style="hair">
        <color rgb="FF000000"/>
      </right>
      <top/>
      <bottom/>
      <diagonal/>
    </border>
    <border>
      <left style="hair">
        <color rgb="FF000000"/>
      </left>
      <right style="medium">
        <color indexed="64"/>
      </right>
      <top/>
      <bottom/>
      <diagonal/>
    </border>
    <border>
      <left style="medium">
        <color indexed="64"/>
      </left>
      <right style="hair">
        <color rgb="FF000000"/>
      </right>
      <top/>
      <bottom style="medium">
        <color indexed="64"/>
      </bottom>
      <diagonal/>
    </border>
    <border>
      <left style="hair">
        <color rgb="FF000000"/>
      </left>
      <right/>
      <top/>
      <bottom style="medium">
        <color indexed="64"/>
      </bottom>
      <diagonal/>
    </border>
    <border>
      <left style="thin">
        <color rgb="FF000000"/>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right style="hair">
        <color rgb="FF000000"/>
      </right>
      <top/>
      <bottom style="medium">
        <color indexed="64"/>
      </bottom>
      <diagonal/>
    </border>
    <border>
      <left style="hair">
        <color rgb="FF000000"/>
      </left>
      <right style="medium">
        <color indexed="64"/>
      </right>
      <top/>
      <bottom style="medium">
        <color indexed="64"/>
      </bottom>
      <diagonal/>
    </border>
    <border>
      <left style="thin">
        <color theme="0"/>
      </left>
      <right style="thin">
        <color theme="0"/>
      </right>
      <top style="medium">
        <color rgb="FF000000"/>
      </top>
      <bottom/>
      <diagonal/>
    </border>
    <border>
      <left style="thin">
        <color theme="0"/>
      </left>
      <right style="thin">
        <color theme="0"/>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medium">
        <color rgb="FF000000"/>
      </top>
      <bottom/>
      <diagonal/>
    </border>
    <border>
      <left/>
      <right style="thin">
        <color rgb="FF000000"/>
      </right>
      <top/>
      <bottom style="medium">
        <color rgb="FF000000"/>
      </bottom>
      <diagonal/>
    </border>
    <border>
      <left style="hair">
        <color indexed="64"/>
      </left>
      <right style="hair">
        <color indexed="64"/>
      </right>
      <top/>
      <bottom style="hair">
        <color indexed="64"/>
      </bottom>
      <diagonal/>
    </border>
    <border>
      <left style="hair">
        <color rgb="FF000000"/>
      </left>
      <right style="hair">
        <color rgb="FF000000"/>
      </right>
      <top style="thin">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medium">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style="hair">
        <color rgb="FF000000"/>
      </left>
      <right style="hair">
        <color rgb="FF000000"/>
      </right>
      <top style="thin">
        <color rgb="FF000000"/>
      </top>
      <bottom/>
      <diagonal/>
    </border>
  </borders>
  <cellStyleXfs count="3">
    <xf numFmtId="0" fontId="0" fillId="0" borderId="0"/>
    <xf numFmtId="0" fontId="51" fillId="0" borderId="0" applyNumberFormat="0" applyFill="0" applyBorder="0" applyAlignment="0" applyProtection="0"/>
    <xf numFmtId="43" fontId="56" fillId="0" borderId="0" applyFont="0" applyFill="0" applyBorder="0" applyAlignment="0" applyProtection="0"/>
  </cellStyleXfs>
  <cellXfs count="970">
    <xf numFmtId="0" fontId="0" fillId="0" borderId="0" xfId="0"/>
    <xf numFmtId="0" fontId="1" fillId="0" borderId="0" xfId="0" applyFont="1"/>
    <xf numFmtId="0" fontId="1" fillId="0" borderId="4" xfId="0" applyFont="1" applyBorder="1"/>
    <xf numFmtId="0" fontId="1" fillId="0" borderId="5" xfId="0" applyFont="1" applyBorder="1"/>
    <xf numFmtId="0" fontId="1" fillId="0" borderId="6" xfId="0" applyFont="1" applyBorder="1"/>
    <xf numFmtId="0" fontId="1" fillId="0" borderId="7" xfId="0" applyFont="1" applyBorder="1"/>
    <xf numFmtId="0" fontId="1" fillId="0" borderId="8" xfId="0" applyFont="1" applyBorder="1"/>
    <xf numFmtId="0" fontId="5" fillId="0" borderId="0" xfId="0" applyFont="1" applyAlignment="1">
      <alignment horizontal="left" vertical="center" wrapText="1"/>
    </xf>
    <xf numFmtId="0" fontId="1" fillId="0" borderId="0" xfId="0" applyFont="1" applyAlignment="1">
      <alignment horizontal="left" vertical="center" wrapText="1"/>
    </xf>
    <xf numFmtId="0" fontId="6" fillId="3" borderId="22" xfId="0" applyFont="1" applyFill="1" applyBorder="1" applyAlignment="1">
      <alignment vertical="center"/>
    </xf>
    <xf numFmtId="0" fontId="7" fillId="3" borderId="22" xfId="0" applyFont="1" applyFill="1" applyBorder="1" applyAlignment="1">
      <alignment vertical="center" wrapText="1"/>
    </xf>
    <xf numFmtId="0" fontId="6" fillId="0" borderId="0" xfId="0" applyFont="1" applyAlignment="1">
      <alignment horizontal="left" vertical="center" wrapText="1"/>
    </xf>
    <xf numFmtId="0" fontId="7" fillId="0" borderId="0" xfId="0" applyFont="1" applyAlignment="1">
      <alignment horizontal="left" vertical="top" wrapText="1"/>
    </xf>
    <xf numFmtId="0" fontId="8" fillId="4" borderId="29" xfId="0" applyFont="1" applyFill="1" applyBorder="1" applyAlignment="1">
      <alignment horizontal="center" vertical="center" wrapText="1"/>
    </xf>
    <xf numFmtId="0" fontId="9" fillId="5" borderId="29" xfId="0" applyFont="1" applyFill="1" applyBorder="1" applyAlignment="1">
      <alignment horizontal="center" vertical="center" wrapText="1"/>
    </xf>
    <xf numFmtId="0" fontId="9" fillId="6" borderId="29" xfId="0" applyFont="1" applyFill="1" applyBorder="1" applyAlignment="1">
      <alignment horizontal="center" vertical="center" wrapText="1"/>
    </xf>
    <xf numFmtId="0" fontId="9" fillId="7" borderId="29" xfId="0" applyFont="1" applyFill="1" applyBorder="1" applyAlignment="1">
      <alignment horizontal="center" vertical="center" wrapText="1"/>
    </xf>
    <xf numFmtId="0" fontId="9" fillId="8" borderId="29" xfId="0" applyFont="1" applyFill="1" applyBorder="1" applyAlignment="1">
      <alignment horizontal="center" vertical="center" wrapText="1"/>
    </xf>
    <xf numFmtId="0" fontId="1" fillId="0" borderId="4" xfId="0" applyFont="1" applyBorder="1" applyAlignment="1">
      <alignment vertical="top" wrapText="1"/>
    </xf>
    <xf numFmtId="0" fontId="1" fillId="0" borderId="0" xfId="0" applyFont="1" applyAlignment="1">
      <alignment vertical="top" wrapText="1"/>
    </xf>
    <xf numFmtId="0" fontId="1" fillId="0" borderId="5" xfId="0" applyFont="1" applyBorder="1" applyAlignment="1">
      <alignment vertical="top" wrapText="1"/>
    </xf>
    <xf numFmtId="0" fontId="1" fillId="0" borderId="4" xfId="0" applyFont="1" applyBorder="1" applyAlignment="1">
      <alignment horizontal="left" vertical="top"/>
    </xf>
    <xf numFmtId="0" fontId="1" fillId="0" borderId="5" xfId="0" applyFont="1" applyBorder="1" applyAlignment="1">
      <alignment horizontal="left" vertical="top"/>
    </xf>
    <xf numFmtId="0" fontId="6" fillId="0" borderId="0" xfId="0" applyFont="1" applyAlignment="1">
      <alignment horizontal="left" vertical="top" wrapText="1" readingOrder="1"/>
    </xf>
    <xf numFmtId="0" fontId="1" fillId="0" borderId="33" xfId="0" applyFont="1" applyBorder="1"/>
    <xf numFmtId="0" fontId="1" fillId="0" borderId="34" xfId="0" applyFont="1" applyBorder="1"/>
    <xf numFmtId="0" fontId="1" fillId="0" borderId="35" xfId="0" applyFont="1" applyBorder="1"/>
    <xf numFmtId="0" fontId="10" fillId="0" borderId="0" xfId="0" applyFont="1"/>
    <xf numFmtId="0" fontId="10" fillId="0" borderId="0" xfId="0" applyFont="1" applyAlignment="1">
      <alignment vertical="center"/>
    </xf>
    <xf numFmtId="0" fontId="12" fillId="0" borderId="0" xfId="0" applyFont="1" applyAlignment="1">
      <alignment vertical="center" wrapText="1"/>
    </xf>
    <xf numFmtId="0" fontId="11" fillId="2" borderId="38"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8" fillId="0" borderId="40" xfId="0" applyFont="1" applyBorder="1" applyAlignment="1">
      <alignment horizontal="center" vertical="center" wrapText="1"/>
    </xf>
    <xf numFmtId="0" fontId="10" fillId="0" borderId="41" xfId="0" applyFont="1" applyBorder="1" applyAlignment="1">
      <alignment horizontal="left" vertical="center" wrapText="1"/>
    </xf>
    <xf numFmtId="0" fontId="8" fillId="0" borderId="42" xfId="0" applyFont="1" applyBorder="1" applyAlignment="1">
      <alignment horizontal="center" vertical="center" wrapText="1"/>
    </xf>
    <xf numFmtId="0" fontId="10" fillId="0" borderId="43" xfId="0" applyFont="1" applyBorder="1" applyAlignment="1">
      <alignment horizontal="left" vertical="center" wrapText="1"/>
    </xf>
    <xf numFmtId="0" fontId="8" fillId="0" borderId="44" xfId="0" applyFont="1" applyBorder="1" applyAlignment="1">
      <alignment horizontal="center" vertical="center" wrapText="1"/>
    </xf>
    <xf numFmtId="0" fontId="10" fillId="0" borderId="45" xfId="0" applyFont="1" applyBorder="1" applyAlignment="1">
      <alignment horizontal="left" vertical="center" wrapText="1"/>
    </xf>
    <xf numFmtId="0" fontId="10" fillId="3" borderId="46" xfId="0" applyFont="1" applyFill="1" applyBorder="1"/>
    <xf numFmtId="0" fontId="13" fillId="3" borderId="46" xfId="0" applyFont="1" applyFill="1" applyBorder="1"/>
    <xf numFmtId="0" fontId="10" fillId="3" borderId="46" xfId="0" applyFont="1" applyFill="1" applyBorder="1" applyAlignment="1">
      <alignment vertical="center"/>
    </xf>
    <xf numFmtId="1" fontId="10" fillId="3" borderId="46" xfId="0" applyNumberFormat="1" applyFont="1" applyFill="1" applyBorder="1" applyAlignment="1">
      <alignment horizontal="center" vertical="center"/>
    </xf>
    <xf numFmtId="0" fontId="10" fillId="3" borderId="46" xfId="0" applyFont="1" applyFill="1" applyBorder="1" applyAlignment="1">
      <alignment horizontal="left" vertical="center" wrapText="1"/>
    </xf>
    <xf numFmtId="0" fontId="8" fillId="10" borderId="29" xfId="0" applyFont="1" applyFill="1" applyBorder="1" applyAlignment="1">
      <alignment horizontal="center" vertical="center"/>
    </xf>
    <xf numFmtId="0" fontId="8" fillId="10" borderId="29" xfId="0" applyFont="1" applyFill="1" applyBorder="1" applyAlignment="1">
      <alignment horizontal="center" vertical="center" wrapText="1"/>
    </xf>
    <xf numFmtId="0" fontId="10" fillId="10" borderId="29" xfId="0" applyFont="1" applyFill="1" applyBorder="1" applyAlignment="1">
      <alignment horizontal="center" vertical="center"/>
    </xf>
    <xf numFmtId="0" fontId="8" fillId="0" borderId="22" xfId="0" applyFont="1" applyBorder="1" applyAlignment="1">
      <alignment horizontal="center" vertical="center"/>
    </xf>
    <xf numFmtId="0" fontId="10" fillId="9" borderId="0" xfId="0" applyFont="1" applyFill="1" applyAlignment="1">
      <alignment horizontal="left" vertical="center" wrapText="1"/>
    </xf>
    <xf numFmtId="0" fontId="10" fillId="3" borderId="22" xfId="0" applyFont="1" applyFill="1" applyBorder="1" applyAlignment="1">
      <alignment horizontal="center" vertical="center" wrapText="1"/>
    </xf>
    <xf numFmtId="0" fontId="10" fillId="3" borderId="51" xfId="0" applyFont="1" applyFill="1" applyBorder="1"/>
    <xf numFmtId="0" fontId="8" fillId="3" borderId="46" xfId="0" applyFont="1" applyFill="1" applyBorder="1"/>
    <xf numFmtId="0" fontId="13" fillId="0" borderId="0" xfId="0" applyFont="1"/>
    <xf numFmtId="0" fontId="14" fillId="3" borderId="46" xfId="0" applyFont="1" applyFill="1" applyBorder="1" applyAlignment="1">
      <alignment horizontal="left" vertical="top" wrapText="1"/>
    </xf>
    <xf numFmtId="0" fontId="12" fillId="3" borderId="46" xfId="0" applyFont="1" applyFill="1" applyBorder="1" applyAlignment="1">
      <alignment horizontal="center" vertical="center"/>
    </xf>
    <xf numFmtId="0" fontId="12" fillId="14" borderId="46" xfId="0" applyFont="1" applyFill="1" applyBorder="1" applyAlignment="1">
      <alignment horizontal="center" vertical="center"/>
    </xf>
    <xf numFmtId="168" fontId="13" fillId="0" borderId="0" xfId="0" applyNumberFormat="1" applyFont="1"/>
    <xf numFmtId="0" fontId="1" fillId="3" borderId="46" xfId="0" applyFont="1" applyFill="1" applyBorder="1" applyAlignment="1">
      <alignment vertical="center"/>
    </xf>
    <xf numFmtId="1" fontId="1" fillId="3" borderId="46" xfId="0" applyNumberFormat="1" applyFont="1" applyFill="1" applyBorder="1" applyAlignment="1">
      <alignment vertical="center"/>
    </xf>
    <xf numFmtId="49" fontId="1" fillId="3" borderId="46" xfId="0" applyNumberFormat="1" applyFont="1" applyFill="1" applyBorder="1" applyAlignment="1">
      <alignment vertical="center"/>
    </xf>
    <xf numFmtId="0" fontId="24" fillId="0" borderId="0" xfId="0" applyFont="1" applyAlignment="1">
      <alignment vertical="center"/>
    </xf>
    <xf numFmtId="1" fontId="25" fillId="3" borderId="46" xfId="0" applyNumberFormat="1" applyFont="1" applyFill="1" applyBorder="1" applyAlignment="1">
      <alignment vertical="center"/>
    </xf>
    <xf numFmtId="49" fontId="25" fillId="3" borderId="46" xfId="0" applyNumberFormat="1" applyFont="1" applyFill="1" applyBorder="1" applyAlignment="1">
      <alignment vertical="center"/>
    </xf>
    <xf numFmtId="0" fontId="25" fillId="3" borderId="46" xfId="0" applyFont="1" applyFill="1" applyBorder="1" applyAlignment="1">
      <alignment vertical="center"/>
    </xf>
    <xf numFmtId="0" fontId="26" fillId="0" borderId="0" xfId="0" applyFont="1" applyAlignment="1">
      <alignment vertical="center"/>
    </xf>
    <xf numFmtId="9" fontId="1" fillId="3" borderId="46" xfId="0" applyNumberFormat="1" applyFont="1" applyFill="1" applyBorder="1" applyAlignment="1">
      <alignment vertical="center"/>
    </xf>
    <xf numFmtId="9" fontId="24" fillId="3" borderId="46" xfId="0" applyNumberFormat="1" applyFont="1" applyFill="1" applyBorder="1" applyAlignment="1">
      <alignment vertical="center"/>
    </xf>
    <xf numFmtId="0" fontId="29" fillId="0" borderId="0" xfId="0" applyFont="1" applyAlignment="1">
      <alignment vertical="center" wrapText="1"/>
    </xf>
    <xf numFmtId="0" fontId="29" fillId="3" borderId="46" xfId="0" applyFont="1" applyFill="1" applyBorder="1" applyAlignment="1">
      <alignment vertical="center" wrapText="1"/>
    </xf>
    <xf numFmtId="0" fontId="30" fillId="13" borderId="72" xfId="0" applyFont="1" applyFill="1" applyBorder="1" applyAlignment="1">
      <alignment horizontal="center" vertical="center"/>
    </xf>
    <xf numFmtId="0" fontId="30" fillId="13" borderId="22" xfId="0" applyFont="1" applyFill="1" applyBorder="1" applyAlignment="1">
      <alignment horizontal="center" vertical="center" wrapText="1"/>
    </xf>
    <xf numFmtId="0" fontId="28" fillId="16" borderId="128" xfId="0" applyFont="1" applyFill="1" applyBorder="1" applyAlignment="1">
      <alignment horizontal="center" vertical="center"/>
    </xf>
    <xf numFmtId="0" fontId="28" fillId="16" borderId="166" xfId="0" applyFont="1" applyFill="1" applyBorder="1" applyAlignment="1">
      <alignment horizontal="center" vertical="center"/>
    </xf>
    <xf numFmtId="0" fontId="10" fillId="3" borderId="167" xfId="0" applyFont="1" applyFill="1" applyBorder="1" applyAlignment="1">
      <alignment horizontal="center" vertical="center" wrapText="1"/>
    </xf>
    <xf numFmtId="0" fontId="31" fillId="3" borderId="168" xfId="0" applyFont="1" applyFill="1" applyBorder="1" applyAlignment="1">
      <alignment horizontal="center" vertical="center" wrapText="1"/>
    </xf>
    <xf numFmtId="0" fontId="31" fillId="3" borderId="168" xfId="0" applyFont="1" applyFill="1" applyBorder="1" applyAlignment="1">
      <alignment horizontal="left" vertical="top" wrapText="1"/>
    </xf>
    <xf numFmtId="1" fontId="31" fillId="3" borderId="168" xfId="0" applyNumberFormat="1" applyFont="1" applyFill="1" applyBorder="1" applyAlignment="1">
      <alignment horizontal="center" vertical="center" wrapText="1"/>
    </xf>
    <xf numFmtId="0" fontId="31" fillId="3" borderId="169" xfId="0" applyFont="1" applyFill="1" applyBorder="1" applyAlignment="1">
      <alignment horizontal="center" vertical="center" wrapText="1"/>
    </xf>
    <xf numFmtId="0" fontId="31" fillId="3" borderId="170" xfId="0" applyFont="1" applyFill="1" applyBorder="1" applyAlignment="1">
      <alignment horizontal="center" vertical="center" wrapText="1"/>
    </xf>
    <xf numFmtId="9" fontId="8" fillId="0" borderId="62" xfId="0" applyNumberFormat="1" applyFont="1" applyBorder="1" applyAlignment="1">
      <alignment horizontal="center" vertical="center"/>
    </xf>
    <xf numFmtId="0" fontId="1" fillId="3" borderId="171" xfId="0" applyFont="1" applyFill="1" applyBorder="1" applyAlignment="1">
      <alignment vertical="center"/>
    </xf>
    <xf numFmtId="0" fontId="1" fillId="3" borderId="134" xfId="0" applyFont="1" applyFill="1" applyBorder="1" applyAlignment="1">
      <alignment vertical="center"/>
    </xf>
    <xf numFmtId="1" fontId="10" fillId="3" borderId="172" xfId="0" applyNumberFormat="1" applyFont="1" applyFill="1" applyBorder="1" applyAlignment="1">
      <alignment horizontal="center" vertical="center" wrapText="1"/>
    </xf>
    <xf numFmtId="0" fontId="31" fillId="3" borderId="173" xfId="0" applyFont="1" applyFill="1" applyBorder="1" applyAlignment="1">
      <alignment horizontal="center" vertical="center" wrapText="1"/>
    </xf>
    <xf numFmtId="0" fontId="31" fillId="3" borderId="173" xfId="0" applyFont="1" applyFill="1" applyBorder="1" applyAlignment="1">
      <alignment horizontal="left" vertical="top" wrapText="1"/>
    </xf>
    <xf numFmtId="0" fontId="31" fillId="3" borderId="174" xfId="0" applyFont="1" applyFill="1" applyBorder="1" applyAlignment="1">
      <alignment horizontal="center" vertical="center" wrapText="1"/>
    </xf>
    <xf numFmtId="0" fontId="1" fillId="3" borderId="175" xfId="0" applyFont="1" applyFill="1" applyBorder="1" applyAlignment="1">
      <alignment vertical="center"/>
    </xf>
    <xf numFmtId="0" fontId="1" fillId="3" borderId="29" xfId="0" applyFont="1" applyFill="1" applyBorder="1" applyAlignment="1">
      <alignment vertical="center"/>
    </xf>
    <xf numFmtId="0" fontId="10" fillId="3" borderId="172" xfId="0" applyFont="1" applyFill="1" applyBorder="1" applyAlignment="1">
      <alignment horizontal="center" vertical="center" wrapText="1"/>
    </xf>
    <xf numFmtId="9" fontId="8" fillId="0" borderId="29" xfId="0" applyNumberFormat="1" applyFont="1" applyBorder="1" applyAlignment="1">
      <alignment horizontal="center" vertical="center"/>
    </xf>
    <xf numFmtId="0" fontId="1" fillId="0" borderId="29" xfId="0" applyFont="1" applyBorder="1" applyAlignment="1">
      <alignment vertical="center"/>
    </xf>
    <xf numFmtId="0" fontId="1" fillId="0" borderId="62" xfId="0" applyFont="1" applyBorder="1" applyAlignment="1">
      <alignment vertical="center"/>
    </xf>
    <xf numFmtId="1" fontId="10" fillId="3" borderId="176" xfId="0" applyNumberFormat="1" applyFont="1" applyFill="1" applyBorder="1" applyAlignment="1">
      <alignment horizontal="center" vertical="center" wrapText="1"/>
    </xf>
    <xf numFmtId="0" fontId="31" fillId="3" borderId="177" xfId="0" applyFont="1" applyFill="1" applyBorder="1" applyAlignment="1">
      <alignment horizontal="center" vertical="center" wrapText="1"/>
    </xf>
    <xf numFmtId="0" fontId="31" fillId="3" borderId="177" xfId="0" applyFont="1" applyFill="1" applyBorder="1" applyAlignment="1">
      <alignment horizontal="left" vertical="top" wrapText="1"/>
    </xf>
    <xf numFmtId="0" fontId="31" fillId="3" borderId="178" xfId="0" applyFont="1" applyFill="1" applyBorder="1" applyAlignment="1">
      <alignment horizontal="center" vertical="center" wrapText="1"/>
    </xf>
    <xf numFmtId="0" fontId="33" fillId="3" borderId="46" xfId="0" applyFont="1" applyFill="1" applyBorder="1"/>
    <xf numFmtId="0" fontId="33" fillId="3" borderId="179" xfId="0" applyFont="1" applyFill="1" applyBorder="1"/>
    <xf numFmtId="0" fontId="33" fillId="3" borderId="180" xfId="0" applyFont="1" applyFill="1" applyBorder="1"/>
    <xf numFmtId="0" fontId="33" fillId="3" borderId="181" xfId="0" applyFont="1" applyFill="1" applyBorder="1"/>
    <xf numFmtId="0" fontId="33" fillId="3" borderId="182" xfId="0" applyFont="1" applyFill="1" applyBorder="1"/>
    <xf numFmtId="0" fontId="10" fillId="3" borderId="46" xfId="0" applyFont="1" applyFill="1" applyBorder="1" applyAlignment="1">
      <alignment horizontal="center"/>
    </xf>
    <xf numFmtId="0" fontId="33" fillId="3" borderId="185" xfId="0" applyFont="1" applyFill="1" applyBorder="1"/>
    <xf numFmtId="0" fontId="27" fillId="13" borderId="29" xfId="0" applyFont="1" applyFill="1" applyBorder="1" applyAlignment="1">
      <alignment horizontal="center" vertical="center"/>
    </xf>
    <xf numFmtId="164" fontId="10" fillId="3" borderId="46" xfId="0" applyNumberFormat="1" applyFont="1" applyFill="1" applyBorder="1" applyAlignment="1">
      <alignment horizontal="center"/>
    </xf>
    <xf numFmtId="0" fontId="13" fillId="3" borderId="46" xfId="0" applyFont="1" applyFill="1" applyBorder="1" applyAlignment="1">
      <alignment vertical="center"/>
    </xf>
    <xf numFmtId="0" fontId="35" fillId="3" borderId="46" xfId="0" applyFont="1" applyFill="1" applyBorder="1" applyAlignment="1">
      <alignment horizontal="center" vertical="center"/>
    </xf>
    <xf numFmtId="0" fontId="36" fillId="3" borderId="46" xfId="0" applyFont="1" applyFill="1" applyBorder="1"/>
    <xf numFmtId="0" fontId="34" fillId="3" borderId="46" xfId="0" applyFont="1" applyFill="1" applyBorder="1" applyAlignment="1">
      <alignment horizontal="center" vertical="center"/>
    </xf>
    <xf numFmtId="0" fontId="37" fillId="3" borderId="190" xfId="0" applyFont="1" applyFill="1" applyBorder="1" applyAlignment="1">
      <alignment horizontal="center" vertical="center"/>
    </xf>
    <xf numFmtId="0" fontId="37" fillId="3" borderId="46" xfId="0" applyFont="1" applyFill="1" applyBorder="1" applyAlignment="1">
      <alignment horizontal="center" vertical="center"/>
    </xf>
    <xf numFmtId="49" fontId="39" fillId="3" borderId="193" xfId="0" applyNumberFormat="1" applyFont="1" applyFill="1" applyBorder="1" applyAlignment="1">
      <alignment horizontal="center" vertical="center" wrapText="1"/>
    </xf>
    <xf numFmtId="49" fontId="33" fillId="3" borderId="46" xfId="0" applyNumberFormat="1" applyFont="1" applyFill="1" applyBorder="1" applyAlignment="1">
      <alignment horizontal="left" vertical="top" wrapText="1"/>
    </xf>
    <xf numFmtId="0" fontId="40" fillId="3" borderId="46" xfId="0" applyFont="1" applyFill="1" applyBorder="1" applyAlignment="1">
      <alignment wrapText="1"/>
    </xf>
    <xf numFmtId="0" fontId="34" fillId="17" borderId="202" xfId="0" applyFont="1" applyFill="1" applyBorder="1" applyAlignment="1">
      <alignment horizontal="center" vertical="center" wrapText="1"/>
    </xf>
    <xf numFmtId="0" fontId="37" fillId="0" borderId="0" xfId="0" applyFont="1" applyAlignment="1">
      <alignment horizontal="center" vertical="center" wrapText="1"/>
    </xf>
    <xf numFmtId="0" fontId="41" fillId="17" borderId="202" xfId="0" applyFont="1" applyFill="1" applyBorder="1" applyAlignment="1">
      <alignment horizontal="center" vertical="center" wrapText="1"/>
    </xf>
    <xf numFmtId="0" fontId="41" fillId="17" borderId="186" xfId="0" applyFont="1" applyFill="1" applyBorder="1" applyAlignment="1">
      <alignment horizontal="center" vertical="center" wrapText="1"/>
    </xf>
    <xf numFmtId="0" fontId="36" fillId="3" borderId="46" xfId="0" applyFont="1" applyFill="1" applyBorder="1" applyAlignment="1">
      <alignment horizontal="center" vertical="center" wrapText="1"/>
    </xf>
    <xf numFmtId="0" fontId="41" fillId="13" borderId="203" xfId="0" applyFont="1" applyFill="1" applyBorder="1" applyAlignment="1">
      <alignment horizontal="center" vertical="center" wrapText="1"/>
    </xf>
    <xf numFmtId="0" fontId="41" fillId="13" borderId="186" xfId="0" applyFont="1" applyFill="1" applyBorder="1" applyAlignment="1">
      <alignment horizontal="center" vertical="center" wrapText="1"/>
    </xf>
    <xf numFmtId="0" fontId="41" fillId="13" borderId="46" xfId="0" applyFont="1" applyFill="1" applyBorder="1" applyAlignment="1">
      <alignment horizontal="center" vertical="center" wrapText="1"/>
    </xf>
    <xf numFmtId="0" fontId="38" fillId="3" borderId="46" xfId="0" applyFont="1" applyFill="1" applyBorder="1" applyAlignment="1">
      <alignment wrapText="1"/>
    </xf>
    <xf numFmtId="0" fontId="42" fillId="0" borderId="0" xfId="0" applyFont="1" applyAlignment="1">
      <alignment horizontal="center" wrapText="1"/>
    </xf>
    <xf numFmtId="0" fontId="33" fillId="0" borderId="102" xfId="0" applyFont="1" applyBorder="1"/>
    <xf numFmtId="0" fontId="34" fillId="9" borderId="29" xfId="0" applyFont="1" applyFill="1" applyBorder="1" applyAlignment="1">
      <alignment horizontal="center" vertical="center" wrapText="1"/>
    </xf>
    <xf numFmtId="0" fontId="41" fillId="0" borderId="0" xfId="0" applyFont="1" applyAlignment="1">
      <alignment vertical="center"/>
    </xf>
    <xf numFmtId="0" fontId="37" fillId="0" borderId="29" xfId="0" applyFont="1" applyBorder="1" applyAlignment="1">
      <alignment horizontal="center" vertical="center"/>
    </xf>
    <xf numFmtId="9" fontId="37" fillId="0" borderId="0" xfId="0" applyNumberFormat="1" applyFont="1" applyAlignment="1">
      <alignment vertical="center"/>
    </xf>
    <xf numFmtId="9" fontId="43" fillId="5" borderId="29" xfId="0" applyNumberFormat="1" applyFont="1" applyFill="1" applyBorder="1" applyAlignment="1">
      <alignment horizontal="center" vertical="center"/>
    </xf>
    <xf numFmtId="0" fontId="37" fillId="0" borderId="0" xfId="0" applyFont="1" applyAlignment="1">
      <alignment vertical="center"/>
    </xf>
    <xf numFmtId="0" fontId="37" fillId="0" borderId="0" xfId="0" applyFont="1" applyAlignment="1">
      <alignment horizontal="left" vertical="center"/>
    </xf>
    <xf numFmtId="9" fontId="37" fillId="0" borderId="29" xfId="0" applyNumberFormat="1" applyFont="1" applyBorder="1" applyAlignment="1">
      <alignment horizontal="center" vertical="center"/>
    </xf>
    <xf numFmtId="0" fontId="37" fillId="3" borderId="185" xfId="0" applyFont="1" applyFill="1" applyBorder="1" applyAlignment="1">
      <alignment vertical="center"/>
    </xf>
    <xf numFmtId="0" fontId="37" fillId="3" borderId="46" xfId="0" applyFont="1" applyFill="1" applyBorder="1" applyAlignment="1">
      <alignment vertical="center"/>
    </xf>
    <xf numFmtId="0" fontId="33" fillId="0" borderId="0" xfId="0" applyFont="1" applyAlignment="1">
      <alignment horizontal="center"/>
    </xf>
    <xf numFmtId="0" fontId="33" fillId="0" borderId="29" xfId="0" applyFont="1" applyBorder="1"/>
    <xf numFmtId="0" fontId="44" fillId="0" borderId="204" xfId="0" applyFont="1" applyBorder="1"/>
    <xf numFmtId="0" fontId="33" fillId="0" borderId="0" xfId="0" applyFont="1" applyAlignment="1">
      <alignment horizontal="left"/>
    </xf>
    <xf numFmtId="0" fontId="33" fillId="0" borderId="29" xfId="0" applyFont="1" applyBorder="1" applyAlignment="1">
      <alignment horizontal="left"/>
    </xf>
    <xf numFmtId="0" fontId="34" fillId="12" borderId="29" xfId="0" applyFont="1" applyFill="1" applyBorder="1" applyAlignment="1">
      <alignment horizontal="center" vertical="center" wrapText="1"/>
    </xf>
    <xf numFmtId="0" fontId="34" fillId="13" borderId="29" xfId="0" applyFont="1" applyFill="1" applyBorder="1" applyAlignment="1">
      <alignment horizontal="center" vertical="center" wrapText="1"/>
    </xf>
    <xf numFmtId="0" fontId="34" fillId="14" borderId="29" xfId="0" applyFont="1" applyFill="1" applyBorder="1" applyAlignment="1">
      <alignment horizontal="center" vertical="center" wrapText="1"/>
    </xf>
    <xf numFmtId="0" fontId="34" fillId="18" borderId="29" xfId="0" applyFont="1" applyFill="1" applyBorder="1" applyAlignment="1">
      <alignment horizontal="center" vertical="center" wrapText="1"/>
    </xf>
    <xf numFmtId="0" fontId="41" fillId="3" borderId="46" xfId="0" applyFont="1" applyFill="1" applyBorder="1" applyAlignment="1">
      <alignment vertical="center"/>
    </xf>
    <xf numFmtId="0" fontId="37" fillId="3" borderId="46" xfId="0" applyFont="1" applyFill="1" applyBorder="1" applyAlignment="1">
      <alignment horizontal="left" vertical="center"/>
    </xf>
    <xf numFmtId="0" fontId="45" fillId="3" borderId="46" xfId="0" applyFont="1" applyFill="1" applyBorder="1" applyAlignment="1">
      <alignment vertical="center"/>
    </xf>
    <xf numFmtId="0" fontId="45" fillId="3" borderId="46" xfId="0" applyFont="1" applyFill="1" applyBorder="1"/>
    <xf numFmtId="0" fontId="33" fillId="3" borderId="206" xfId="0" applyFont="1" applyFill="1" applyBorder="1"/>
    <xf numFmtId="0" fontId="33" fillId="3" borderId="207" xfId="0" applyFont="1" applyFill="1" applyBorder="1"/>
    <xf numFmtId="0" fontId="33" fillId="3" borderId="208" xfId="0" applyFont="1" applyFill="1" applyBorder="1"/>
    <xf numFmtId="0" fontId="12" fillId="13" borderId="29" xfId="0" applyFont="1" applyFill="1" applyBorder="1" applyAlignment="1">
      <alignment horizontal="center" vertical="center" wrapText="1"/>
    </xf>
    <xf numFmtId="0" fontId="12" fillId="13" borderId="109" xfId="0" applyFont="1" applyFill="1" applyBorder="1" applyAlignment="1">
      <alignment horizontal="center" vertical="center" wrapText="1"/>
    </xf>
    <xf numFmtId="0" fontId="12" fillId="13" borderId="131" xfId="0" applyFont="1" applyFill="1" applyBorder="1" applyAlignment="1">
      <alignment horizontal="center" vertical="center" wrapText="1"/>
    </xf>
    <xf numFmtId="0" fontId="12" fillId="13" borderId="46" xfId="0" applyFont="1" applyFill="1" applyBorder="1" applyAlignment="1">
      <alignment horizontal="center" vertical="center" wrapText="1"/>
    </xf>
    <xf numFmtId="0" fontId="33" fillId="0" borderId="0" xfId="0" applyFont="1"/>
    <xf numFmtId="2" fontId="33" fillId="0" borderId="0" xfId="0" applyNumberFormat="1" applyFont="1"/>
    <xf numFmtId="0" fontId="44" fillId="0" borderId="0" xfId="0" applyFont="1"/>
    <xf numFmtId="0" fontId="8" fillId="0" borderId="0" xfId="0" applyFont="1" applyAlignment="1">
      <alignment vertical="center"/>
    </xf>
    <xf numFmtId="0" fontId="10" fillId="0" borderId="0" xfId="0" applyFont="1" applyAlignment="1">
      <alignment vertical="center" wrapText="1"/>
    </xf>
    <xf numFmtId="0" fontId="8" fillId="0" borderId="0" xfId="0" applyFont="1" applyAlignment="1">
      <alignment vertical="center" wrapText="1"/>
    </xf>
    <xf numFmtId="165" fontId="33" fillId="0" borderId="0" xfId="0" applyNumberFormat="1" applyFont="1"/>
    <xf numFmtId="166" fontId="33" fillId="0" borderId="0" xfId="0" applyNumberFormat="1" applyFont="1"/>
    <xf numFmtId="167" fontId="33" fillId="0" borderId="0" xfId="0" applyNumberFormat="1" applyFont="1"/>
    <xf numFmtId="168" fontId="33" fillId="0" borderId="0" xfId="0" applyNumberFormat="1" applyFont="1"/>
    <xf numFmtId="9" fontId="55" fillId="13" borderId="186" xfId="0" applyNumberFormat="1" applyFont="1" applyFill="1" applyBorder="1" applyAlignment="1">
      <alignment horizontal="center" vertical="center"/>
    </xf>
    <xf numFmtId="0" fontId="52" fillId="0" borderId="204" xfId="0" applyFont="1" applyBorder="1" applyAlignment="1">
      <alignment vertical="center" wrapText="1"/>
    </xf>
    <xf numFmtId="0" fontId="52" fillId="0" borderId="205" xfId="0" applyFont="1" applyBorder="1" applyAlignment="1">
      <alignment wrapText="1"/>
    </xf>
    <xf numFmtId="0" fontId="10" fillId="3" borderId="46" xfId="0" applyFont="1" applyFill="1" applyBorder="1" applyAlignment="1">
      <alignment vertical="top"/>
    </xf>
    <xf numFmtId="0" fontId="10" fillId="3" borderId="110" xfId="0" applyFont="1" applyFill="1" applyBorder="1"/>
    <xf numFmtId="0" fontId="10" fillId="0" borderId="46" xfId="0" applyFont="1" applyBorder="1"/>
    <xf numFmtId="0" fontId="57" fillId="11" borderId="22" xfId="0" applyFont="1" applyFill="1" applyBorder="1" applyAlignment="1">
      <alignment horizontal="center" vertical="top" wrapText="1"/>
    </xf>
    <xf numFmtId="0" fontId="57" fillId="3" borderId="22" xfId="0" applyFont="1" applyFill="1" applyBorder="1" applyAlignment="1">
      <alignment horizontal="center" vertical="center" wrapText="1"/>
    </xf>
    <xf numFmtId="2" fontId="10" fillId="3" borderId="46" xfId="0" applyNumberFormat="1" applyFont="1" applyFill="1" applyBorder="1"/>
    <xf numFmtId="0" fontId="56" fillId="0" borderId="0" xfId="0" applyFont="1"/>
    <xf numFmtId="0" fontId="10" fillId="0" borderId="22" xfId="0" applyFont="1" applyBorder="1" applyAlignment="1">
      <alignment horizontal="center" vertical="center" wrapText="1"/>
    </xf>
    <xf numFmtId="0" fontId="57" fillId="0" borderId="22" xfId="0" applyFont="1" applyBorder="1" applyAlignment="1">
      <alignment horizontal="left" vertical="top" wrapText="1"/>
    </xf>
    <xf numFmtId="0" fontId="8" fillId="3" borderId="46" xfId="0" applyFont="1" applyFill="1" applyBorder="1" applyAlignment="1">
      <alignment horizontal="center" vertical="center" textRotation="90" wrapText="1"/>
    </xf>
    <xf numFmtId="2" fontId="8" fillId="3" borderId="46" xfId="0" applyNumberFormat="1" applyFont="1" applyFill="1" applyBorder="1" applyAlignment="1">
      <alignment horizontal="center" vertical="center" textRotation="90" wrapText="1"/>
    </xf>
    <xf numFmtId="0" fontId="57" fillId="0" borderId="22" xfId="0" applyFont="1" applyBorder="1" applyAlignment="1">
      <alignment horizontal="center" vertical="top" wrapText="1"/>
    </xf>
    <xf numFmtId="0" fontId="10" fillId="0" borderId="22" xfId="0" applyFont="1" applyBorder="1" applyAlignment="1">
      <alignment horizontal="center" vertical="top" wrapText="1"/>
    </xf>
    <xf numFmtId="0" fontId="59" fillId="0" borderId="22" xfId="1" applyFont="1" applyFill="1" applyBorder="1" applyAlignment="1">
      <alignment horizontal="center" vertical="top" wrapText="1"/>
    </xf>
    <xf numFmtId="0" fontId="57" fillId="26" borderId="22" xfId="0" applyFont="1" applyFill="1" applyBorder="1" applyAlignment="1">
      <alignment horizontal="center" wrapText="1"/>
    </xf>
    <xf numFmtId="0" fontId="58" fillId="0" borderId="22" xfId="0" applyFont="1" applyBorder="1" applyAlignment="1">
      <alignment horizontal="center" vertical="center" wrapText="1"/>
    </xf>
    <xf numFmtId="0" fontId="57" fillId="0" borderId="22" xfId="0" applyFont="1" applyBorder="1" applyAlignment="1">
      <alignment horizontal="center" vertical="center" wrapText="1"/>
    </xf>
    <xf numFmtId="0" fontId="57" fillId="11" borderId="22" xfId="0" applyFont="1" applyFill="1" applyBorder="1" applyAlignment="1">
      <alignment horizontal="center" wrapText="1"/>
    </xf>
    <xf numFmtId="0" fontId="8" fillId="11" borderId="22" xfId="0" applyFont="1" applyFill="1" applyBorder="1" applyAlignment="1">
      <alignment horizontal="center" vertical="center"/>
    </xf>
    <xf numFmtId="0" fontId="59" fillId="11" borderId="22" xfId="1" applyFont="1" applyFill="1" applyBorder="1" applyAlignment="1">
      <alignment horizontal="center" vertical="top" wrapText="1"/>
    </xf>
    <xf numFmtId="0" fontId="10" fillId="11" borderId="22" xfId="0" applyFont="1" applyFill="1" applyBorder="1" applyAlignment="1">
      <alignment horizontal="center" vertical="top" wrapText="1"/>
    </xf>
    <xf numFmtId="0" fontId="62" fillId="11" borderId="22" xfId="0" applyFont="1" applyFill="1" applyBorder="1" applyAlignment="1">
      <alignment horizontal="center" vertical="top" wrapText="1"/>
    </xf>
    <xf numFmtId="0" fontId="8" fillId="3" borderId="22" xfId="0" applyFont="1" applyFill="1" applyBorder="1" applyAlignment="1">
      <alignment horizontal="center" vertical="center"/>
    </xf>
    <xf numFmtId="2" fontId="10" fillId="0" borderId="0" xfId="0" applyNumberFormat="1" applyFont="1"/>
    <xf numFmtId="0" fontId="4" fillId="3" borderId="46" xfId="0" applyFont="1" applyFill="1" applyBorder="1" applyAlignment="1">
      <alignment horizontal="center" vertical="center"/>
    </xf>
    <xf numFmtId="0" fontId="62" fillId="3" borderId="46" xfId="0" applyFont="1" applyFill="1" applyBorder="1" applyAlignment="1">
      <alignment horizontal="center" vertical="center"/>
    </xf>
    <xf numFmtId="0" fontId="10" fillId="0" borderId="46" xfId="0" applyFont="1" applyBorder="1" applyAlignment="1">
      <alignment wrapText="1"/>
    </xf>
    <xf numFmtId="0" fontId="13" fillId="0" borderId="46" xfId="0" applyFont="1" applyBorder="1"/>
    <xf numFmtId="0" fontId="49" fillId="3" borderId="46" xfId="0" applyFont="1" applyFill="1" applyBorder="1"/>
    <xf numFmtId="0" fontId="49" fillId="0" borderId="0" xfId="0" applyFont="1"/>
    <xf numFmtId="0" fontId="53" fillId="13" borderId="46" xfId="0" applyFont="1" applyFill="1" applyBorder="1" applyAlignment="1">
      <alignment horizontal="center" vertical="center"/>
    </xf>
    <xf numFmtId="0" fontId="66" fillId="3" borderId="46" xfId="0" applyFont="1" applyFill="1" applyBorder="1" applyAlignment="1">
      <alignment horizontal="left" vertical="top" wrapText="1"/>
    </xf>
    <xf numFmtId="1" fontId="49" fillId="3" borderId="46" xfId="0" applyNumberFormat="1" applyFont="1" applyFill="1" applyBorder="1" applyAlignment="1">
      <alignment horizontal="center" vertical="center"/>
    </xf>
    <xf numFmtId="0" fontId="49" fillId="3" borderId="46" xfId="0" applyFont="1" applyFill="1" applyBorder="1" applyAlignment="1">
      <alignment horizontal="left" vertical="center" wrapText="1"/>
    </xf>
    <xf numFmtId="0" fontId="49" fillId="3" borderId="51" xfId="0" applyFont="1" applyFill="1" applyBorder="1" applyAlignment="1">
      <alignment horizontal="left" vertical="top"/>
    </xf>
    <xf numFmtId="0" fontId="49" fillId="3" borderId="51" xfId="0" applyFont="1" applyFill="1" applyBorder="1"/>
    <xf numFmtId="0" fontId="49" fillId="3" borderId="46" xfId="0" applyFont="1" applyFill="1" applyBorder="1" applyAlignment="1">
      <alignment horizontal="left" vertical="top"/>
    </xf>
    <xf numFmtId="0" fontId="68" fillId="0" borderId="0" xfId="0" applyFont="1"/>
    <xf numFmtId="0" fontId="68" fillId="11" borderId="227" xfId="0" applyFont="1" applyFill="1" applyBorder="1" applyAlignment="1">
      <alignment horizontal="center" vertical="top" wrapText="1"/>
    </xf>
    <xf numFmtId="0" fontId="49" fillId="0" borderId="227" xfId="0" applyFont="1" applyBorder="1" applyAlignment="1">
      <alignment horizontal="center" vertical="top" wrapText="1"/>
    </xf>
    <xf numFmtId="0" fontId="53" fillId="0" borderId="227" xfId="0" applyFont="1" applyBorder="1" applyAlignment="1">
      <alignment horizontal="center" vertical="center"/>
    </xf>
    <xf numFmtId="0" fontId="49" fillId="0" borderId="227" xfId="0" applyFont="1" applyBorder="1" applyAlignment="1">
      <alignment horizontal="center" vertical="center" wrapText="1"/>
    </xf>
    <xf numFmtId="0" fontId="53" fillId="11" borderId="227" xfId="0" applyFont="1" applyFill="1" applyBorder="1" applyAlignment="1">
      <alignment horizontal="center" vertical="top" wrapText="1"/>
    </xf>
    <xf numFmtId="0" fontId="49" fillId="11" borderId="227" xfId="0" applyFont="1" applyFill="1" applyBorder="1" applyAlignment="1">
      <alignment horizontal="center" vertical="top" wrapText="1"/>
    </xf>
    <xf numFmtId="0" fontId="53" fillId="11" borderId="227" xfId="0" applyFont="1" applyFill="1" applyBorder="1" applyAlignment="1">
      <alignment horizontal="center"/>
    </xf>
    <xf numFmtId="0" fontId="68" fillId="11" borderId="227" xfId="0" applyFont="1" applyFill="1" applyBorder="1" applyAlignment="1">
      <alignment horizontal="center" vertical="top"/>
    </xf>
    <xf numFmtId="0" fontId="68" fillId="11" borderId="227" xfId="0" applyFont="1" applyFill="1" applyBorder="1" applyAlignment="1">
      <alignment horizontal="center" vertical="center" wrapText="1"/>
    </xf>
    <xf numFmtId="0" fontId="53" fillId="11" borderId="227" xfId="0" applyFont="1" applyFill="1" applyBorder="1" applyAlignment="1">
      <alignment horizontal="center" vertical="top"/>
    </xf>
    <xf numFmtId="0" fontId="69" fillId="11" borderId="227" xfId="0" applyFont="1" applyFill="1" applyBorder="1" applyAlignment="1">
      <alignment horizontal="center" vertical="top" wrapText="1"/>
    </xf>
    <xf numFmtId="0" fontId="68" fillId="3" borderId="227" xfId="0" applyFont="1" applyFill="1" applyBorder="1" applyAlignment="1">
      <alignment horizontal="center" vertical="center" wrapText="1"/>
    </xf>
    <xf numFmtId="0" fontId="68" fillId="3" borderId="227" xfId="0" applyFont="1" applyFill="1" applyBorder="1" applyAlignment="1">
      <alignment horizontal="center" vertical="top" wrapText="1"/>
    </xf>
    <xf numFmtId="0" fontId="69" fillId="3" borderId="227" xfId="0" applyFont="1" applyFill="1" applyBorder="1" applyAlignment="1">
      <alignment horizontal="center" vertical="center" wrapText="1"/>
    </xf>
    <xf numFmtId="0" fontId="49" fillId="3" borderId="227" xfId="0" applyFont="1" applyFill="1" applyBorder="1" applyAlignment="1">
      <alignment horizontal="center" vertical="center" wrapText="1"/>
    </xf>
    <xf numFmtId="0" fontId="49" fillId="3" borderId="227" xfId="0" applyFont="1" applyFill="1" applyBorder="1" applyAlignment="1">
      <alignment horizontal="center" vertical="top" wrapText="1"/>
    </xf>
    <xf numFmtId="0" fontId="68" fillId="3" borderId="227" xfId="1" applyFont="1" applyFill="1" applyBorder="1" applyAlignment="1">
      <alignment horizontal="center" vertical="center" wrapText="1"/>
    </xf>
    <xf numFmtId="0" fontId="53" fillId="13" borderId="227" xfId="0" applyFont="1" applyFill="1" applyBorder="1" applyAlignment="1">
      <alignment horizontal="left" vertical="center" wrapText="1"/>
    </xf>
    <xf numFmtId="0" fontId="49" fillId="13" borderId="227" xfId="0" applyFont="1" applyFill="1" applyBorder="1" applyAlignment="1">
      <alignment horizontal="left" vertical="center" wrapText="1"/>
    </xf>
    <xf numFmtId="0" fontId="70" fillId="0" borderId="29" xfId="0" applyFont="1" applyBorder="1" applyAlignment="1">
      <alignment horizontal="center" vertical="top" wrapText="1"/>
    </xf>
    <xf numFmtId="0" fontId="1" fillId="11" borderId="29" xfId="0" applyFont="1" applyFill="1" applyBorder="1" applyAlignment="1">
      <alignment horizontal="center" vertical="top" wrapText="1"/>
    </xf>
    <xf numFmtId="0" fontId="1" fillId="0" borderId="29" xfId="0" applyFont="1" applyBorder="1" applyAlignment="1">
      <alignment horizontal="center" vertical="top" wrapText="1"/>
    </xf>
    <xf numFmtId="0" fontId="24" fillId="0" borderId="0" xfId="0" applyFont="1"/>
    <xf numFmtId="0" fontId="8" fillId="11" borderId="209" xfId="0" applyFont="1" applyFill="1" applyBorder="1" applyAlignment="1">
      <alignment horizontal="center" wrapText="1"/>
    </xf>
    <xf numFmtId="0" fontId="1" fillId="11" borderId="22" xfId="0" applyFont="1" applyFill="1" applyBorder="1" applyAlignment="1">
      <alignment horizontal="center" vertical="top" wrapText="1"/>
    </xf>
    <xf numFmtId="0" fontId="1" fillId="0" borderId="22" xfId="0" applyFont="1" applyBorder="1" applyAlignment="1">
      <alignment horizontal="center" vertical="top" wrapText="1"/>
    </xf>
    <xf numFmtId="0" fontId="1" fillId="25" borderId="22" xfId="0" applyFont="1" applyFill="1" applyBorder="1" applyAlignment="1">
      <alignment horizontal="center" vertical="top" wrapText="1"/>
    </xf>
    <xf numFmtId="0" fontId="10" fillId="11" borderId="209" xfId="0" applyFont="1" applyFill="1" applyBorder="1" applyAlignment="1">
      <alignment horizontal="center" wrapText="1"/>
    </xf>
    <xf numFmtId="0" fontId="1" fillId="11" borderId="22" xfId="1" applyFont="1" applyFill="1" applyBorder="1" applyAlignment="1">
      <alignment horizontal="center" vertical="center" wrapText="1"/>
    </xf>
    <xf numFmtId="0" fontId="1" fillId="26" borderId="22" xfId="0" applyFont="1" applyFill="1" applyBorder="1" applyAlignment="1">
      <alignment horizontal="center" vertical="center" wrapText="1"/>
    </xf>
    <xf numFmtId="0" fontId="1" fillId="11" borderId="22" xfId="0" applyFont="1" applyFill="1" applyBorder="1" applyAlignment="1">
      <alignment horizontal="center" wrapText="1"/>
    </xf>
    <xf numFmtId="0" fontId="10" fillId="0" borderId="209" xfId="0" applyFont="1" applyBorder="1" applyAlignment="1">
      <alignment horizontal="center" vertical="top" wrapText="1"/>
    </xf>
    <xf numFmtId="0" fontId="62" fillId="11" borderId="209" xfId="0" applyFont="1" applyFill="1" applyBorder="1" applyAlignment="1">
      <alignment horizontal="center" vertical="top" wrapText="1"/>
    </xf>
    <xf numFmtId="0" fontId="10" fillId="11" borderId="209" xfId="0" applyFont="1" applyFill="1" applyBorder="1" applyAlignment="1">
      <alignment horizontal="center" vertical="top" wrapText="1"/>
    </xf>
    <xf numFmtId="0" fontId="1" fillId="11" borderId="22" xfId="0" applyFont="1" applyFill="1" applyBorder="1" applyAlignment="1">
      <alignment horizontal="center" vertical="center" wrapText="1"/>
    </xf>
    <xf numFmtId="0" fontId="1" fillId="26" borderId="22" xfId="0" applyFont="1" applyFill="1" applyBorder="1" applyAlignment="1">
      <alignment horizontal="center" vertical="top" wrapText="1"/>
    </xf>
    <xf numFmtId="0" fontId="1" fillId="11" borderId="22" xfId="1" applyFont="1" applyFill="1" applyBorder="1" applyAlignment="1">
      <alignment horizontal="center" vertical="top" wrapText="1"/>
    </xf>
    <xf numFmtId="0" fontId="8" fillId="11" borderId="209" xfId="0" applyFont="1" applyFill="1" applyBorder="1" applyAlignment="1">
      <alignment horizontal="center" vertical="top" wrapText="1"/>
    </xf>
    <xf numFmtId="0" fontId="71" fillId="0" borderId="0" xfId="1" applyFont="1"/>
    <xf numFmtId="0" fontId="71" fillId="0" borderId="22" xfId="1" applyFont="1" applyFill="1" applyBorder="1" applyAlignment="1">
      <alignment horizontal="center" vertical="center" wrapText="1"/>
    </xf>
    <xf numFmtId="0" fontId="10" fillId="25" borderId="22" xfId="0" applyFont="1" applyFill="1" applyBorder="1" applyAlignment="1">
      <alignment horizontal="center" vertical="top" wrapText="1"/>
    </xf>
    <xf numFmtId="0" fontId="10" fillId="3" borderId="40" xfId="0" applyFont="1" applyFill="1" applyBorder="1"/>
    <xf numFmtId="0" fontId="10" fillId="3" borderId="44" xfId="0" applyFont="1" applyFill="1" applyBorder="1"/>
    <xf numFmtId="0" fontId="10" fillId="3" borderId="232" xfId="0" applyFont="1" applyFill="1" applyBorder="1"/>
    <xf numFmtId="0" fontId="17" fillId="11" borderId="83" xfId="0" applyFont="1" applyFill="1" applyBorder="1" applyAlignment="1">
      <alignment horizontal="center" wrapText="1"/>
    </xf>
    <xf numFmtId="0" fontId="17" fillId="11" borderId="22" xfId="0" applyFont="1" applyFill="1" applyBorder="1" applyAlignment="1">
      <alignment horizontal="center" wrapText="1"/>
    </xf>
    <xf numFmtId="0" fontId="16" fillId="11" borderId="22" xfId="0" applyFont="1" applyFill="1" applyBorder="1" applyAlignment="1">
      <alignment horizontal="center" wrapText="1"/>
    </xf>
    <xf numFmtId="0" fontId="16" fillId="11" borderId="22" xfId="0" applyFont="1" applyFill="1" applyBorder="1" applyAlignment="1">
      <alignment horizontal="center" vertical="top" wrapText="1"/>
    </xf>
    <xf numFmtId="0" fontId="10" fillId="9" borderId="72" xfId="0" applyFont="1" applyFill="1" applyBorder="1" applyAlignment="1">
      <alignment horizontal="center" vertical="center"/>
    </xf>
    <xf numFmtId="0" fontId="8" fillId="9" borderId="72" xfId="0" applyFont="1" applyFill="1" applyBorder="1" applyAlignment="1">
      <alignment horizontal="center" vertical="center" textRotation="90" wrapText="1"/>
    </xf>
    <xf numFmtId="0" fontId="8" fillId="9" borderId="240" xfId="0" applyFont="1" applyFill="1" applyBorder="1" applyAlignment="1">
      <alignment horizontal="center" vertical="center" textRotation="90" wrapText="1"/>
    </xf>
    <xf numFmtId="0" fontId="57" fillId="26" borderId="83" xfId="0" applyFont="1" applyFill="1" applyBorder="1" applyAlignment="1">
      <alignment horizontal="center" wrapText="1"/>
    </xf>
    <xf numFmtId="0" fontId="59" fillId="11" borderId="22" xfId="1" applyFont="1" applyFill="1" applyBorder="1" applyAlignment="1">
      <alignment horizontal="center" wrapText="1"/>
    </xf>
    <xf numFmtId="0" fontId="17" fillId="11" borderId="22" xfId="0" applyFont="1" applyFill="1" applyBorder="1" applyAlignment="1">
      <alignment horizontal="center"/>
    </xf>
    <xf numFmtId="0" fontId="16" fillId="11" borderId="22" xfId="0" applyFont="1" applyFill="1" applyBorder="1" applyAlignment="1">
      <alignment horizontal="center"/>
    </xf>
    <xf numFmtId="0" fontId="58" fillId="11" borderId="22" xfId="0" applyFont="1" applyFill="1" applyBorder="1" applyAlignment="1">
      <alignment horizontal="center" vertical="top" wrapText="1"/>
    </xf>
    <xf numFmtId="0" fontId="10" fillId="11" borderId="22" xfId="0" applyFont="1" applyFill="1" applyBorder="1" applyAlignment="1">
      <alignment horizontal="center" vertical="center" wrapText="1"/>
    </xf>
    <xf numFmtId="0" fontId="17" fillId="11" borderId="22" xfId="0" applyFont="1" applyFill="1" applyBorder="1" applyAlignment="1">
      <alignment horizontal="center" vertical="top" wrapText="1"/>
    </xf>
    <xf numFmtId="0" fontId="17" fillId="11" borderId="72" xfId="0" applyFont="1" applyFill="1" applyBorder="1" applyAlignment="1">
      <alignment horizontal="center" vertical="top" wrapText="1"/>
    </xf>
    <xf numFmtId="0" fontId="65" fillId="11" borderId="72" xfId="0" applyFont="1" applyFill="1" applyBorder="1" applyAlignment="1">
      <alignment horizontal="center" vertical="top" wrapText="1"/>
    </xf>
    <xf numFmtId="0" fontId="8" fillId="11" borderId="83" xfId="0" applyFont="1" applyFill="1" applyBorder="1" applyAlignment="1">
      <alignment horizontal="center" wrapText="1"/>
    </xf>
    <xf numFmtId="0" fontId="1" fillId="11" borderId="83" xfId="0" applyFont="1" applyFill="1" applyBorder="1" applyAlignment="1">
      <alignment horizontal="center" vertical="top" wrapText="1"/>
    </xf>
    <xf numFmtId="0" fontId="8" fillId="11" borderId="22" xfId="0" applyFont="1" applyFill="1" applyBorder="1" applyAlignment="1">
      <alignment horizontal="center" wrapText="1"/>
    </xf>
    <xf numFmtId="0" fontId="10" fillId="11" borderId="22" xfId="0" applyFont="1" applyFill="1" applyBorder="1" applyAlignment="1">
      <alignment horizontal="center" wrapText="1"/>
    </xf>
    <xf numFmtId="0" fontId="8" fillId="0" borderId="22" xfId="0" applyFont="1" applyBorder="1" applyAlignment="1">
      <alignment horizontal="center" wrapText="1"/>
    </xf>
    <xf numFmtId="0" fontId="10" fillId="0" borderId="22" xfId="0" applyFont="1" applyBorder="1" applyAlignment="1">
      <alignment horizontal="center" wrapText="1"/>
    </xf>
    <xf numFmtId="0" fontId="71" fillId="0" borderId="22" xfId="1" applyFont="1" applyFill="1" applyBorder="1" applyAlignment="1">
      <alignment horizontal="center" wrapText="1"/>
    </xf>
    <xf numFmtId="0" fontId="8" fillId="11" borderId="72" xfId="0" applyFont="1" applyFill="1" applyBorder="1" applyAlignment="1">
      <alignment horizontal="center" wrapText="1"/>
    </xf>
    <xf numFmtId="9" fontId="73" fillId="5" borderId="29" xfId="0" applyNumberFormat="1" applyFont="1" applyFill="1" applyBorder="1" applyAlignment="1">
      <alignment horizontal="center" vertical="center"/>
    </xf>
    <xf numFmtId="0" fontId="3" fillId="0" borderId="29" xfId="0" applyFont="1" applyBorder="1"/>
    <xf numFmtId="0" fontId="3" fillId="3" borderId="46" xfId="0" applyFont="1" applyFill="1" applyBorder="1"/>
    <xf numFmtId="0" fontId="1" fillId="0" borderId="29" xfId="0" applyFont="1" applyBorder="1" applyAlignment="1">
      <alignment vertical="center" wrapText="1"/>
    </xf>
    <xf numFmtId="0" fontId="71" fillId="0" borderId="29" xfId="0" applyFont="1" applyBorder="1" applyAlignment="1">
      <alignment horizontal="center" vertical="top" wrapText="1"/>
    </xf>
    <xf numFmtId="0" fontId="80" fillId="0" borderId="29" xfId="0" applyFont="1" applyBorder="1" applyAlignment="1">
      <alignment horizontal="center" vertical="top" wrapText="1"/>
    </xf>
    <xf numFmtId="0" fontId="51" fillId="0" borderId="22" xfId="1" applyBorder="1" applyAlignment="1">
      <alignment horizontal="center" vertical="top" wrapText="1"/>
    </xf>
    <xf numFmtId="0" fontId="51" fillId="0" borderId="29" xfId="1" applyBorder="1" applyAlignment="1">
      <alignment horizontal="center" vertical="top" wrapText="1"/>
    </xf>
    <xf numFmtId="0" fontId="10" fillId="0" borderId="231" xfId="0" applyFont="1" applyBorder="1" applyAlignment="1">
      <alignment horizontal="center" vertical="center"/>
    </xf>
    <xf numFmtId="0" fontId="75" fillId="0" borderId="18" xfId="0" applyFont="1" applyBorder="1" applyAlignment="1">
      <alignment horizontal="center" vertical="top" wrapText="1"/>
    </xf>
    <xf numFmtId="0" fontId="10" fillId="0" borderId="22" xfId="0" applyFont="1" applyBorder="1" applyAlignment="1">
      <alignment horizontal="center" vertical="center"/>
    </xf>
    <xf numFmtId="0" fontId="78" fillId="0" borderId="18" xfId="0" applyFont="1" applyBorder="1" applyAlignment="1">
      <alignment horizontal="center" vertical="center" wrapText="1"/>
    </xf>
    <xf numFmtId="0" fontId="78" fillId="0" borderId="0" xfId="0" applyFont="1" applyAlignment="1">
      <alignment horizontal="center" vertical="center" wrapText="1"/>
    </xf>
    <xf numFmtId="0" fontId="76" fillId="0" borderId="18" xfId="0" applyFont="1" applyBorder="1" applyAlignment="1">
      <alignment horizontal="center" vertical="top" wrapText="1"/>
    </xf>
    <xf numFmtId="0" fontId="10" fillId="0" borderId="22" xfId="0" applyFont="1" applyBorder="1" applyAlignment="1">
      <alignment horizontal="center" vertical="top"/>
    </xf>
    <xf numFmtId="0" fontId="16" fillId="0" borderId="22" xfId="0" applyFont="1" applyBorder="1" applyAlignment="1">
      <alignment horizontal="center" wrapText="1"/>
    </xf>
    <xf numFmtId="0" fontId="63" fillId="0" borderId="22" xfId="0" applyFont="1" applyBorder="1" applyAlignment="1">
      <alignment horizontal="center" vertical="top" wrapText="1"/>
    </xf>
    <xf numFmtId="0" fontId="16" fillId="0" borderId="22" xfId="0" applyFont="1" applyBorder="1" applyAlignment="1">
      <alignment vertical="top" wrapText="1"/>
    </xf>
    <xf numFmtId="0" fontId="16" fillId="0" borderId="22" xfId="0" applyFont="1" applyBorder="1" applyAlignment="1">
      <alignment horizontal="center" vertical="top" wrapText="1"/>
    </xf>
    <xf numFmtId="0" fontId="10" fillId="0" borderId="22" xfId="0" applyFont="1" applyBorder="1" applyAlignment="1">
      <alignment horizontal="left" vertical="top" wrapText="1"/>
    </xf>
    <xf numFmtId="0" fontId="10" fillId="0" borderId="233" xfId="0" applyFont="1" applyBorder="1" applyAlignment="1">
      <alignment horizontal="center" vertical="center"/>
    </xf>
    <xf numFmtId="0" fontId="17" fillId="0" borderId="83" xfId="0" applyFont="1" applyBorder="1" applyAlignment="1">
      <alignment horizontal="center" wrapText="1"/>
    </xf>
    <xf numFmtId="0" fontId="57" fillId="0" borderId="83" xfId="0" applyFont="1" applyBorder="1" applyAlignment="1">
      <alignment horizontal="left" vertical="top" wrapText="1"/>
    </xf>
    <xf numFmtId="0" fontId="17" fillId="0" borderId="22" xfId="0" applyFont="1" applyBorder="1" applyAlignment="1">
      <alignment horizontal="center" wrapText="1"/>
    </xf>
    <xf numFmtId="0" fontId="16" fillId="0" borderId="22" xfId="0" applyFont="1" applyBorder="1" applyAlignment="1">
      <alignment horizontal="left" vertical="top" wrapText="1"/>
    </xf>
    <xf numFmtId="0" fontId="57" fillId="0" borderId="22" xfId="0" applyFont="1" applyBorder="1" applyAlignment="1">
      <alignment horizontal="center" wrapText="1"/>
    </xf>
    <xf numFmtId="0" fontId="64" fillId="0" borderId="22" xfId="0" applyFont="1" applyBorder="1" applyAlignment="1">
      <alignment horizontal="center" wrapText="1"/>
    </xf>
    <xf numFmtId="0" fontId="17" fillId="0" borderId="72" xfId="0" applyFont="1" applyBorder="1" applyAlignment="1">
      <alignment horizontal="center" wrapText="1"/>
    </xf>
    <xf numFmtId="0" fontId="16" fillId="0" borderId="72" xfId="0" applyFont="1" applyBorder="1" applyAlignment="1">
      <alignment horizontal="center" vertical="top" wrapText="1"/>
    </xf>
    <xf numFmtId="0" fontId="16" fillId="0" borderId="83" xfId="0" applyFont="1" applyBorder="1" applyAlignment="1">
      <alignment horizontal="center" wrapText="1"/>
    </xf>
    <xf numFmtId="0" fontId="57" fillId="0" borderId="83" xfId="0" applyFont="1" applyBorder="1" applyAlignment="1">
      <alignment horizontal="center" vertical="top" wrapText="1"/>
    </xf>
    <xf numFmtId="0" fontId="17" fillId="0" borderId="83" xfId="0" applyFont="1" applyBorder="1" applyAlignment="1">
      <alignment horizontal="left" vertical="top" wrapText="1"/>
    </xf>
    <xf numFmtId="0" fontId="75" fillId="0" borderId="29" xfId="0" applyFont="1" applyBorder="1" applyAlignment="1">
      <alignment horizontal="center" vertical="center" wrapText="1"/>
    </xf>
    <xf numFmtId="0" fontId="17" fillId="0" borderId="22" xfId="0" applyFont="1" applyBorder="1" applyAlignment="1">
      <alignment horizontal="left" vertical="top" wrapText="1"/>
    </xf>
    <xf numFmtId="0" fontId="74" fillId="0" borderId="0" xfId="0" applyFont="1" applyAlignment="1">
      <alignment horizontal="center" vertical="center"/>
    </xf>
    <xf numFmtId="0" fontId="17" fillId="0" borderId="22" xfId="0" applyFont="1" applyBorder="1" applyAlignment="1">
      <alignment horizontal="center" vertical="top" wrapText="1"/>
    </xf>
    <xf numFmtId="0" fontId="57" fillId="0" borderId="22" xfId="0" applyFont="1" applyBorder="1" applyAlignment="1">
      <alignment vertical="top" wrapText="1"/>
    </xf>
    <xf numFmtId="0" fontId="78" fillId="0" borderId="134" xfId="0" applyFont="1" applyBorder="1" applyAlignment="1">
      <alignment horizontal="center" vertical="top" wrapText="1"/>
    </xf>
    <xf numFmtId="0" fontId="19" fillId="0" borderId="22" xfId="0" applyFont="1" applyBorder="1" applyAlignment="1">
      <alignment horizontal="center" vertical="top" wrapText="1"/>
    </xf>
    <xf numFmtId="0" fontId="33" fillId="0" borderId="22" xfId="0" applyFont="1" applyBorder="1" applyAlignment="1">
      <alignment vertical="top" wrapText="1"/>
    </xf>
    <xf numFmtId="0" fontId="79" fillId="0" borderId="29" xfId="0" applyFont="1" applyBorder="1" applyAlignment="1">
      <alignment horizontal="center" vertical="top" wrapText="1"/>
    </xf>
    <xf numFmtId="0" fontId="78" fillId="0" borderId="29" xfId="0" applyFont="1" applyBorder="1" applyAlignment="1">
      <alignment horizontal="center" vertical="top" wrapText="1"/>
    </xf>
    <xf numFmtId="0" fontId="76" fillId="0" borderId="29" xfId="0" applyFont="1" applyBorder="1" applyAlignment="1">
      <alignment horizontal="center" vertical="top" wrapText="1"/>
    </xf>
    <xf numFmtId="0" fontId="51" fillId="0" borderId="22" xfId="1" applyFill="1" applyBorder="1" applyAlignment="1">
      <alignment horizontal="left" vertical="top" wrapText="1"/>
    </xf>
    <xf numFmtId="0" fontId="33" fillId="0" borderId="22" xfId="0" applyFont="1" applyBorder="1" applyAlignment="1">
      <alignment wrapText="1"/>
    </xf>
    <xf numFmtId="0" fontId="8" fillId="0" borderId="72" xfId="0" applyFont="1" applyBorder="1" applyAlignment="1">
      <alignment horizontal="center" vertical="center"/>
    </xf>
    <xf numFmtId="0" fontId="10" fillId="0" borderId="72" xfId="0" applyFont="1" applyBorder="1" applyAlignment="1">
      <alignment horizontal="center" vertical="center" wrapText="1"/>
    </xf>
    <xf numFmtId="0" fontId="8" fillId="0" borderId="29" xfId="0" applyFont="1" applyBorder="1" applyAlignment="1">
      <alignment horizontal="center" vertical="top" wrapText="1"/>
    </xf>
    <xf numFmtId="0" fontId="10" fillId="0" borderId="209" xfId="0" applyFont="1" applyBorder="1" applyAlignment="1" applyProtection="1">
      <alignment horizontal="center" vertical="center" wrapText="1"/>
      <protection locked="0"/>
    </xf>
    <xf numFmtId="0" fontId="10" fillId="0" borderId="29" xfId="0" applyFont="1" applyBorder="1" applyAlignment="1">
      <alignment horizontal="center" vertical="top" wrapText="1"/>
    </xf>
    <xf numFmtId="0" fontId="71" fillId="0" borderId="29" xfId="1" applyFont="1" applyFill="1" applyBorder="1" applyAlignment="1">
      <alignment horizontal="center" vertical="top" wrapText="1"/>
    </xf>
    <xf numFmtId="0" fontId="1" fillId="0" borderId="29" xfId="1" applyFont="1" applyFill="1" applyBorder="1" applyAlignment="1">
      <alignment horizontal="center" vertical="top" wrapText="1"/>
    </xf>
    <xf numFmtId="0" fontId="8" fillId="0" borderId="209" xfId="0" applyFont="1" applyBorder="1" applyAlignment="1">
      <alignment horizontal="center"/>
    </xf>
    <xf numFmtId="0" fontId="71" fillId="0" borderId="209" xfId="1" applyFont="1" applyFill="1" applyBorder="1" applyAlignment="1">
      <alignment horizontal="center" vertical="top" wrapText="1"/>
    </xf>
    <xf numFmtId="0" fontId="71" fillId="0" borderId="0" xfId="1" applyFont="1" applyFill="1"/>
    <xf numFmtId="0" fontId="8" fillId="0" borderId="99" xfId="0" applyFont="1" applyBorder="1" applyAlignment="1">
      <alignment horizontal="center" vertical="center"/>
    </xf>
    <xf numFmtId="0" fontId="10" fillId="0" borderId="99" xfId="0" applyFont="1" applyBorder="1" applyAlignment="1">
      <alignment horizontal="center" vertical="top" wrapText="1"/>
    </xf>
    <xf numFmtId="0" fontId="62" fillId="0" borderId="22" xfId="0" applyFont="1" applyBorder="1" applyAlignment="1">
      <alignment horizontal="center" vertical="top" wrapText="1"/>
    </xf>
    <xf numFmtId="0" fontId="71" fillId="0" borderId="22" xfId="1" applyFont="1" applyFill="1" applyBorder="1" applyAlignment="1">
      <alignment horizontal="center" vertical="top" wrapText="1"/>
    </xf>
    <xf numFmtId="0" fontId="8" fillId="0" borderId="98" xfId="0" applyFont="1" applyBorder="1" applyAlignment="1">
      <alignment horizontal="center" vertical="center"/>
    </xf>
    <xf numFmtId="0" fontId="8" fillId="0" borderId="209" xfId="0" applyFont="1" applyBorder="1" applyAlignment="1">
      <alignment horizontal="center" wrapText="1"/>
    </xf>
    <xf numFmtId="0" fontId="10" fillId="0" borderId="209" xfId="0" applyFont="1" applyBorder="1" applyAlignment="1">
      <alignment horizontal="center" wrapText="1"/>
    </xf>
    <xf numFmtId="0" fontId="10" fillId="0" borderId="99" xfId="0" applyFont="1" applyBorder="1" applyAlignment="1">
      <alignment horizontal="center" vertical="center"/>
    </xf>
    <xf numFmtId="0" fontId="1" fillId="0" borderId="22" xfId="0" applyFont="1" applyBorder="1" applyAlignment="1">
      <alignment horizontal="center" vertical="center" wrapText="1"/>
    </xf>
    <xf numFmtId="0" fontId="10" fillId="0" borderId="72" xfId="0" applyFont="1" applyBorder="1" applyAlignment="1">
      <alignment horizontal="center" vertical="center"/>
    </xf>
    <xf numFmtId="0" fontId="8" fillId="0" borderId="83" xfId="0" applyFont="1" applyBorder="1" applyAlignment="1">
      <alignment horizontal="center" vertical="center"/>
    </xf>
    <xf numFmtId="0" fontId="71" fillId="0" borderId="22" xfId="0" applyFont="1" applyBorder="1" applyAlignment="1">
      <alignment horizontal="center" vertical="top" wrapText="1"/>
    </xf>
    <xf numFmtId="0" fontId="8" fillId="0" borderId="72" xfId="0" applyFont="1" applyBorder="1" applyAlignment="1">
      <alignment horizontal="center" vertical="center" wrapText="1"/>
    </xf>
    <xf numFmtId="0" fontId="53" fillId="0" borderId="227" xfId="0" applyFont="1" applyBorder="1" applyAlignment="1">
      <alignment horizontal="center" vertical="top" wrapText="1"/>
    </xf>
    <xf numFmtId="0" fontId="10" fillId="0" borderId="227" xfId="0" applyFont="1" applyBorder="1" applyAlignment="1">
      <alignment horizontal="center" vertical="center"/>
    </xf>
    <xf numFmtId="0" fontId="1" fillId="0" borderId="227" xfId="0" applyFont="1" applyBorder="1" applyAlignment="1">
      <alignment horizontal="center" vertical="center" wrapText="1"/>
    </xf>
    <xf numFmtId="0" fontId="10" fillId="0" borderId="227" xfId="0" applyFont="1" applyBorder="1" applyAlignment="1">
      <alignment horizontal="center" vertical="center" wrapText="1"/>
    </xf>
    <xf numFmtId="0" fontId="8" fillId="0" borderId="230" xfId="0" applyFont="1" applyBorder="1" applyAlignment="1">
      <alignment horizontal="center" wrapText="1"/>
    </xf>
    <xf numFmtId="0" fontId="8" fillId="0" borderId="210" xfId="0" applyFont="1" applyBorder="1" applyAlignment="1">
      <alignment horizontal="center" wrapText="1"/>
    </xf>
    <xf numFmtId="0" fontId="1" fillId="0" borderId="22" xfId="1" applyFont="1" applyFill="1" applyBorder="1" applyAlignment="1">
      <alignment horizontal="center" vertical="top" wrapText="1"/>
    </xf>
    <xf numFmtId="0" fontId="33" fillId="0" borderId="22" xfId="0" applyFont="1" applyBorder="1" applyAlignment="1">
      <alignment horizontal="center" vertical="top" wrapText="1"/>
    </xf>
    <xf numFmtId="0" fontId="65" fillId="0" borderId="22" xfId="0" applyFont="1" applyBorder="1" applyAlignment="1">
      <alignment horizontal="center" vertical="top" wrapText="1"/>
    </xf>
    <xf numFmtId="1" fontId="57" fillId="0" borderId="22" xfId="0" applyNumberFormat="1" applyFont="1" applyBorder="1" applyAlignment="1">
      <alignment horizontal="center" vertical="center" wrapText="1"/>
    </xf>
    <xf numFmtId="1" fontId="10" fillId="0" borderId="22" xfId="0" applyNumberFormat="1" applyFont="1" applyBorder="1" applyAlignment="1">
      <alignment horizontal="center" vertical="center" wrapText="1"/>
    </xf>
    <xf numFmtId="0" fontId="82" fillId="0" borderId="22" xfId="0" applyFont="1" applyBorder="1" applyAlignment="1">
      <alignment horizontal="center" vertical="top" wrapText="1"/>
    </xf>
    <xf numFmtId="0" fontId="57" fillId="0" borderId="83" xfId="0" applyFont="1" applyBorder="1" applyAlignment="1">
      <alignment horizontal="center" vertical="center" wrapText="1"/>
    </xf>
    <xf numFmtId="1" fontId="57" fillId="0" borderId="22" xfId="1" applyNumberFormat="1" applyFont="1" applyFill="1" applyBorder="1" applyAlignment="1">
      <alignment horizontal="center" vertical="center" wrapText="1"/>
    </xf>
    <xf numFmtId="0" fontId="62" fillId="0" borderId="0" xfId="0" applyFont="1" applyAlignment="1">
      <alignment vertical="top" wrapText="1"/>
    </xf>
    <xf numFmtId="0" fontId="58" fillId="0" borderId="22" xfId="1" applyFont="1" applyFill="1" applyBorder="1" applyAlignment="1">
      <alignment horizontal="center" vertical="center"/>
    </xf>
    <xf numFmtId="0" fontId="56" fillId="0" borderId="22" xfId="1" applyFont="1" applyFill="1" applyBorder="1" applyAlignment="1">
      <alignment horizontal="center" vertical="center" wrapText="1"/>
    </xf>
    <xf numFmtId="0" fontId="59" fillId="0" borderId="22" xfId="1" applyFont="1" applyFill="1" applyBorder="1" applyAlignment="1">
      <alignment horizontal="center" vertical="center" wrapText="1"/>
    </xf>
    <xf numFmtId="0" fontId="65" fillId="0" borderId="22" xfId="0" applyFont="1" applyBorder="1" applyAlignment="1">
      <alignment horizontal="center" vertical="center" wrapText="1"/>
    </xf>
    <xf numFmtId="0" fontId="58" fillId="0" borderId="22" xfId="0" applyFont="1" applyBorder="1" applyAlignment="1">
      <alignment horizontal="center" vertical="top" wrapText="1"/>
    </xf>
    <xf numFmtId="0" fontId="57" fillId="0" borderId="110" xfId="1" applyFont="1" applyFill="1" applyBorder="1" applyAlignment="1">
      <alignment horizontal="center" vertical="top" wrapText="1"/>
    </xf>
    <xf numFmtId="0" fontId="58" fillId="0" borderId="99" xfId="0" applyFont="1" applyBorder="1" applyAlignment="1">
      <alignment horizontal="center" vertical="center" wrapText="1"/>
    </xf>
    <xf numFmtId="0" fontId="58" fillId="0" borderId="0" xfId="0" applyFont="1" applyAlignment="1">
      <alignment horizontal="center" vertical="center"/>
    </xf>
    <xf numFmtId="0" fontId="58" fillId="0" borderId="0" xfId="1" applyFont="1" applyFill="1" applyAlignment="1">
      <alignment horizontal="center" wrapText="1"/>
    </xf>
    <xf numFmtId="0" fontId="33" fillId="0" borderId="22" xfId="0" applyFont="1" applyBorder="1" applyAlignment="1">
      <alignment horizontal="center" vertical="center" wrapText="1"/>
    </xf>
    <xf numFmtId="0" fontId="33" fillId="0" borderId="99" xfId="0" applyFont="1" applyBorder="1" applyAlignment="1">
      <alignment horizontal="center" vertical="center" wrapText="1"/>
    </xf>
    <xf numFmtId="0" fontId="65" fillId="0" borderId="83" xfId="0" applyFont="1" applyBorder="1" applyAlignment="1">
      <alignment horizontal="center" vertical="top" wrapText="1"/>
    </xf>
    <xf numFmtId="0" fontId="62" fillId="0" borderId="22" xfId="0" applyFont="1" applyBorder="1" applyAlignment="1">
      <alignment horizontal="center" vertical="center" wrapText="1"/>
    </xf>
    <xf numFmtId="0" fontId="65" fillId="0" borderId="0" xfId="0" applyFont="1" applyAlignment="1">
      <alignment horizontal="center" wrapText="1"/>
    </xf>
    <xf numFmtId="0" fontId="4" fillId="0" borderId="22" xfId="0" applyFont="1" applyBorder="1" applyAlignment="1">
      <alignment horizontal="center" vertical="top" wrapText="1"/>
    </xf>
    <xf numFmtId="0" fontId="4" fillId="0" borderId="72" xfId="0" applyFont="1" applyBorder="1" applyAlignment="1">
      <alignment horizontal="center" vertical="top" wrapText="1"/>
    </xf>
    <xf numFmtId="0" fontId="65" fillId="0" borderId="98" xfId="0" applyFont="1" applyBorder="1" applyAlignment="1">
      <alignment horizontal="center" vertical="center" wrapText="1"/>
    </xf>
    <xf numFmtId="0" fontId="33" fillId="0" borderId="98" xfId="0" applyFont="1" applyBorder="1" applyAlignment="1">
      <alignment horizontal="center" vertical="top" wrapText="1"/>
    </xf>
    <xf numFmtId="0" fontId="17" fillId="0" borderId="29" xfId="0" applyFont="1" applyBorder="1" applyAlignment="1">
      <alignment horizontal="center" vertical="top" wrapText="1"/>
    </xf>
    <xf numFmtId="0" fontId="56" fillId="0" borderId="98" xfId="1" applyFont="1" applyFill="1" applyBorder="1" applyAlignment="1">
      <alignment horizontal="center" vertical="center" wrapText="1"/>
    </xf>
    <xf numFmtId="0" fontId="59" fillId="0" borderId="29" xfId="1" applyFont="1" applyFill="1" applyBorder="1" applyAlignment="1">
      <alignment horizontal="center" vertical="top" wrapText="1"/>
    </xf>
    <xf numFmtId="0" fontId="16" fillId="0" borderId="29" xfId="0" applyFont="1" applyBorder="1" applyAlignment="1">
      <alignment horizontal="center" vertical="top" wrapText="1"/>
    </xf>
    <xf numFmtId="0" fontId="8" fillId="0" borderId="109" xfId="0" applyFont="1" applyBorder="1" applyAlignment="1">
      <alignment horizontal="center" vertical="top" wrapText="1"/>
    </xf>
    <xf numFmtId="0" fontId="10" fillId="0" borderId="210" xfId="0" applyFont="1" applyBorder="1" applyAlignment="1">
      <alignment horizontal="center" wrapText="1"/>
    </xf>
    <xf numFmtId="0" fontId="8" fillId="0" borderId="66" xfId="0" applyFont="1" applyBorder="1" applyAlignment="1">
      <alignment horizontal="center" vertical="center"/>
    </xf>
    <xf numFmtId="0" fontId="1" fillId="0" borderId="22" xfId="1" applyFont="1" applyFill="1" applyBorder="1" applyAlignment="1">
      <alignment vertical="center" wrapText="1"/>
    </xf>
    <xf numFmtId="0" fontId="8" fillId="0" borderId="222" xfId="0" applyFont="1" applyBorder="1" applyAlignment="1">
      <alignment horizontal="center" vertical="top" wrapText="1"/>
    </xf>
    <xf numFmtId="0" fontId="1" fillId="0" borderId="222" xfId="0" applyFont="1" applyBorder="1" applyAlignment="1">
      <alignment horizontal="center" vertical="top" wrapText="1"/>
    </xf>
    <xf numFmtId="0" fontId="1" fillId="0" borderId="4" xfId="0" applyFont="1" applyBorder="1" applyAlignment="1">
      <alignment horizontal="left" vertical="top"/>
    </xf>
    <xf numFmtId="0" fontId="0" fillId="0" borderId="0" xfId="0"/>
    <xf numFmtId="0" fontId="3" fillId="0" borderId="5" xfId="0" applyFont="1" applyBorder="1"/>
    <xf numFmtId="0" fontId="7" fillId="0" borderId="30" xfId="0" applyFont="1" applyBorder="1" applyAlignment="1">
      <alignment horizontal="center" vertical="center" wrapText="1"/>
    </xf>
    <xf numFmtId="0" fontId="3" fillId="0" borderId="31" xfId="0" applyFont="1" applyBorder="1"/>
    <xf numFmtId="0" fontId="5" fillId="0" borderId="32" xfId="0" applyFont="1" applyBorder="1" applyAlignment="1">
      <alignment horizontal="center" vertical="center" wrapText="1"/>
    </xf>
    <xf numFmtId="0" fontId="3" fillId="0" borderId="32" xfId="0" applyFont="1" applyBorder="1"/>
    <xf numFmtId="0" fontId="1" fillId="0" borderId="32" xfId="0" applyFont="1" applyBorder="1" applyAlignment="1">
      <alignment horizontal="center" vertical="center" wrapText="1"/>
    </xf>
    <xf numFmtId="0" fontId="1" fillId="0" borderId="4" xfId="0" applyFont="1" applyBorder="1" applyAlignment="1">
      <alignment horizontal="left" vertical="top" wrapText="1"/>
    </xf>
    <xf numFmtId="0" fontId="1" fillId="0" borderId="0" xfId="0" applyFont="1"/>
    <xf numFmtId="0" fontId="6" fillId="3" borderId="25" xfId="0" applyFont="1" applyFill="1" applyBorder="1" applyAlignment="1">
      <alignment horizontal="left" vertical="center" wrapText="1"/>
    </xf>
    <xf numFmtId="0" fontId="3" fillId="0" borderId="26" xfId="0" applyFont="1" applyBorder="1"/>
    <xf numFmtId="0" fontId="7" fillId="0" borderId="27" xfId="0" applyFont="1" applyBorder="1" applyAlignment="1">
      <alignment horizontal="left" vertical="top" wrapText="1"/>
    </xf>
    <xf numFmtId="0" fontId="3" fillId="0" borderId="28" xfId="0" applyFont="1" applyBorder="1"/>
    <xf numFmtId="0" fontId="8" fillId="4" borderId="30" xfId="0" applyFont="1" applyFill="1" applyBorder="1" applyAlignment="1">
      <alignment horizontal="center" vertical="center" wrapText="1"/>
    </xf>
    <xf numFmtId="0" fontId="7" fillId="0" borderId="15" xfId="0" applyFont="1" applyBorder="1" applyAlignment="1">
      <alignment horizontal="left" vertical="top" wrapText="1"/>
    </xf>
    <xf numFmtId="0" fontId="3" fillId="0" borderId="16" xfId="0" applyFont="1" applyBorder="1"/>
    <xf numFmtId="0" fontId="7" fillId="0" borderId="19" xfId="0" applyFont="1" applyBorder="1" applyAlignment="1">
      <alignment horizontal="left" vertical="center" wrapText="1"/>
    </xf>
    <xf numFmtId="0" fontId="3" fillId="0" borderId="20" xfId="0" applyFont="1" applyBorder="1"/>
    <xf numFmtId="0" fontId="6" fillId="3" borderId="13" xfId="0" applyFont="1" applyFill="1" applyBorder="1" applyAlignment="1">
      <alignment horizontal="left" vertical="top" wrapText="1" readingOrder="1"/>
    </xf>
    <xf numFmtId="0" fontId="3" fillId="0" borderId="14" xfId="0" applyFont="1" applyBorder="1"/>
    <xf numFmtId="0" fontId="6" fillId="3" borderId="17" xfId="0" applyFont="1" applyFill="1" applyBorder="1" applyAlignment="1">
      <alignment horizontal="left" vertical="center" wrapText="1"/>
    </xf>
    <xf numFmtId="0" fontId="3" fillId="0" borderId="18" xfId="0" applyFont="1" applyBorder="1"/>
    <xf numFmtId="0" fontId="7" fillId="0" borderId="19" xfId="0" applyFont="1" applyBorder="1" applyAlignment="1">
      <alignment horizontal="left" vertical="top" wrapText="1"/>
    </xf>
    <xf numFmtId="0" fontId="6" fillId="3" borderId="21" xfId="0" applyFont="1" applyFill="1" applyBorder="1" applyAlignment="1">
      <alignment horizontal="center" vertical="center" textRotation="90"/>
    </xf>
    <xf numFmtId="0" fontId="3" fillId="0" borderId="23" xfId="0" applyFont="1" applyBorder="1"/>
    <xf numFmtId="0" fontId="3" fillId="0" borderId="24" xfId="0" applyFont="1" applyBorder="1"/>
    <xf numFmtId="0" fontId="2" fillId="0" borderId="1" xfId="0" applyFont="1" applyBorder="1" applyAlignment="1">
      <alignment horizontal="center" vertical="center" wrapText="1"/>
    </xf>
    <xf numFmtId="0" fontId="3" fillId="0" borderId="2" xfId="0" applyFont="1" applyBorder="1"/>
    <xf numFmtId="0" fontId="3" fillId="0" borderId="3" xfId="0" applyFont="1" applyBorder="1"/>
    <xf numFmtId="0" fontId="1" fillId="0" borderId="4" xfId="0" quotePrefix="1" applyFont="1" applyBorder="1" applyAlignment="1">
      <alignment horizontal="left" vertical="center" wrapText="1"/>
    </xf>
    <xf numFmtId="0" fontId="3" fillId="0" borderId="4" xfId="0" applyFont="1" applyBorder="1"/>
    <xf numFmtId="0" fontId="4" fillId="0" borderId="4" xfId="0" quotePrefix="1" applyFont="1" applyBorder="1" applyAlignment="1">
      <alignment horizontal="left" vertical="top" wrapText="1"/>
    </xf>
    <xf numFmtId="0" fontId="6" fillId="2" borderId="9" xfId="0" applyFont="1" applyFill="1" applyBorder="1" applyAlignment="1">
      <alignment horizontal="center" vertical="center" wrapText="1"/>
    </xf>
    <xf numFmtId="0" fontId="3" fillId="0" borderId="10" xfId="0" applyFont="1" applyBorder="1"/>
    <xf numFmtId="0" fontId="6" fillId="2" borderId="11" xfId="0" applyFont="1" applyFill="1" applyBorder="1" applyAlignment="1">
      <alignment horizontal="center" vertical="center"/>
    </xf>
    <xf numFmtId="0" fontId="3" fillId="0" borderId="12" xfId="0" applyFont="1" applyBorder="1"/>
    <xf numFmtId="0" fontId="11" fillId="2" borderId="36" xfId="0" applyFont="1" applyFill="1" applyBorder="1" applyAlignment="1">
      <alignment horizontal="center" vertical="center" wrapText="1"/>
    </xf>
    <xf numFmtId="0" fontId="3" fillId="0" borderId="37" xfId="0" applyFont="1" applyBorder="1"/>
    <xf numFmtId="2" fontId="10" fillId="3" borderId="47" xfId="0" applyNumberFormat="1" applyFont="1" applyFill="1" applyBorder="1" applyAlignment="1">
      <alignment horizontal="center" vertical="center" wrapText="1"/>
    </xf>
    <xf numFmtId="0" fontId="33" fillId="0" borderId="60" xfId="0" applyFont="1" applyBorder="1"/>
    <xf numFmtId="0" fontId="33" fillId="0" borderId="51" xfId="0" applyFont="1" applyBorder="1"/>
    <xf numFmtId="0" fontId="10" fillId="0" borderId="73" xfId="0" applyFont="1" applyBorder="1" applyAlignment="1">
      <alignment horizontal="left" vertical="top" wrapText="1"/>
    </xf>
    <xf numFmtId="0" fontId="33" fillId="0" borderId="63" xfId="0" applyFont="1" applyBorder="1"/>
    <xf numFmtId="0" fontId="33" fillId="0" borderId="69" xfId="0" applyFont="1" applyBorder="1"/>
    <xf numFmtId="0" fontId="10" fillId="0" borderId="237" xfId="0" applyFont="1" applyBorder="1" applyAlignment="1">
      <alignment horizontal="left" vertical="top" wrapText="1"/>
    </xf>
    <xf numFmtId="0" fontId="33" fillId="0" borderId="237" xfId="0" applyFont="1" applyBorder="1"/>
    <xf numFmtId="0" fontId="10" fillId="0" borderId="22" xfId="0" applyFont="1" applyBorder="1" applyAlignment="1">
      <alignment horizontal="left" vertical="top" wrapText="1"/>
    </xf>
    <xf numFmtId="0" fontId="33" fillId="0" borderId="22" xfId="0" applyFont="1" applyBorder="1"/>
    <xf numFmtId="0" fontId="49" fillId="0" borderId="22" xfId="0" applyFont="1" applyBorder="1" applyAlignment="1">
      <alignment horizontal="center" vertical="center" wrapText="1"/>
    </xf>
    <xf numFmtId="0" fontId="3" fillId="0" borderId="22" xfId="0" applyFont="1" applyBorder="1"/>
    <xf numFmtId="0" fontId="10" fillId="0" borderId="22" xfId="0" applyFont="1" applyBorder="1" applyAlignment="1">
      <alignment horizontal="center" vertical="center"/>
    </xf>
    <xf numFmtId="0" fontId="16" fillId="0" borderId="22" xfId="0" applyFont="1" applyBorder="1" applyAlignment="1">
      <alignment horizontal="left" vertical="top" wrapText="1"/>
    </xf>
    <xf numFmtId="0" fontId="16" fillId="0" borderId="22" xfId="0" applyFont="1" applyBorder="1" applyAlignment="1">
      <alignment horizontal="center" vertical="center" wrapText="1"/>
    </xf>
    <xf numFmtId="0" fontId="10" fillId="19" borderId="238" xfId="0" applyFont="1" applyFill="1" applyBorder="1" applyAlignment="1">
      <alignment horizontal="center" vertical="center" wrapText="1"/>
    </xf>
    <xf numFmtId="0" fontId="33" fillId="20" borderId="238" xfId="0" applyFont="1" applyFill="1" applyBorder="1"/>
    <xf numFmtId="0" fontId="10" fillId="3" borderId="47" xfId="0" applyFont="1" applyFill="1" applyBorder="1" applyAlignment="1">
      <alignment horizontal="center" vertical="center" wrapText="1"/>
    </xf>
    <xf numFmtId="0" fontId="49" fillId="3" borderId="22" xfId="0" applyFont="1" applyFill="1" applyBorder="1" applyAlignment="1">
      <alignment horizontal="center" vertical="center" wrapText="1"/>
    </xf>
    <xf numFmtId="0" fontId="10" fillId="3" borderId="22" xfId="0" applyFont="1" applyFill="1" applyBorder="1" applyAlignment="1">
      <alignment horizontal="center" vertical="center"/>
    </xf>
    <xf numFmtId="0" fontId="16" fillId="0" borderId="98" xfId="0" applyFont="1" applyBorder="1" applyAlignment="1">
      <alignment horizontal="left" vertical="top" wrapText="1"/>
    </xf>
    <xf numFmtId="0" fontId="16" fillId="0" borderId="67" xfId="0" applyFont="1" applyBorder="1" applyAlignment="1">
      <alignment horizontal="left" vertical="top" wrapText="1"/>
    </xf>
    <xf numFmtId="0" fontId="16" fillId="0" borderId="99" xfId="0" applyFont="1" applyBorder="1" applyAlignment="1">
      <alignment horizontal="left" vertical="top" wrapText="1"/>
    </xf>
    <xf numFmtId="0" fontId="33" fillId="0" borderId="22" xfId="0" applyFont="1" applyBorder="1" applyAlignment="1">
      <alignment vertical="center"/>
    </xf>
    <xf numFmtId="0" fontId="10" fillId="0" borderId="235" xfId="0" applyFont="1" applyBorder="1" applyAlignment="1">
      <alignment horizontal="left" vertical="top" wrapText="1"/>
    </xf>
    <xf numFmtId="0" fontId="10" fillId="0" borderId="83" xfId="0" applyFont="1" applyBorder="1" applyAlignment="1">
      <alignment horizontal="left" vertical="top" wrapText="1"/>
    </xf>
    <xf numFmtId="0" fontId="16" fillId="0" borderId="83" xfId="0" applyFont="1" applyBorder="1" applyAlignment="1">
      <alignment horizontal="left" vertical="top" wrapText="1"/>
    </xf>
    <xf numFmtId="0" fontId="16" fillId="0" borderId="83" xfId="0" applyFont="1" applyBorder="1" applyAlignment="1">
      <alignment horizontal="center" vertical="center" wrapText="1"/>
    </xf>
    <xf numFmtId="0" fontId="49" fillId="0" borderId="83" xfId="0" applyFont="1" applyBorder="1" applyAlignment="1">
      <alignment horizontal="center" vertical="center" wrapText="1"/>
    </xf>
    <xf numFmtId="0" fontId="10" fillId="3" borderId="83" xfId="0" applyFont="1" applyFill="1" applyBorder="1" applyAlignment="1">
      <alignment horizontal="center" vertical="center"/>
    </xf>
    <xf numFmtId="0" fontId="10" fillId="19" borderId="236" xfId="0" applyFont="1" applyFill="1" applyBorder="1" applyAlignment="1">
      <alignment horizontal="center" vertical="center" wrapText="1"/>
    </xf>
    <xf numFmtId="0" fontId="8" fillId="9" borderId="56" xfId="0" applyFont="1" applyFill="1" applyBorder="1" applyAlignment="1">
      <alignment horizontal="center" vertical="center"/>
    </xf>
    <xf numFmtId="0" fontId="33" fillId="0" borderId="131" xfId="0" applyFont="1" applyBorder="1"/>
    <xf numFmtId="0" fontId="8" fillId="9" borderId="56" xfId="0" applyFont="1" applyFill="1" applyBorder="1" applyAlignment="1">
      <alignment horizontal="center" vertical="center" wrapText="1"/>
    </xf>
    <xf numFmtId="0" fontId="16" fillId="0" borderId="22" xfId="0" applyFont="1" applyBorder="1" applyAlignment="1">
      <alignment vertical="top" wrapText="1"/>
    </xf>
    <xf numFmtId="0" fontId="8" fillId="9" borderId="131" xfId="0" applyFont="1" applyFill="1" applyBorder="1" applyAlignment="1">
      <alignment horizontal="center" vertical="center" textRotation="90" wrapText="1"/>
    </xf>
    <xf numFmtId="0" fontId="33" fillId="0" borderId="59" xfId="0" applyFont="1" applyBorder="1"/>
    <xf numFmtId="0" fontId="8" fillId="3" borderId="47" xfId="0" applyFont="1" applyFill="1" applyBorder="1" applyAlignment="1">
      <alignment horizontal="center" vertical="center" textRotation="90" wrapText="1"/>
    </xf>
    <xf numFmtId="2" fontId="8" fillId="3" borderId="47" xfId="0" applyNumberFormat="1" applyFont="1" applyFill="1" applyBorder="1" applyAlignment="1">
      <alignment horizontal="center" vertical="center" textRotation="90" wrapText="1"/>
    </xf>
    <xf numFmtId="0" fontId="10" fillId="9" borderId="92" xfId="0" applyFont="1" applyFill="1" applyBorder="1" applyAlignment="1">
      <alignment horizontal="left" vertical="center" wrapText="1"/>
    </xf>
    <xf numFmtId="0" fontId="33" fillId="0" borderId="96" xfId="0" applyFont="1" applyBorder="1"/>
    <xf numFmtId="0" fontId="33" fillId="0" borderId="97" xfId="0" applyFont="1" applyBorder="1"/>
    <xf numFmtId="0" fontId="10" fillId="9" borderId="97" xfId="0" applyFont="1" applyFill="1" applyBorder="1" applyAlignment="1">
      <alignment horizontal="left" vertical="center" wrapText="1"/>
    </xf>
    <xf numFmtId="0" fontId="8" fillId="9" borderId="131" xfId="0" applyFont="1" applyFill="1" applyBorder="1" applyAlignment="1">
      <alignment horizontal="center" vertical="center" wrapText="1"/>
    </xf>
    <xf numFmtId="0" fontId="10" fillId="9" borderId="131" xfId="0" applyFont="1" applyFill="1" applyBorder="1" applyAlignment="1">
      <alignment horizontal="left" vertical="top" wrapText="1"/>
    </xf>
    <xf numFmtId="0" fontId="8" fillId="9" borderId="171" xfId="0" applyFont="1" applyFill="1" applyBorder="1" applyAlignment="1">
      <alignment horizontal="center" vertical="center"/>
    </xf>
    <xf numFmtId="0" fontId="33" fillId="0" borderId="82" xfId="0" applyFont="1" applyBorder="1"/>
    <xf numFmtId="0" fontId="33" fillId="0" borderId="94" xfId="0" applyFont="1" applyBorder="1"/>
    <xf numFmtId="0" fontId="10" fillId="5" borderId="238" xfId="0" applyFont="1" applyFill="1" applyBorder="1" applyAlignment="1">
      <alignment horizontal="center" vertical="center" wrapText="1"/>
    </xf>
    <xf numFmtId="0" fontId="33" fillId="0" borderId="238" xfId="0" applyFont="1" applyBorder="1"/>
    <xf numFmtId="0" fontId="10" fillId="5" borderId="236" xfId="0" applyFont="1" applyFill="1" applyBorder="1" applyAlignment="1">
      <alignment horizontal="center" vertical="center" wrapText="1"/>
    </xf>
    <xf numFmtId="0" fontId="10" fillId="9" borderId="56" xfId="0" applyFont="1" applyFill="1" applyBorder="1" applyAlignment="1">
      <alignment horizontal="left" vertical="center" wrapText="1"/>
    </xf>
    <xf numFmtId="0" fontId="33" fillId="0" borderId="61" xfId="0" applyFont="1" applyBorder="1"/>
    <xf numFmtId="0" fontId="10" fillId="9" borderId="131" xfId="0" applyFont="1" applyFill="1" applyBorder="1" applyAlignment="1">
      <alignment horizontal="left" vertical="center" wrapText="1"/>
    </xf>
    <xf numFmtId="0" fontId="16" fillId="0" borderId="83" xfId="0" applyFont="1" applyBorder="1" applyAlignment="1">
      <alignment vertical="top" wrapText="1"/>
    </xf>
    <xf numFmtId="0" fontId="10" fillId="22" borderId="238" xfId="0" applyFont="1" applyFill="1" applyBorder="1" applyAlignment="1">
      <alignment horizontal="center" vertical="center" wrapText="1"/>
    </xf>
    <xf numFmtId="0" fontId="33" fillId="23" borderId="238" xfId="0" applyFont="1" applyFill="1" applyBorder="1"/>
    <xf numFmtId="0" fontId="33" fillId="23" borderId="240" xfId="0" applyFont="1" applyFill="1" applyBorder="1"/>
    <xf numFmtId="0" fontId="33" fillId="0" borderId="239" xfId="0" applyFont="1" applyBorder="1"/>
    <xf numFmtId="0" fontId="33" fillId="0" borderId="72" xfId="0" applyFont="1" applyBorder="1"/>
    <xf numFmtId="0" fontId="3" fillId="0" borderId="72" xfId="0" applyFont="1" applyBorder="1"/>
    <xf numFmtId="0" fontId="10" fillId="0" borderId="237" xfId="0" applyFont="1" applyBorder="1" applyAlignment="1">
      <alignment vertical="top" wrapText="1"/>
    </xf>
    <xf numFmtId="0" fontId="10" fillId="0" borderId="22" xfId="0" applyFont="1" applyBorder="1" applyAlignment="1">
      <alignment horizontal="center" vertical="center" wrapText="1"/>
    </xf>
    <xf numFmtId="0" fontId="33" fillId="0" borderId="72" xfId="0" applyFont="1" applyBorder="1" applyAlignment="1">
      <alignment vertical="center"/>
    </xf>
    <xf numFmtId="0" fontId="10" fillId="21" borderId="238" xfId="0" applyFont="1" applyFill="1" applyBorder="1" applyAlignment="1">
      <alignment horizontal="center" vertical="center" wrapText="1"/>
    </xf>
    <xf numFmtId="0" fontId="10" fillId="3" borderId="83" xfId="0" applyFont="1" applyFill="1" applyBorder="1" applyAlignment="1">
      <alignment horizontal="center" vertical="center" wrapText="1"/>
    </xf>
    <xf numFmtId="0" fontId="10" fillId="19" borderId="45" xfId="0" applyFont="1" applyFill="1" applyBorder="1" applyAlignment="1">
      <alignment horizontal="center" vertical="center" wrapText="1"/>
    </xf>
    <xf numFmtId="0" fontId="33" fillId="20" borderId="45" xfId="0" applyFont="1" applyFill="1" applyBorder="1"/>
    <xf numFmtId="166" fontId="10" fillId="3" borderId="47" xfId="0" applyNumberFormat="1" applyFont="1" applyFill="1" applyBorder="1" applyAlignment="1">
      <alignment horizontal="center" vertical="center" wrapText="1"/>
    </xf>
    <xf numFmtId="0" fontId="10" fillId="0" borderId="98" xfId="0" applyFont="1" applyBorder="1" applyAlignment="1">
      <alignment horizontal="justify" vertical="top" wrapText="1"/>
    </xf>
    <xf numFmtId="0" fontId="10" fillId="0" borderId="67" xfId="0" applyFont="1" applyBorder="1" applyAlignment="1">
      <alignment horizontal="justify" vertical="top" wrapText="1"/>
    </xf>
    <xf numFmtId="0" fontId="10" fillId="0" borderId="99" xfId="0" applyFont="1" applyBorder="1" applyAlignment="1">
      <alignment horizontal="justify" vertical="top" wrapText="1"/>
    </xf>
    <xf numFmtId="0" fontId="10" fillId="5" borderId="45" xfId="0" applyFont="1" applyFill="1" applyBorder="1" applyAlignment="1">
      <alignment horizontal="center" vertical="center" wrapText="1"/>
    </xf>
    <xf numFmtId="0" fontId="33" fillId="0" borderId="45" xfId="0" applyFont="1" applyBorder="1"/>
    <xf numFmtId="165" fontId="10" fillId="3" borderId="47" xfId="0" applyNumberFormat="1" applyFont="1" applyFill="1" applyBorder="1" applyAlignment="1">
      <alignment horizontal="center" vertical="center" wrapText="1"/>
    </xf>
    <xf numFmtId="0" fontId="10" fillId="0" borderId="241" xfId="0" applyFont="1" applyBorder="1" applyAlignment="1">
      <alignment horizontal="center" vertical="top" wrapText="1"/>
    </xf>
    <xf numFmtId="0" fontId="10" fillId="0" borderId="67" xfId="0" applyFont="1" applyBorder="1" applyAlignment="1">
      <alignment horizontal="center" vertical="top" wrapText="1"/>
    </xf>
    <xf numFmtId="0" fontId="10" fillId="0" borderId="99" xfId="0" applyFont="1" applyBorder="1" applyAlignment="1">
      <alignment horizontal="center" vertical="top" wrapText="1"/>
    </xf>
    <xf numFmtId="0" fontId="3" fillId="0" borderId="22" xfId="0" applyFont="1" applyBorder="1" applyAlignment="1">
      <alignment vertical="center"/>
    </xf>
    <xf numFmtId="0" fontId="62" fillId="0" borderId="241" xfId="0" applyFont="1" applyBorder="1" applyAlignment="1">
      <alignment horizontal="center" vertical="top" wrapText="1"/>
    </xf>
    <xf numFmtId="0" fontId="76" fillId="0" borderId="67" xfId="0" applyFont="1" applyBorder="1" applyAlignment="1">
      <alignment horizontal="center" vertical="top" wrapText="1"/>
    </xf>
    <xf numFmtId="0" fontId="76" fillId="0" borderId="99" xfId="0" applyFont="1" applyBorder="1" applyAlignment="1">
      <alignment horizontal="center" vertical="top" wrapText="1"/>
    </xf>
    <xf numFmtId="0" fontId="10" fillId="0" borderId="98" xfId="0" applyFont="1" applyBorder="1" applyAlignment="1">
      <alignment horizontal="center" vertical="center"/>
    </xf>
    <xf numFmtId="0" fontId="10" fillId="0" borderId="67" xfId="0" applyFont="1" applyBorder="1" applyAlignment="1">
      <alignment horizontal="center" vertical="center"/>
    </xf>
    <xf numFmtId="0" fontId="10" fillId="0" borderId="99" xfId="0" applyFont="1" applyBorder="1" applyAlignment="1">
      <alignment horizontal="center" vertical="center"/>
    </xf>
    <xf numFmtId="0" fontId="15" fillId="10" borderId="56" xfId="0" applyFont="1" applyFill="1" applyBorder="1" applyAlignment="1">
      <alignment horizontal="center" vertical="center" textRotation="90" shrinkToFit="1"/>
    </xf>
    <xf numFmtId="0" fontId="33" fillId="0" borderId="62" xfId="0" applyFont="1" applyBorder="1"/>
    <xf numFmtId="0" fontId="8" fillId="10" borderId="56" xfId="0" applyFont="1" applyFill="1" applyBorder="1" applyAlignment="1">
      <alignment horizontal="center" vertical="center" wrapText="1"/>
    </xf>
    <xf numFmtId="0" fontId="10" fillId="10" borderId="56" xfId="0" applyFont="1" applyFill="1" applyBorder="1" applyAlignment="1">
      <alignment horizontal="center" vertical="center" wrapText="1"/>
    </xf>
    <xf numFmtId="0" fontId="8" fillId="10" borderId="56" xfId="0" applyFont="1" applyFill="1" applyBorder="1" applyAlignment="1">
      <alignment horizontal="center" vertical="center"/>
    </xf>
    <xf numFmtId="0" fontId="10" fillId="10" borderId="56" xfId="0" applyFont="1" applyFill="1" applyBorder="1" applyAlignment="1">
      <alignment horizontal="left" vertical="top" wrapText="1"/>
    </xf>
    <xf numFmtId="0" fontId="10" fillId="0" borderId="231" xfId="0" applyFont="1" applyBorder="1" applyAlignment="1">
      <alignment horizontal="left" vertical="top" wrapText="1"/>
    </xf>
    <xf numFmtId="0" fontId="10" fillId="0" borderId="231" xfId="0" applyFont="1" applyBorder="1" applyAlignment="1">
      <alignment horizontal="justify" vertical="top" wrapText="1"/>
    </xf>
    <xf numFmtId="0" fontId="10" fillId="0" borderId="22" xfId="0" applyFont="1" applyBorder="1" applyAlignment="1">
      <alignment horizontal="justify" vertical="top" wrapText="1"/>
    </xf>
    <xf numFmtId="0" fontId="10" fillId="0" borderId="231" xfId="0" applyFont="1" applyBorder="1" applyAlignment="1">
      <alignment horizontal="center" vertical="center"/>
    </xf>
    <xf numFmtId="0" fontId="33" fillId="0" borderId="234" xfId="0" applyFont="1" applyBorder="1"/>
    <xf numFmtId="0" fontId="33" fillId="0" borderId="233" xfId="0" applyFont="1" applyBorder="1"/>
    <xf numFmtId="0" fontId="3" fillId="0" borderId="233" xfId="0" applyFont="1" applyBorder="1" applyAlignment="1">
      <alignment vertical="center"/>
    </xf>
    <xf numFmtId="0" fontId="8" fillId="9" borderId="56" xfId="0" applyFont="1" applyFill="1" applyBorder="1" applyAlignment="1">
      <alignment horizontal="left" vertical="center" wrapText="1"/>
    </xf>
    <xf numFmtId="0" fontId="49" fillId="0" borderId="231" xfId="0" applyFont="1" applyBorder="1" applyAlignment="1">
      <alignment horizontal="center" vertical="center" wrapText="1"/>
    </xf>
    <xf numFmtId="0" fontId="10" fillId="19" borderId="41" xfId="0" applyFont="1" applyFill="1" applyBorder="1" applyAlignment="1">
      <alignment horizontal="center" vertical="center" wrapText="1"/>
    </xf>
    <xf numFmtId="0" fontId="33" fillId="0" borderId="110" xfId="0" applyFont="1" applyBorder="1"/>
    <xf numFmtId="169" fontId="10" fillId="0" borderId="47" xfId="2" applyNumberFormat="1" applyFont="1" applyFill="1" applyBorder="1" applyAlignment="1">
      <alignment horizontal="center" vertical="center" wrapText="1"/>
    </xf>
    <xf numFmtId="169" fontId="33" fillId="0" borderId="60" xfId="2" applyNumberFormat="1" applyFont="1" applyFill="1" applyBorder="1"/>
    <xf numFmtId="169" fontId="33" fillId="0" borderId="110" xfId="2" applyNumberFormat="1" applyFont="1" applyFill="1" applyBorder="1"/>
    <xf numFmtId="169" fontId="33" fillId="0" borderId="51" xfId="2" applyNumberFormat="1" applyFont="1" applyFill="1" applyBorder="1"/>
    <xf numFmtId="0" fontId="8" fillId="9" borderId="56" xfId="0" applyFont="1" applyFill="1" applyBorder="1" applyAlignment="1">
      <alignment horizontal="center" vertical="center" textRotation="90" wrapText="1"/>
    </xf>
    <xf numFmtId="0" fontId="8" fillId="9" borderId="30" xfId="0" applyFont="1" applyFill="1" applyBorder="1" applyAlignment="1">
      <alignment horizontal="center" vertical="center"/>
    </xf>
    <xf numFmtId="0" fontId="33" fillId="0" borderId="58" xfId="0" applyFont="1" applyBorder="1"/>
    <xf numFmtId="0" fontId="33" fillId="0" borderId="31" xfId="0" applyFont="1" applyBorder="1"/>
    <xf numFmtId="0" fontId="8" fillId="9" borderId="57" xfId="0" applyFont="1" applyFill="1" applyBorder="1" applyAlignment="1">
      <alignment horizontal="center" vertical="center" wrapText="1"/>
    </xf>
    <xf numFmtId="0" fontId="10" fillId="3" borderId="47" xfId="0" applyFont="1" applyFill="1" applyBorder="1" applyAlignment="1">
      <alignment horizontal="left" vertical="center" wrapText="1"/>
    </xf>
    <xf numFmtId="0" fontId="10" fillId="3" borderId="48" xfId="0" applyFont="1" applyFill="1" applyBorder="1" applyAlignment="1">
      <alignment horizontal="center"/>
    </xf>
    <xf numFmtId="0" fontId="33" fillId="0" borderId="49" xfId="0" applyFont="1" applyBorder="1"/>
    <xf numFmtId="0" fontId="33" fillId="0" borderId="50" xfId="0" applyFont="1" applyBorder="1"/>
    <xf numFmtId="0" fontId="33" fillId="0" borderId="52" xfId="0" applyFont="1" applyBorder="1"/>
    <xf numFmtId="0" fontId="33" fillId="0" borderId="53" xfId="0" applyFont="1" applyBorder="1"/>
    <xf numFmtId="0" fontId="33" fillId="0" borderId="54" xfId="0" applyFont="1" applyBorder="1"/>
    <xf numFmtId="164" fontId="10" fillId="3" borderId="36" xfId="0" applyNumberFormat="1" applyFont="1" applyFill="1" applyBorder="1" applyAlignment="1">
      <alignment horizontal="center"/>
    </xf>
    <xf numFmtId="0" fontId="33" fillId="0" borderId="55" xfId="0" applyFont="1" applyBorder="1"/>
    <xf numFmtId="0" fontId="33" fillId="0" borderId="37" xfId="0" applyFont="1" applyBorder="1"/>
    <xf numFmtId="0" fontId="2" fillId="9" borderId="36" xfId="0" applyFont="1" applyFill="1" applyBorder="1" applyAlignment="1">
      <alignment horizontal="center" vertical="center"/>
    </xf>
    <xf numFmtId="0" fontId="60" fillId="3" borderId="36" xfId="0" applyFont="1" applyFill="1" applyBorder="1" applyAlignment="1">
      <alignment horizontal="left" vertical="top" wrapText="1"/>
    </xf>
    <xf numFmtId="0" fontId="10" fillId="3" borderId="22" xfId="0" applyFont="1" applyFill="1" applyBorder="1" applyAlignment="1">
      <alignment horizontal="left" vertical="top" wrapText="1"/>
    </xf>
    <xf numFmtId="0" fontId="10" fillId="7" borderId="238" xfId="0" applyFont="1" applyFill="1" applyBorder="1" applyAlignment="1">
      <alignment horizontal="center" vertical="center" wrapText="1"/>
    </xf>
    <xf numFmtId="0" fontId="16" fillId="11" borderId="22" xfId="0" applyFont="1" applyFill="1" applyBorder="1" applyAlignment="1">
      <alignment horizontal="center" vertical="center"/>
    </xf>
    <xf numFmtId="0" fontId="16" fillId="11" borderId="83" xfId="0" applyFont="1" applyFill="1" applyBorder="1" applyAlignment="1">
      <alignment horizontal="center" vertical="center" wrapText="1"/>
    </xf>
    <xf numFmtId="0" fontId="33" fillId="0" borderId="240" xfId="0" applyFont="1" applyBorder="1"/>
    <xf numFmtId="0" fontId="16" fillId="11" borderId="22" xfId="0" applyFont="1" applyFill="1" applyBorder="1" applyAlignment="1">
      <alignment horizontal="center" vertical="center" wrapText="1"/>
    </xf>
    <xf numFmtId="0" fontId="10" fillId="11" borderId="22" xfId="0" applyFont="1" applyFill="1" applyBorder="1" applyAlignment="1">
      <alignment horizontal="center" vertical="center"/>
    </xf>
    <xf numFmtId="0" fontId="10" fillId="21" borderId="236" xfId="0" applyFont="1" applyFill="1" applyBorder="1" applyAlignment="1">
      <alignment horizontal="center" vertical="center" wrapText="1"/>
    </xf>
    <xf numFmtId="0" fontId="83" fillId="0" borderId="22" xfId="0" applyFont="1" applyBorder="1" applyAlignment="1">
      <alignment horizontal="center" vertical="center" wrapText="1"/>
    </xf>
    <xf numFmtId="0" fontId="44" fillId="0" borderId="22" xfId="0" applyFont="1" applyBorder="1"/>
    <xf numFmtId="0" fontId="10" fillId="0" borderId="98" xfId="0" applyFont="1" applyBorder="1" applyAlignment="1">
      <alignment horizontal="center" vertical="center" wrapText="1"/>
    </xf>
    <xf numFmtId="0" fontId="10" fillId="0" borderId="67" xfId="0" applyFont="1" applyBorder="1" applyAlignment="1">
      <alignment horizontal="center" vertical="center" wrapText="1"/>
    </xf>
    <xf numFmtId="0" fontId="10" fillId="0" borderId="99" xfId="0" applyFont="1" applyBorder="1" applyAlignment="1">
      <alignment horizontal="center" vertical="center" wrapText="1"/>
    </xf>
    <xf numFmtId="0" fontId="10" fillId="19" borderId="76" xfId="0" applyFont="1" applyFill="1" applyBorder="1" applyAlignment="1">
      <alignment horizontal="center" vertical="center" wrapText="1"/>
    </xf>
    <xf numFmtId="0" fontId="1" fillId="20" borderId="65" xfId="0" applyFont="1" applyFill="1" applyBorder="1"/>
    <xf numFmtId="0" fontId="1" fillId="20" borderId="71" xfId="0" applyFont="1" applyFill="1" applyBorder="1"/>
    <xf numFmtId="0" fontId="1" fillId="0" borderId="60" xfId="0" applyFont="1" applyBorder="1"/>
    <xf numFmtId="0" fontId="1" fillId="0" borderId="51" xfId="0" applyFont="1" applyBorder="1"/>
    <xf numFmtId="0" fontId="10" fillId="0" borderId="0" xfId="0" applyFont="1" applyAlignment="1">
      <alignment horizontal="center" vertical="center" wrapText="1"/>
    </xf>
    <xf numFmtId="2" fontId="10" fillId="0" borderId="0" xfId="0" applyNumberFormat="1" applyFont="1" applyAlignment="1">
      <alignment horizontal="center" vertical="center" wrapText="1"/>
    </xf>
    <xf numFmtId="0" fontId="10" fillId="3" borderId="101" xfId="0" applyFont="1" applyFill="1" applyBorder="1" applyAlignment="1">
      <alignment horizontal="left" vertical="top" wrapText="1"/>
    </xf>
    <xf numFmtId="0" fontId="1" fillId="0" borderId="102" xfId="0" applyFont="1" applyBorder="1"/>
    <xf numFmtId="0" fontId="1" fillId="0" borderId="103" xfId="0" applyFont="1" applyBorder="1"/>
    <xf numFmtId="0" fontId="1" fillId="0" borderId="63" xfId="0" applyFont="1" applyBorder="1"/>
    <xf numFmtId="0" fontId="1" fillId="0" borderId="69" xfId="0" applyFont="1" applyBorder="1"/>
    <xf numFmtId="0" fontId="10" fillId="0" borderId="74" xfId="0" applyFont="1" applyBorder="1" applyAlignment="1">
      <alignment horizontal="left" vertical="top" wrapText="1"/>
    </xf>
    <xf numFmtId="0" fontId="1" fillId="0" borderId="67" xfId="0" applyFont="1" applyBorder="1"/>
    <xf numFmtId="0" fontId="1" fillId="0" borderId="70" xfId="0" applyFont="1" applyBorder="1"/>
    <xf numFmtId="0" fontId="10" fillId="3" borderId="91" xfId="0" applyFont="1" applyFill="1" applyBorder="1" applyAlignment="1">
      <alignment horizontal="center" vertical="center" wrapText="1"/>
    </xf>
    <xf numFmtId="0" fontId="1" fillId="0" borderId="80" xfId="0" applyFont="1" applyBorder="1"/>
    <xf numFmtId="0" fontId="1" fillId="0" borderId="81" xfId="0" applyFont="1" applyBorder="1"/>
    <xf numFmtId="0" fontId="10" fillId="3" borderId="74" xfId="0" applyFont="1" applyFill="1" applyBorder="1" applyAlignment="1">
      <alignment horizontal="center" vertical="center"/>
    </xf>
    <xf numFmtId="0" fontId="10" fillId="0" borderId="80" xfId="0" applyFont="1" applyBorder="1" applyAlignment="1">
      <alignment vertical="top" wrapText="1"/>
    </xf>
    <xf numFmtId="0" fontId="10" fillId="0" borderId="110" xfId="0" applyFont="1" applyBorder="1" applyAlignment="1">
      <alignment horizontal="center" vertical="center" wrapText="1"/>
    </xf>
    <xf numFmtId="0" fontId="1" fillId="0" borderId="110" xfId="0" applyFont="1" applyBorder="1" applyAlignment="1">
      <alignment vertical="center"/>
    </xf>
    <xf numFmtId="0" fontId="1" fillId="0" borderId="111" xfId="0" applyFont="1" applyBorder="1" applyAlignment="1">
      <alignment vertical="center"/>
    </xf>
    <xf numFmtId="0" fontId="10" fillId="0" borderId="110" xfId="0" applyFont="1" applyBorder="1" applyAlignment="1">
      <alignment horizontal="center" wrapText="1"/>
    </xf>
    <xf numFmtId="0" fontId="1" fillId="0" borderId="110" xfId="0" applyFont="1" applyBorder="1"/>
    <xf numFmtId="0" fontId="1" fillId="0" borderId="111" xfId="0" applyFont="1" applyBorder="1"/>
    <xf numFmtId="0" fontId="10" fillId="5" borderId="76" xfId="0" applyFont="1" applyFill="1" applyBorder="1" applyAlignment="1">
      <alignment horizontal="center" vertical="center" wrapText="1"/>
    </xf>
    <xf numFmtId="0" fontId="1" fillId="0" borderId="65" xfId="0" applyFont="1" applyBorder="1"/>
    <xf numFmtId="0" fontId="1" fillId="0" borderId="71" xfId="0" applyFont="1" applyBorder="1"/>
    <xf numFmtId="0" fontId="12" fillId="12" borderId="56" xfId="0" applyFont="1" applyFill="1" applyBorder="1" applyAlignment="1">
      <alignment horizontal="center" vertical="center"/>
    </xf>
    <xf numFmtId="0" fontId="24" fillId="0" borderId="131" xfId="0" applyFont="1" applyBorder="1"/>
    <xf numFmtId="0" fontId="12" fillId="12" borderId="56" xfId="0" applyFont="1" applyFill="1" applyBorder="1" applyAlignment="1">
      <alignment horizontal="center" vertical="center" wrapText="1"/>
    </xf>
    <xf numFmtId="2" fontId="12" fillId="0" borderId="0" xfId="0" applyNumberFormat="1" applyFont="1" applyAlignment="1">
      <alignment horizontal="center" vertical="center" textRotation="90" wrapText="1"/>
    </xf>
    <xf numFmtId="0" fontId="24" fillId="0" borderId="0" xfId="0" applyFont="1"/>
    <xf numFmtId="0" fontId="12" fillId="0" borderId="0" xfId="0" applyFont="1" applyAlignment="1">
      <alignment horizontal="center" vertical="center" textRotation="90" wrapText="1"/>
    </xf>
    <xf numFmtId="0" fontId="12" fillId="12" borderId="56" xfId="0" applyFont="1" applyFill="1" applyBorder="1" applyAlignment="1">
      <alignment horizontal="left" vertical="center" wrapText="1"/>
    </xf>
    <xf numFmtId="0" fontId="24" fillId="0" borderId="59" xfId="0" applyFont="1" applyBorder="1"/>
    <xf numFmtId="0" fontId="24" fillId="0" borderId="61" xfId="0" applyFont="1" applyBorder="1"/>
    <xf numFmtId="0" fontId="12" fillId="12" borderId="131" xfId="0" applyFont="1" applyFill="1" applyBorder="1" applyAlignment="1">
      <alignment horizontal="left" vertical="center" wrapText="1"/>
    </xf>
    <xf numFmtId="0" fontId="12" fillId="12" borderId="131" xfId="0" applyFont="1" applyFill="1" applyBorder="1" applyAlignment="1">
      <alignment horizontal="center" vertical="center" wrapText="1"/>
    </xf>
    <xf numFmtId="0" fontId="24" fillId="0" borderId="85" xfId="0" applyFont="1" applyBorder="1"/>
    <xf numFmtId="0" fontId="12" fillId="12" borderId="131" xfId="0" applyFont="1" applyFill="1" applyBorder="1" applyAlignment="1">
      <alignment horizontal="left" vertical="top" wrapText="1"/>
    </xf>
    <xf numFmtId="0" fontId="12" fillId="12" borderId="131" xfId="0" applyFont="1" applyFill="1" applyBorder="1" applyAlignment="1">
      <alignment horizontal="center" vertical="center" textRotation="90" wrapText="1"/>
    </xf>
    <xf numFmtId="0" fontId="12" fillId="12" borderId="171" xfId="0" applyFont="1" applyFill="1" applyBorder="1" applyAlignment="1">
      <alignment horizontal="center" vertical="center"/>
    </xf>
    <xf numFmtId="0" fontId="24" fillId="0" borderId="82" xfId="0" applyFont="1" applyBorder="1"/>
    <xf numFmtId="0" fontId="10" fillId="0" borderId="79" xfId="0" applyFont="1" applyBorder="1" applyAlignment="1">
      <alignment vertical="top" wrapText="1"/>
    </xf>
    <xf numFmtId="0" fontId="10" fillId="0" borderId="190" xfId="0" applyFont="1" applyBorder="1" applyAlignment="1">
      <alignment horizontal="center" vertical="center" wrapText="1"/>
    </xf>
    <xf numFmtId="0" fontId="10" fillId="3" borderId="91" xfId="0" applyFont="1" applyFill="1" applyBorder="1" applyAlignment="1">
      <alignment horizontal="center" vertical="top" wrapText="1"/>
    </xf>
    <xf numFmtId="0" fontId="1" fillId="0" borderId="237" xfId="0" applyFont="1" applyBorder="1"/>
    <xf numFmtId="0" fontId="10" fillId="3" borderId="83" xfId="0" applyFont="1" applyFill="1" applyBorder="1" applyAlignment="1">
      <alignment horizontal="left" vertical="top" wrapText="1"/>
    </xf>
    <xf numFmtId="0" fontId="1" fillId="0" borderId="22" xfId="0" applyFont="1" applyBorder="1"/>
    <xf numFmtId="0" fontId="10" fillId="0" borderId="83" xfId="0" applyFont="1" applyBorder="1" applyAlignment="1">
      <alignment vertical="top" wrapText="1"/>
    </xf>
    <xf numFmtId="0" fontId="10" fillId="11" borderId="83" xfId="0" applyFont="1" applyFill="1" applyBorder="1" applyAlignment="1">
      <alignment horizontal="center" vertical="center" wrapText="1"/>
    </xf>
    <xf numFmtId="0" fontId="1" fillId="0" borderId="22" xfId="0" applyFont="1" applyBorder="1" applyAlignment="1">
      <alignment vertical="center"/>
    </xf>
    <xf numFmtId="0" fontId="1" fillId="0" borderId="238" xfId="0" applyFont="1" applyBorder="1"/>
    <xf numFmtId="0" fontId="1" fillId="0" borderId="240" xfId="0" applyFont="1" applyBorder="1"/>
    <xf numFmtId="0" fontId="12" fillId="12" borderId="30" xfId="0" applyFont="1" applyFill="1" applyBorder="1" applyAlignment="1">
      <alignment horizontal="center" vertical="center"/>
    </xf>
    <xf numFmtId="0" fontId="24" fillId="0" borderId="58" xfId="0" applyFont="1" applyBorder="1"/>
    <xf numFmtId="0" fontId="24" fillId="0" borderId="100" xfId="0" applyFont="1" applyBorder="1"/>
    <xf numFmtId="0" fontId="12" fillId="12" borderId="56" xfId="0" applyFont="1" applyFill="1" applyBorder="1" applyAlignment="1">
      <alignment horizontal="left" vertical="top" wrapText="1"/>
    </xf>
    <xf numFmtId="0" fontId="12" fillId="12" borderId="59" xfId="0" applyFont="1" applyFill="1" applyBorder="1" applyAlignment="1">
      <alignment horizontal="left" vertical="top" wrapText="1"/>
    </xf>
    <xf numFmtId="0" fontId="12" fillId="12" borderId="59" xfId="0" applyFont="1" applyFill="1" applyBorder="1" applyAlignment="1">
      <alignment horizontal="center" vertical="center" textRotation="90" wrapText="1"/>
    </xf>
    <xf numFmtId="0" fontId="12" fillId="12" borderId="56" xfId="0" applyFont="1" applyFill="1" applyBorder="1" applyAlignment="1">
      <alignment horizontal="center" vertical="center" textRotation="90" wrapText="1"/>
    </xf>
    <xf numFmtId="0" fontId="10" fillId="3" borderId="73" xfId="0" applyFont="1" applyFill="1" applyBorder="1" applyAlignment="1">
      <alignment horizontal="left" vertical="top" wrapText="1"/>
    </xf>
    <xf numFmtId="0" fontId="10" fillId="0" borderId="75" xfId="0" applyFont="1" applyBorder="1" applyAlignment="1">
      <alignment horizontal="left" vertical="top" wrapText="1"/>
    </xf>
    <xf numFmtId="0" fontId="1" fillId="0" borderId="77" xfId="0" applyFont="1" applyBorder="1"/>
    <xf numFmtId="0" fontId="1" fillId="0" borderId="78" xfId="0" applyFont="1" applyBorder="1"/>
    <xf numFmtId="0" fontId="10" fillId="0" borderId="56" xfId="0" applyFont="1" applyBorder="1" applyAlignment="1">
      <alignment horizontal="left" vertical="top" wrapText="1"/>
    </xf>
    <xf numFmtId="0" fontId="1" fillId="0" borderId="59" xfId="0" applyFont="1" applyBorder="1"/>
    <xf numFmtId="0" fontId="1" fillId="0" borderId="62" xfId="0" applyFont="1" applyBorder="1"/>
    <xf numFmtId="0" fontId="10" fillId="0" borderId="56" xfId="0" applyFont="1" applyBorder="1" applyAlignment="1">
      <alignment horizontal="center" vertical="center" wrapText="1"/>
    </xf>
    <xf numFmtId="0" fontId="1" fillId="0" borderId="59" xfId="0" applyFont="1" applyBorder="1" applyAlignment="1">
      <alignment vertical="center"/>
    </xf>
    <xf numFmtId="0" fontId="1" fillId="0" borderId="62" xfId="0" applyFont="1" applyBorder="1" applyAlignment="1">
      <alignment vertical="center"/>
    </xf>
    <xf numFmtId="0" fontId="49" fillId="0" borderId="91" xfId="0" applyFont="1" applyBorder="1" applyAlignment="1">
      <alignment horizontal="center" vertical="center" wrapText="1"/>
    </xf>
    <xf numFmtId="0" fontId="68" fillId="0" borderId="80" xfId="0" applyFont="1" applyBorder="1"/>
    <xf numFmtId="0" fontId="68" fillId="0" borderId="81" xfId="0" applyFont="1" applyBorder="1"/>
    <xf numFmtId="0" fontId="1" fillId="0" borderId="239" xfId="0" applyFont="1" applyBorder="1"/>
    <xf numFmtId="0" fontId="1" fillId="0" borderId="72" xfId="0" applyFont="1" applyBorder="1"/>
    <xf numFmtId="0" fontId="83" fillId="3" borderId="22" xfId="0" applyFont="1" applyFill="1" applyBorder="1" applyAlignment="1">
      <alignment horizontal="center" vertical="center" wrapText="1"/>
    </xf>
    <xf numFmtId="0" fontId="47" fillId="0" borderId="22" xfId="0" applyFont="1" applyBorder="1"/>
    <xf numFmtId="0" fontId="10" fillId="0" borderId="22" xfId="0" applyFont="1" applyBorder="1" applyAlignment="1">
      <alignment vertical="top" wrapText="1"/>
    </xf>
    <xf numFmtId="0" fontId="10" fillId="11" borderId="22" xfId="0" applyFont="1" applyFill="1" applyBorder="1" applyAlignment="1">
      <alignment horizontal="center" vertical="center" wrapText="1"/>
    </xf>
    <xf numFmtId="0" fontId="1" fillId="0" borderId="72" xfId="0" applyFont="1" applyBorder="1" applyAlignment="1">
      <alignment vertical="center"/>
    </xf>
    <xf numFmtId="0" fontId="10" fillId="3" borderId="22" xfId="0" applyFont="1" applyFill="1" applyBorder="1" applyAlignment="1">
      <alignment horizontal="center" vertical="center" wrapText="1"/>
    </xf>
    <xf numFmtId="0" fontId="10" fillId="0" borderId="109" xfId="0" applyFont="1" applyBorder="1" applyAlignment="1">
      <alignment horizontal="left" vertical="top" wrapText="1"/>
    </xf>
    <xf numFmtId="0" fontId="1" fillId="0" borderId="131" xfId="0" applyFont="1" applyBorder="1"/>
    <xf numFmtId="0" fontId="1" fillId="0" borderId="134" xfId="0" applyFont="1" applyBorder="1"/>
    <xf numFmtId="0" fontId="10" fillId="0" borderId="109" xfId="0" applyFont="1" applyBorder="1" applyAlignment="1">
      <alignment horizontal="center" vertical="center" wrapText="1"/>
    </xf>
    <xf numFmtId="0" fontId="1" fillId="0" borderId="131" xfId="0" applyFont="1" applyBorder="1" applyAlignment="1">
      <alignment vertical="center"/>
    </xf>
    <xf numFmtId="0" fontId="1" fillId="0" borderId="134" xfId="0" applyFont="1" applyBorder="1" applyAlignment="1">
      <alignment vertical="center"/>
    </xf>
    <xf numFmtId="0" fontId="10" fillId="19" borderId="95" xfId="0" applyFont="1" applyFill="1" applyBorder="1" applyAlignment="1">
      <alignment horizontal="center" vertical="center" wrapText="1"/>
    </xf>
    <xf numFmtId="0" fontId="33" fillId="20" borderId="59" xfId="0" applyFont="1" applyFill="1" applyBorder="1"/>
    <xf numFmtId="0" fontId="33" fillId="20" borderId="62" xfId="0" applyFont="1" applyFill="1" applyBorder="1"/>
    <xf numFmtId="0" fontId="10" fillId="3" borderId="86" xfId="0" applyFont="1" applyFill="1" applyBorder="1" applyAlignment="1">
      <alignment horizontal="center" vertical="center"/>
    </xf>
    <xf numFmtId="0" fontId="1" fillId="0" borderId="87" xfId="0" applyFont="1" applyBorder="1"/>
    <xf numFmtId="0" fontId="1" fillId="0" borderId="88" xfId="0" applyFont="1" applyBorder="1"/>
    <xf numFmtId="2" fontId="8" fillId="0" borderId="0" xfId="0" applyNumberFormat="1" applyFont="1" applyAlignment="1">
      <alignment horizontal="center" vertical="center" textRotation="90" wrapText="1"/>
    </xf>
    <xf numFmtId="0" fontId="8" fillId="0" borderId="0" xfId="0" applyFont="1" applyAlignment="1">
      <alignment horizontal="center" vertical="center" textRotation="90" wrapText="1"/>
    </xf>
    <xf numFmtId="0" fontId="12" fillId="12" borderId="36" xfId="0" applyFont="1" applyFill="1" applyBorder="1" applyAlignment="1">
      <alignment horizontal="center" vertical="center"/>
    </xf>
    <xf numFmtId="0" fontId="24" fillId="0" borderId="55" xfId="0" applyFont="1" applyBorder="1"/>
    <xf numFmtId="0" fontId="24" fillId="0" borderId="37" xfId="0" applyFont="1" applyBorder="1"/>
    <xf numFmtId="0" fontId="1" fillId="0" borderId="55" xfId="0" applyFont="1" applyBorder="1"/>
    <xf numFmtId="0" fontId="1" fillId="0" borderId="37" xfId="0" applyFont="1" applyBorder="1"/>
    <xf numFmtId="0" fontId="4" fillId="12" borderId="56" xfId="0" applyFont="1" applyFill="1" applyBorder="1" applyAlignment="1">
      <alignment horizontal="left" vertical="top" wrapText="1"/>
    </xf>
    <xf numFmtId="0" fontId="1" fillId="0" borderId="61" xfId="0" applyFont="1" applyBorder="1"/>
    <xf numFmtId="0" fontId="10" fillId="0" borderId="74" xfId="0" quotePrefix="1" applyFont="1" applyBorder="1" applyAlignment="1">
      <alignment horizontal="left" vertical="top" wrapText="1"/>
    </xf>
    <xf numFmtId="0" fontId="10" fillId="0" borderId="74" xfId="0" applyFont="1" applyBorder="1" applyAlignment="1">
      <alignment horizontal="center" vertical="center"/>
    </xf>
    <xf numFmtId="0" fontId="10" fillId="0" borderId="74" xfId="0" applyFont="1" applyBorder="1" applyAlignment="1">
      <alignment horizontal="center" vertical="center" wrapText="1"/>
    </xf>
    <xf numFmtId="0" fontId="10" fillId="0" borderId="190" xfId="0" applyFont="1" applyBorder="1" applyAlignment="1">
      <alignment horizontal="center" vertical="center"/>
    </xf>
    <xf numFmtId="0" fontId="10" fillId="0" borderId="91" xfId="0" applyFont="1" applyBorder="1" applyAlignment="1">
      <alignment horizontal="center" vertical="center" wrapText="1"/>
    </xf>
    <xf numFmtId="0" fontId="10" fillId="7" borderId="76" xfId="0" applyFont="1" applyFill="1" applyBorder="1" applyAlignment="1">
      <alignment horizontal="center" vertical="center" wrapText="1"/>
    </xf>
    <xf numFmtId="0" fontId="10" fillId="22" borderId="76" xfId="0" applyFont="1" applyFill="1" applyBorder="1" applyAlignment="1">
      <alignment horizontal="center" vertical="center" wrapText="1"/>
    </xf>
    <xf numFmtId="0" fontId="1" fillId="23" borderId="65" xfId="0" applyFont="1" applyFill="1" applyBorder="1"/>
    <xf numFmtId="0" fontId="1" fillId="23" borderId="71" xfId="0" applyFont="1" applyFill="1" applyBorder="1"/>
    <xf numFmtId="0" fontId="10" fillId="0" borderId="209" xfId="0" applyFont="1" applyBorder="1" applyAlignment="1">
      <alignment vertical="top" wrapText="1"/>
    </xf>
    <xf numFmtId="0" fontId="1" fillId="0" borderId="209" xfId="0" applyFont="1" applyBorder="1"/>
    <xf numFmtId="0" fontId="1" fillId="0" borderId="82" xfId="0" applyFont="1" applyBorder="1" applyAlignment="1">
      <alignment vertical="center"/>
    </xf>
    <xf numFmtId="0" fontId="13" fillId="12" borderId="56" xfId="0" applyFont="1" applyFill="1" applyBorder="1" applyAlignment="1">
      <alignment horizontal="left" vertical="top" wrapText="1"/>
    </xf>
    <xf numFmtId="0" fontId="83" fillId="3" borderId="91" xfId="0" applyFont="1" applyFill="1" applyBorder="1" applyAlignment="1">
      <alignment horizontal="center" vertical="center" wrapText="1"/>
    </xf>
    <xf numFmtId="0" fontId="47" fillId="0" borderId="80" xfId="0" applyFont="1" applyBorder="1"/>
    <xf numFmtId="0" fontId="47" fillId="0" borderId="81" xfId="0" applyFont="1" applyBorder="1"/>
    <xf numFmtId="0" fontId="83" fillId="0" borderId="74" xfId="0" applyFont="1" applyBorder="1" applyAlignment="1">
      <alignment horizontal="center" vertical="center" wrapText="1"/>
    </xf>
    <xf numFmtId="0" fontId="47" fillId="0" borderId="67" xfId="0" applyFont="1" applyBorder="1"/>
    <xf numFmtId="0" fontId="47" fillId="0" borderId="70" xfId="0" applyFont="1" applyBorder="1"/>
    <xf numFmtId="0" fontId="53" fillId="0" borderId="0" xfId="0" applyFont="1" applyAlignment="1">
      <alignment horizontal="center" vertical="center" textRotation="90" wrapText="1"/>
    </xf>
    <xf numFmtId="0" fontId="68" fillId="0" borderId="0" xfId="0" applyFont="1"/>
    <xf numFmtId="0" fontId="49" fillId="0" borderId="0" xfId="0" applyFont="1" applyAlignment="1">
      <alignment horizontal="center" vertical="center" wrapText="1"/>
    </xf>
    <xf numFmtId="0" fontId="53" fillId="13" borderId="227" xfId="0" applyFont="1" applyFill="1" applyBorder="1" applyAlignment="1">
      <alignment horizontal="center" vertical="center" wrapText="1"/>
    </xf>
    <xf numFmtId="0" fontId="68" fillId="0" borderId="227" xfId="0" applyFont="1" applyBorder="1"/>
    <xf numFmtId="0" fontId="83" fillId="0" borderId="227" xfId="0" applyFont="1" applyBorder="1" applyAlignment="1">
      <alignment horizontal="center" vertical="center" wrapText="1"/>
    </xf>
    <xf numFmtId="0" fontId="47" fillId="0" borderId="227" xfId="0" applyFont="1" applyBorder="1"/>
    <xf numFmtId="0" fontId="49" fillId="0" borderId="89" xfId="0" applyFont="1" applyBorder="1" applyAlignment="1">
      <alignment horizontal="center" vertical="center"/>
    </xf>
    <xf numFmtId="0" fontId="68" fillId="0" borderId="110" xfId="0" applyFont="1" applyBorder="1"/>
    <xf numFmtId="0" fontId="68" fillId="0" borderId="111" xfId="0" applyFont="1" applyBorder="1"/>
    <xf numFmtId="0" fontId="49" fillId="7" borderId="76" xfId="0" applyFont="1" applyFill="1" applyBorder="1" applyAlignment="1">
      <alignment horizontal="center" vertical="center" wrapText="1"/>
    </xf>
    <xf numFmtId="0" fontId="68" fillId="0" borderId="65" xfId="0" applyFont="1" applyBorder="1"/>
    <xf numFmtId="0" fontId="68" fillId="0" borderId="71" xfId="0" applyFont="1" applyBorder="1"/>
    <xf numFmtId="0" fontId="49" fillId="3" borderId="47" xfId="0" applyFont="1" applyFill="1" applyBorder="1" applyAlignment="1">
      <alignment horizontal="center" vertical="center" wrapText="1"/>
    </xf>
    <xf numFmtId="0" fontId="68" fillId="0" borderId="60" xfId="0" applyFont="1" applyBorder="1"/>
    <xf numFmtId="0" fontId="68" fillId="0" borderId="51" xfId="0" applyFont="1" applyBorder="1"/>
    <xf numFmtId="0" fontId="49" fillId="0" borderId="227" xfId="0" applyFont="1" applyBorder="1" applyAlignment="1">
      <alignment horizontal="center" vertical="center" wrapText="1"/>
    </xf>
    <xf numFmtId="0" fontId="49" fillId="19" borderId="76" xfId="0" applyFont="1" applyFill="1" applyBorder="1" applyAlignment="1">
      <alignment horizontal="center" vertical="center" wrapText="1"/>
    </xf>
    <xf numFmtId="0" fontId="68" fillId="20" borderId="65" xfId="0" applyFont="1" applyFill="1" applyBorder="1"/>
    <xf numFmtId="0" fontId="68" fillId="20" borderId="71" xfId="0" applyFont="1" applyFill="1" applyBorder="1"/>
    <xf numFmtId="0" fontId="53" fillId="13" borderId="227" xfId="0" applyFont="1" applyFill="1" applyBorder="1" applyAlignment="1">
      <alignment horizontal="center" vertical="center"/>
    </xf>
    <xf numFmtId="0" fontId="53" fillId="13" borderId="184" xfId="0" applyFont="1" applyFill="1" applyBorder="1" applyAlignment="1">
      <alignment horizontal="center" vertical="center" textRotation="90" wrapText="1"/>
    </xf>
    <xf numFmtId="0" fontId="68" fillId="0" borderId="90" xfId="0" applyFont="1" applyBorder="1"/>
    <xf numFmtId="0" fontId="53" fillId="13" borderId="56" xfId="0" applyFont="1" applyFill="1" applyBorder="1" applyAlignment="1">
      <alignment horizontal="center" vertical="center" textRotation="90" wrapText="1"/>
    </xf>
    <xf numFmtId="0" fontId="68" fillId="0" borderId="59" xfId="0" applyFont="1" applyBorder="1"/>
    <xf numFmtId="0" fontId="68" fillId="0" borderId="61" xfId="0" applyFont="1" applyBorder="1"/>
    <xf numFmtId="0" fontId="49" fillId="3" borderId="110" xfId="0" applyFont="1" applyFill="1" applyBorder="1" applyAlignment="1">
      <alignment horizontal="center" vertical="center"/>
    </xf>
    <xf numFmtId="0" fontId="49" fillId="7" borderId="68" xfId="0" applyFont="1" applyFill="1" applyBorder="1" applyAlignment="1">
      <alignment horizontal="center" vertical="center" wrapText="1"/>
    </xf>
    <xf numFmtId="0" fontId="49" fillId="0" borderId="163" xfId="0" applyFont="1" applyBorder="1" applyAlignment="1">
      <alignment horizontal="left" vertical="top" wrapText="1"/>
    </xf>
    <xf numFmtId="0" fontId="68" fillId="0" borderId="4" xfId="0" applyFont="1" applyBorder="1"/>
    <xf numFmtId="0" fontId="68" fillId="0" borderId="165" xfId="0" applyFont="1" applyBorder="1"/>
    <xf numFmtId="0" fontId="10" fillId="0" borderId="227" xfId="0" applyFont="1" applyBorder="1" applyAlignment="1">
      <alignment horizontal="left" vertical="top" wrapText="1"/>
    </xf>
    <xf numFmtId="0" fontId="1" fillId="0" borderId="227" xfId="0" applyFont="1" applyBorder="1"/>
    <xf numFmtId="0" fontId="49" fillId="0" borderId="227" xfId="0" applyFont="1" applyBorder="1" applyAlignment="1">
      <alignment horizontal="center" vertical="center"/>
    </xf>
    <xf numFmtId="0" fontId="83" fillId="3" borderId="227" xfId="0" applyFont="1" applyFill="1" applyBorder="1" applyAlignment="1">
      <alignment horizontal="center" vertical="center" wrapText="1"/>
    </xf>
    <xf numFmtId="0" fontId="49" fillId="0" borderId="227" xfId="0" applyFont="1" applyBorder="1" applyAlignment="1">
      <alignment horizontal="center" vertical="top" wrapText="1"/>
    </xf>
    <xf numFmtId="0" fontId="53" fillId="13" borderId="227" xfId="0" applyFont="1" applyFill="1" applyBorder="1" applyAlignment="1">
      <alignment horizontal="center" vertical="top" wrapText="1"/>
    </xf>
    <xf numFmtId="0" fontId="53" fillId="13" borderId="183" xfId="0" applyFont="1" applyFill="1" applyBorder="1" applyAlignment="1">
      <alignment horizontal="center" vertical="center" wrapText="1"/>
    </xf>
    <xf numFmtId="0" fontId="68" fillId="0" borderId="106" xfId="0" applyFont="1" applyBorder="1"/>
    <xf numFmtId="0" fontId="53" fillId="13" borderId="227" xfId="0" applyFont="1" applyFill="1" applyBorder="1" applyAlignment="1">
      <alignment horizontal="left" vertical="top" wrapText="1"/>
    </xf>
    <xf numFmtId="0" fontId="53" fillId="13" borderId="227" xfId="0" applyFont="1" applyFill="1" applyBorder="1" applyAlignment="1">
      <alignment horizontal="center" vertical="center" textRotation="90" wrapText="1"/>
    </xf>
    <xf numFmtId="0" fontId="53" fillId="13" borderId="228" xfId="0" applyFont="1" applyFill="1" applyBorder="1" applyAlignment="1">
      <alignment horizontal="center" vertical="center" textRotation="90" wrapText="1"/>
    </xf>
    <xf numFmtId="0" fontId="68" fillId="0" borderId="229" xfId="0" applyFont="1" applyBorder="1"/>
    <xf numFmtId="0" fontId="53" fillId="13" borderId="104" xfId="0" applyFont="1" applyFill="1" applyBorder="1" applyAlignment="1">
      <alignment horizontal="center" vertical="center" textRotation="90" wrapText="1"/>
    </xf>
    <xf numFmtId="0" fontId="68" fillId="0" borderId="105" xfId="0" applyFont="1" applyBorder="1"/>
    <xf numFmtId="0" fontId="68" fillId="0" borderId="107" xfId="0" applyFont="1" applyBorder="1"/>
    <xf numFmtId="167" fontId="49" fillId="0" borderId="0" xfId="0" applyNumberFormat="1" applyFont="1" applyAlignment="1">
      <alignment horizontal="center" vertical="center" wrapText="1"/>
    </xf>
    <xf numFmtId="0" fontId="49" fillId="3" borderId="80" xfId="0" applyFont="1" applyFill="1" applyBorder="1" applyAlignment="1">
      <alignment horizontal="center" vertical="center" wrapText="1"/>
    </xf>
    <xf numFmtId="0" fontId="49" fillId="0" borderId="75" xfId="0" applyFont="1" applyBorder="1" applyAlignment="1">
      <alignment horizontal="center" vertical="center"/>
    </xf>
    <xf numFmtId="0" fontId="68" fillId="0" borderId="77" xfId="0" applyFont="1" applyBorder="1"/>
    <xf numFmtId="0" fontId="68" fillId="0" borderId="78" xfId="0" applyFont="1" applyBorder="1"/>
    <xf numFmtId="0" fontId="49" fillId="5" borderId="76" xfId="0" applyFont="1" applyFill="1" applyBorder="1" applyAlignment="1">
      <alignment horizontal="center" vertical="center" wrapText="1"/>
    </xf>
    <xf numFmtId="0" fontId="49" fillId="3" borderId="91" xfId="0" applyFont="1" applyFill="1" applyBorder="1" applyAlignment="1">
      <alignment horizontal="center" vertical="center" wrapText="1"/>
    </xf>
    <xf numFmtId="0" fontId="49" fillId="3" borderId="227" xfId="0" applyFont="1" applyFill="1" applyBorder="1" applyAlignment="1">
      <alignment horizontal="left" vertical="top" wrapText="1"/>
    </xf>
    <xf numFmtId="0" fontId="49" fillId="0" borderId="227" xfId="0" applyFont="1" applyBorder="1" applyAlignment="1">
      <alignment horizontal="left" vertical="top" wrapText="1"/>
    </xf>
    <xf numFmtId="0" fontId="49" fillId="8" borderId="76" xfId="0" applyFont="1" applyFill="1" applyBorder="1" applyAlignment="1">
      <alignment horizontal="center" vertical="center" wrapText="1"/>
    </xf>
    <xf numFmtId="0" fontId="49" fillId="3" borderId="227" xfId="0" applyFont="1" applyFill="1" applyBorder="1" applyAlignment="1">
      <alignment horizontal="center" vertical="center" wrapText="1"/>
    </xf>
    <xf numFmtId="0" fontId="49" fillId="0" borderId="73" xfId="0" applyFont="1" applyBorder="1" applyAlignment="1">
      <alignment horizontal="left" vertical="top" wrapText="1"/>
    </xf>
    <xf numFmtId="0" fontId="68" fillId="0" borderId="63" xfId="0" applyFont="1" applyBorder="1"/>
    <xf numFmtId="0" fontId="68" fillId="0" borderId="69" xfId="0" applyFont="1" applyBorder="1"/>
    <xf numFmtId="0" fontId="49" fillId="0" borderId="67" xfId="0" applyFont="1" applyBorder="1" applyAlignment="1">
      <alignment horizontal="left" vertical="top" wrapText="1"/>
    </xf>
    <xf numFmtId="0" fontId="68" fillId="0" borderId="67" xfId="0" applyFont="1" applyBorder="1"/>
    <xf numFmtId="0" fontId="68" fillId="0" borderId="70" xfId="0" applyFont="1" applyBorder="1"/>
    <xf numFmtId="0" fontId="49" fillId="0" borderId="74" xfId="0" applyFont="1" applyBorder="1" applyAlignment="1">
      <alignment horizontal="left" vertical="top" wrapText="1"/>
    </xf>
    <xf numFmtId="0" fontId="53" fillId="13" borderId="183" xfId="0" applyFont="1" applyFill="1" applyBorder="1" applyAlignment="1">
      <alignment horizontal="left" vertical="center" wrapText="1"/>
    </xf>
    <xf numFmtId="0" fontId="49" fillId="0" borderId="113" xfId="0" applyFont="1" applyBorder="1" applyAlignment="1">
      <alignment horizontal="center" vertical="top" wrapText="1"/>
    </xf>
    <xf numFmtId="0" fontId="49" fillId="0" borderId="114" xfId="0" applyFont="1" applyBorder="1" applyAlignment="1">
      <alignment horizontal="center" vertical="top" wrapText="1"/>
    </xf>
    <xf numFmtId="0" fontId="49" fillId="0" borderId="112" xfId="0" applyFont="1" applyBorder="1" applyAlignment="1">
      <alignment horizontal="center" vertical="top" wrapText="1"/>
    </xf>
    <xf numFmtId="0" fontId="53" fillId="13" borderId="183" xfId="0" applyFont="1" applyFill="1" applyBorder="1" applyAlignment="1">
      <alignment vertical="center" wrapText="1"/>
    </xf>
    <xf numFmtId="0" fontId="68" fillId="0" borderId="227" xfId="0" applyFont="1" applyBorder="1" applyAlignment="1">
      <alignment vertical="center"/>
    </xf>
    <xf numFmtId="0" fontId="10" fillId="0" borderId="227" xfId="0" applyFont="1" applyBorder="1" applyAlignment="1">
      <alignment horizontal="center" vertical="center"/>
    </xf>
    <xf numFmtId="0" fontId="10" fillId="0" borderId="209" xfId="0" applyFont="1" applyBorder="1" applyAlignment="1">
      <alignment horizontal="center" vertical="center" wrapText="1"/>
    </xf>
    <xf numFmtId="0" fontId="1" fillId="0" borderId="209" xfId="0" applyFont="1" applyBorder="1" applyAlignment="1">
      <alignment vertical="center"/>
    </xf>
    <xf numFmtId="0" fontId="10" fillId="0" borderId="209" xfId="0" applyFont="1" applyBorder="1" applyAlignment="1">
      <alignment horizontal="center" vertical="center"/>
    </xf>
    <xf numFmtId="0" fontId="49" fillId="0" borderId="227" xfId="0" applyFont="1" applyBorder="1" applyAlignment="1">
      <alignment vertical="top" wrapText="1"/>
    </xf>
    <xf numFmtId="0" fontId="68" fillId="0" borderId="227" xfId="0" applyFont="1" applyBorder="1" applyAlignment="1">
      <alignment wrapText="1"/>
    </xf>
    <xf numFmtId="0" fontId="49" fillId="11" borderId="227" xfId="0" applyFont="1" applyFill="1" applyBorder="1" applyAlignment="1">
      <alignment horizontal="center" vertical="center"/>
    </xf>
    <xf numFmtId="0" fontId="10" fillId="0" borderId="110" xfId="0" applyFont="1" applyBorder="1" applyAlignment="1">
      <alignment vertical="top" wrapText="1"/>
    </xf>
    <xf numFmtId="0" fontId="1" fillId="0" borderId="110" xfId="0" applyFont="1" applyBorder="1" applyAlignment="1">
      <alignment wrapText="1"/>
    </xf>
    <xf numFmtId="0" fontId="1" fillId="0" borderId="111" xfId="0" applyFont="1" applyBorder="1" applyAlignment="1">
      <alignment wrapText="1"/>
    </xf>
    <xf numFmtId="0" fontId="10" fillId="0" borderId="227" xfId="0" applyFont="1" applyBorder="1" applyAlignment="1">
      <alignment vertical="top" wrapText="1"/>
    </xf>
    <xf numFmtId="0" fontId="1" fillId="0" borderId="227" xfId="0" applyFont="1" applyBorder="1" applyAlignment="1">
      <alignment wrapText="1"/>
    </xf>
    <xf numFmtId="0" fontId="70" fillId="0" borderId="109" xfId="0" applyFont="1" applyBorder="1" applyAlignment="1">
      <alignment vertical="center" wrapText="1"/>
    </xf>
    <xf numFmtId="0" fontId="3" fillId="0" borderId="131" xfId="0" applyFont="1" applyBorder="1"/>
    <xf numFmtId="0" fontId="3" fillId="0" borderId="134" xfId="0" applyFont="1" applyBorder="1"/>
    <xf numFmtId="0" fontId="49" fillId="3" borderId="89" xfId="0" applyFont="1" applyFill="1" applyBorder="1" applyAlignment="1">
      <alignment horizontal="center" vertical="center"/>
    </xf>
    <xf numFmtId="0" fontId="49" fillId="24" borderId="76" xfId="0" applyFont="1" applyFill="1" applyBorder="1" applyAlignment="1">
      <alignment horizontal="center" vertical="center" wrapText="1"/>
    </xf>
    <xf numFmtId="0" fontId="3" fillId="0" borderId="63" xfId="0" applyFont="1" applyBorder="1"/>
    <xf numFmtId="0" fontId="3" fillId="0" borderId="69" xfId="0" applyFont="1" applyBorder="1"/>
    <xf numFmtId="0" fontId="3" fillId="0" borderId="67" xfId="0" applyFont="1" applyBorder="1"/>
    <xf numFmtId="0" fontId="3" fillId="0" borderId="70" xfId="0" applyFont="1" applyBorder="1"/>
    <xf numFmtId="0" fontId="33" fillId="0" borderId="67" xfId="0" applyFont="1" applyBorder="1"/>
    <xf numFmtId="0" fontId="33" fillId="0" borderId="70" xfId="0" applyFont="1" applyBorder="1"/>
    <xf numFmtId="0" fontId="49" fillId="0" borderId="75" xfId="0" applyFont="1" applyBorder="1" applyAlignment="1">
      <alignment horizontal="left" vertical="top" wrapText="1"/>
    </xf>
    <xf numFmtId="0" fontId="3" fillId="0" borderId="77" xfId="0" applyFont="1" applyBorder="1"/>
    <xf numFmtId="0" fontId="3" fillId="0" borderId="78" xfId="0" applyFont="1" applyBorder="1"/>
    <xf numFmtId="0" fontId="16" fillId="0" borderId="56" xfId="0" applyFont="1" applyBorder="1" applyAlignment="1">
      <alignment horizontal="left" vertical="top" wrapText="1"/>
    </xf>
    <xf numFmtId="0" fontId="16" fillId="0" borderId="56" xfId="0" applyFont="1" applyBorder="1" applyAlignment="1">
      <alignment horizontal="center" vertical="center" wrapText="1"/>
    </xf>
    <xf numFmtId="0" fontId="33" fillId="0" borderId="59" xfId="0" applyFont="1" applyBorder="1" applyAlignment="1">
      <alignment vertical="center"/>
    </xf>
    <xf numFmtId="0" fontId="33" fillId="0" borderId="62" xfId="0" applyFont="1" applyBorder="1" applyAlignment="1">
      <alignment vertical="center"/>
    </xf>
    <xf numFmtId="0" fontId="10" fillId="0" borderId="135" xfId="0" applyFont="1" applyBorder="1" applyAlignment="1">
      <alignment horizontal="left" vertical="top" wrapText="1"/>
    </xf>
    <xf numFmtId="0" fontId="3" fillId="0" borderId="136" xfId="0" applyFont="1" applyBorder="1"/>
    <xf numFmtId="0" fontId="3" fillId="0" borderId="137" xfId="0" applyFont="1" applyBorder="1"/>
    <xf numFmtId="0" fontId="10" fillId="0" borderId="67" xfId="0" applyFont="1" applyBorder="1" applyAlignment="1">
      <alignment horizontal="left" vertical="top" wrapText="1"/>
    </xf>
    <xf numFmtId="0" fontId="10" fillId="0" borderId="109" xfId="0" applyFont="1" applyBorder="1" applyAlignment="1">
      <alignment horizontal="center" vertical="top" wrapText="1"/>
    </xf>
    <xf numFmtId="0" fontId="10" fillId="0" borderId="131" xfId="0" applyFont="1" applyBorder="1" applyAlignment="1">
      <alignment horizontal="center" vertical="top" wrapText="1"/>
    </xf>
    <xf numFmtId="0" fontId="10" fillId="0" borderId="134" xfId="0" applyFont="1" applyBorder="1" applyAlignment="1">
      <alignment horizontal="center" vertical="top" wrapText="1"/>
    </xf>
    <xf numFmtId="0" fontId="10" fillId="0" borderId="133" xfId="0" applyFont="1" applyBorder="1" applyAlignment="1">
      <alignment horizontal="center" vertical="top" wrapText="1"/>
    </xf>
    <xf numFmtId="0" fontId="10" fillId="0" borderId="132" xfId="0" applyFont="1" applyBorder="1" applyAlignment="1">
      <alignment horizontal="center" vertical="top" wrapText="1"/>
    </xf>
    <xf numFmtId="0" fontId="10" fillId="0" borderId="67" xfId="0" applyFont="1" applyBorder="1"/>
    <xf numFmtId="0" fontId="10" fillId="0" borderId="70" xfId="0" applyFont="1" applyBorder="1"/>
    <xf numFmtId="0" fontId="49" fillId="0" borderId="0" xfId="0" applyFont="1" applyAlignment="1">
      <alignment horizontal="left" vertical="center" wrapText="1"/>
    </xf>
    <xf numFmtId="0" fontId="22" fillId="14" borderId="129" xfId="0" applyFont="1" applyFill="1" applyBorder="1" applyAlignment="1">
      <alignment horizontal="left" vertical="top" wrapText="1"/>
    </xf>
    <xf numFmtId="0" fontId="3" fillId="0" borderId="120" xfId="0" applyFont="1" applyBorder="1"/>
    <xf numFmtId="0" fontId="3" fillId="0" borderId="125" xfId="0" applyFont="1" applyBorder="1"/>
    <xf numFmtId="0" fontId="23" fillId="14" borderId="225" xfId="0" applyFont="1" applyFill="1" applyBorder="1" applyAlignment="1">
      <alignment horizontal="center" vertical="top" wrapText="1"/>
    </xf>
    <xf numFmtId="0" fontId="23" fillId="14" borderId="129" xfId="0" applyFont="1" applyFill="1" applyBorder="1" applyAlignment="1">
      <alignment horizontal="center" vertical="top" wrapText="1"/>
    </xf>
    <xf numFmtId="0" fontId="23" fillId="14" borderId="226" xfId="0" applyFont="1" applyFill="1" applyBorder="1" applyAlignment="1">
      <alignment horizontal="center" vertical="top" wrapText="1"/>
    </xf>
    <xf numFmtId="0" fontId="3" fillId="0" borderId="67" xfId="0" applyFont="1" applyBorder="1" applyAlignment="1">
      <alignment wrapText="1"/>
    </xf>
    <xf numFmtId="0" fontId="3" fillId="0" borderId="70" xfId="0" applyFont="1" applyBorder="1" applyAlignment="1">
      <alignment wrapText="1"/>
    </xf>
    <xf numFmtId="0" fontId="12" fillId="14" borderId="115" xfId="0" applyFont="1" applyFill="1" applyBorder="1" applyAlignment="1">
      <alignment horizontal="left" vertical="top" wrapText="1"/>
    </xf>
    <xf numFmtId="0" fontId="3" fillId="0" borderId="126" xfId="0" applyFont="1" applyBorder="1"/>
    <xf numFmtId="0" fontId="12" fillId="14" borderId="115" xfId="0" applyFont="1" applyFill="1" applyBorder="1" applyAlignment="1">
      <alignment horizontal="center" vertical="center" textRotation="90" wrapText="1"/>
    </xf>
    <xf numFmtId="0" fontId="10" fillId="0" borderId="70" xfId="0" applyFont="1" applyBorder="1" applyAlignment="1">
      <alignment horizontal="left" vertical="top" wrapText="1"/>
    </xf>
    <xf numFmtId="0" fontId="10" fillId="0" borderId="70" xfId="0" applyFont="1" applyBorder="1" applyAlignment="1">
      <alignment horizontal="center" vertical="center"/>
    </xf>
    <xf numFmtId="0" fontId="3" fillId="0" borderId="113" xfId="0" applyFont="1" applyBorder="1"/>
    <xf numFmtId="0" fontId="10" fillId="0" borderId="211" xfId="0" applyFont="1" applyBorder="1" applyAlignment="1">
      <alignment horizontal="center" vertical="top" wrapText="1"/>
    </xf>
    <xf numFmtId="0" fontId="44" fillId="0" borderId="67" xfId="0" applyFont="1" applyBorder="1"/>
    <xf numFmtId="0" fontId="44" fillId="0" borderId="70" xfId="0" applyFont="1" applyBorder="1"/>
    <xf numFmtId="0" fontId="3" fillId="0" borderId="87" xfId="0" applyFont="1" applyBorder="1"/>
    <xf numFmtId="0" fontId="3" fillId="0" borderId="88" xfId="0" applyFont="1" applyBorder="1"/>
    <xf numFmtId="0" fontId="3" fillId="23" borderId="65" xfId="0" applyFont="1" applyFill="1" applyBorder="1"/>
    <xf numFmtId="0" fontId="3" fillId="23" borderId="71" xfId="0" applyFont="1" applyFill="1" applyBorder="1"/>
    <xf numFmtId="0" fontId="13" fillId="3" borderId="47" xfId="0" applyFont="1" applyFill="1" applyBorder="1" applyAlignment="1">
      <alignment horizontal="center" vertical="center" wrapText="1"/>
    </xf>
    <xf numFmtId="0" fontId="3" fillId="0" borderId="60" xfId="0" applyFont="1" applyBorder="1"/>
    <xf numFmtId="0" fontId="3" fillId="0" borderId="51" xfId="0" applyFont="1" applyBorder="1"/>
    <xf numFmtId="0" fontId="13" fillId="0" borderId="0" xfId="0" applyFont="1" applyAlignment="1">
      <alignment horizontal="center" vertical="center" wrapText="1"/>
    </xf>
    <xf numFmtId="0" fontId="12" fillId="14" borderId="115" xfId="0" applyFont="1" applyFill="1" applyBorder="1" applyAlignment="1">
      <alignment horizontal="center" vertical="center" wrapText="1"/>
    </xf>
    <xf numFmtId="0" fontId="10" fillId="0" borderId="86" xfId="0" applyFont="1" applyBorder="1" applyAlignment="1">
      <alignment horizontal="center" vertical="center"/>
    </xf>
    <xf numFmtId="0" fontId="3" fillId="0" borderId="65" xfId="0" applyFont="1" applyBorder="1"/>
    <xf numFmtId="0" fontId="3" fillId="0" borderId="71" xfId="0" applyFont="1" applyBorder="1"/>
    <xf numFmtId="0" fontId="44" fillId="0" borderId="67" xfId="0" applyFont="1" applyBorder="1" applyAlignment="1">
      <alignment vertical="center"/>
    </xf>
    <xf numFmtId="0" fontId="44" fillId="0" borderId="70" xfId="0" applyFont="1" applyBorder="1" applyAlignment="1">
      <alignment vertical="center"/>
    </xf>
    <xf numFmtId="0" fontId="12" fillId="14" borderId="116" xfId="0" applyFont="1" applyFill="1" applyBorder="1" applyAlignment="1">
      <alignment horizontal="center" vertical="center"/>
    </xf>
    <xf numFmtId="0" fontId="3" fillId="0" borderId="117" xfId="0" applyFont="1" applyBorder="1"/>
    <xf numFmtId="0" fontId="3" fillId="0" borderId="118" xfId="0" applyFont="1" applyBorder="1"/>
    <xf numFmtId="0" fontId="3" fillId="0" borderId="121" xfId="0" applyFont="1" applyBorder="1"/>
    <xf numFmtId="0" fontId="3" fillId="0" borderId="122" xfId="0" applyFont="1" applyBorder="1"/>
    <xf numFmtId="0" fontId="3" fillId="0" borderId="123" xfId="0" applyFont="1" applyBorder="1"/>
    <xf numFmtId="0" fontId="12" fillId="14" borderId="119" xfId="0" applyFont="1" applyFill="1" applyBorder="1" applyAlignment="1">
      <alignment horizontal="center" vertical="center" textRotation="90" wrapText="1"/>
    </xf>
    <xf numFmtId="0" fontId="3" fillId="0" borderId="124" xfId="0" applyFont="1" applyBorder="1"/>
    <xf numFmtId="0" fontId="3" fillId="0" borderId="127" xfId="0" applyFont="1" applyBorder="1"/>
    <xf numFmtId="0" fontId="83" fillId="0" borderId="91" xfId="0" applyFont="1" applyBorder="1" applyAlignment="1">
      <alignment horizontal="center" vertical="center" wrapText="1"/>
    </xf>
    <xf numFmtId="0" fontId="44" fillId="0" borderId="80" xfId="0" applyFont="1" applyBorder="1"/>
    <xf numFmtId="0" fontId="44" fillId="0" borderId="81" xfId="0" applyFont="1" applyBorder="1"/>
    <xf numFmtId="0" fontId="3" fillId="0" borderId="110" xfId="0" applyFont="1" applyBorder="1"/>
    <xf numFmtId="0" fontId="49" fillId="0" borderId="74" xfId="0" applyFont="1" applyBorder="1" applyAlignment="1">
      <alignment horizontal="center" vertical="center" wrapText="1"/>
    </xf>
    <xf numFmtId="0" fontId="10" fillId="0" borderId="75" xfId="0" applyFont="1" applyBorder="1" applyAlignment="1">
      <alignment horizontal="center" vertical="center"/>
    </xf>
    <xf numFmtId="0" fontId="3" fillId="20" borderId="65" xfId="0" applyFont="1" applyFill="1" applyBorder="1"/>
    <xf numFmtId="0" fontId="3" fillId="20" borderId="71" xfId="0" applyFont="1" applyFill="1" applyBorder="1"/>
    <xf numFmtId="0" fontId="3" fillId="0" borderId="108" xfId="0" applyFont="1" applyBorder="1"/>
    <xf numFmtId="0" fontId="3" fillId="0" borderId="68" xfId="0" applyFont="1" applyBorder="1"/>
    <xf numFmtId="0" fontId="49" fillId="3" borderId="74" xfId="0" applyFont="1" applyFill="1" applyBorder="1" applyAlignment="1">
      <alignment horizontal="center" vertical="center" wrapText="1"/>
    </xf>
    <xf numFmtId="0" fontId="3" fillId="0" borderId="67" xfId="0" applyFont="1" applyBorder="1" applyAlignment="1">
      <alignment vertical="center"/>
    </xf>
    <xf numFmtId="0" fontId="3" fillId="0" borderId="70" xfId="0" applyFont="1" applyBorder="1" applyAlignment="1">
      <alignment vertical="center"/>
    </xf>
    <xf numFmtId="0" fontId="12" fillId="14" borderId="115" xfId="0" applyFont="1" applyFill="1" applyBorder="1" applyAlignment="1">
      <alignment horizontal="center" vertical="center"/>
    </xf>
    <xf numFmtId="0" fontId="84" fillId="3" borderId="74" xfId="0" applyFont="1" applyFill="1" applyBorder="1" applyAlignment="1">
      <alignment horizontal="center" vertical="center" wrapText="1"/>
    </xf>
    <xf numFmtId="0" fontId="83" fillId="3" borderId="74" xfId="0" applyFont="1" applyFill="1" applyBorder="1" applyAlignment="1">
      <alignment horizontal="center" vertical="center" wrapText="1"/>
    </xf>
    <xf numFmtId="0" fontId="20" fillId="14" borderId="115" xfId="0" applyFont="1" applyFill="1" applyBorder="1" applyAlignment="1">
      <alignment horizontal="left" vertical="top" wrapText="1"/>
    </xf>
    <xf numFmtId="0" fontId="21" fillId="14" borderId="115" xfId="0" applyFont="1" applyFill="1" applyBorder="1" applyAlignment="1">
      <alignment horizontal="center" vertical="top" wrapText="1"/>
    </xf>
    <xf numFmtId="0" fontId="21" fillId="14" borderId="129" xfId="0" applyFont="1" applyFill="1" applyBorder="1" applyAlignment="1">
      <alignment horizontal="center" vertical="top" wrapText="1"/>
    </xf>
    <xf numFmtId="0" fontId="21" fillId="14" borderId="130" xfId="0" applyFont="1" applyFill="1" applyBorder="1" applyAlignment="1">
      <alignment horizontal="center" vertical="top" wrapText="1"/>
    </xf>
    <xf numFmtId="0" fontId="10" fillId="5" borderId="216" xfId="0" applyFont="1" applyFill="1" applyBorder="1" applyAlignment="1">
      <alignment horizontal="center" vertical="center" wrapText="1"/>
    </xf>
    <xf numFmtId="0" fontId="68" fillId="0" borderId="218" xfId="0" applyFont="1" applyBorder="1"/>
    <xf numFmtId="0" fontId="68" fillId="0" borderId="224" xfId="0" applyFont="1" applyBorder="1"/>
    <xf numFmtId="168" fontId="13" fillId="0" borderId="0" xfId="0" applyNumberFormat="1" applyFont="1" applyAlignment="1">
      <alignment horizontal="center" vertical="center" wrapText="1"/>
    </xf>
    <xf numFmtId="0" fontId="10" fillId="0" borderId="163" xfId="0" applyFont="1" applyBorder="1" applyAlignment="1">
      <alignment horizontal="left" vertical="top" wrapText="1"/>
    </xf>
    <xf numFmtId="0" fontId="10" fillId="0" borderId="212" xfId="0" applyFont="1" applyBorder="1" applyAlignment="1">
      <alignment horizontal="left" vertical="top" wrapText="1"/>
    </xf>
    <xf numFmtId="0" fontId="68" fillId="0" borderId="217" xfId="0" applyFont="1" applyBorder="1"/>
    <xf numFmtId="0" fontId="68" fillId="0" borderId="219" xfId="0" applyFont="1" applyBorder="1"/>
    <xf numFmtId="0" fontId="10" fillId="0" borderId="213" xfId="0" applyFont="1" applyBorder="1" applyAlignment="1">
      <alignment horizontal="left" vertical="top" wrapText="1"/>
    </xf>
    <xf numFmtId="0" fontId="68" fillId="0" borderId="108" xfId="0" applyFont="1" applyBorder="1"/>
    <xf numFmtId="0" fontId="68" fillId="0" borderId="220" xfId="0" applyFont="1" applyBorder="1"/>
    <xf numFmtId="0" fontId="49" fillId="0" borderId="215" xfId="0" applyFont="1" applyBorder="1" applyAlignment="1">
      <alignment horizontal="center" vertical="center" wrapText="1"/>
    </xf>
    <xf numFmtId="0" fontId="68" fillId="0" borderId="223" xfId="0" applyFont="1" applyBorder="1"/>
    <xf numFmtId="0" fontId="10" fillId="3" borderId="213" xfId="0" applyFont="1" applyFill="1" applyBorder="1" applyAlignment="1">
      <alignment horizontal="center" vertical="center"/>
    </xf>
    <xf numFmtId="0" fontId="10" fillId="0" borderId="214" xfId="0" applyFont="1" applyBorder="1" applyAlignment="1">
      <alignment horizontal="left" vertical="top" wrapText="1"/>
    </xf>
    <xf numFmtId="0" fontId="1" fillId="0" borderId="221" xfId="0" applyFont="1" applyBorder="1"/>
    <xf numFmtId="0" fontId="10" fillId="0" borderId="214" xfId="0" applyFont="1" applyBorder="1" applyAlignment="1">
      <alignment horizontal="center" vertical="center" wrapText="1"/>
    </xf>
    <xf numFmtId="0" fontId="1" fillId="0" borderId="221" xfId="0" applyFont="1" applyBorder="1" applyAlignment="1">
      <alignment vertical="center"/>
    </xf>
    <xf numFmtId="0" fontId="68" fillId="0" borderId="87" xfId="0" applyFont="1" applyBorder="1"/>
    <xf numFmtId="0" fontId="68" fillId="0" borderId="88" xfId="0" applyFont="1" applyBorder="1"/>
    <xf numFmtId="168" fontId="10" fillId="0" borderId="0" xfId="0" applyNumberFormat="1" applyFont="1" applyAlignment="1">
      <alignment horizontal="center" vertical="center" wrapText="1"/>
    </xf>
    <xf numFmtId="0" fontId="68" fillId="0" borderId="68" xfId="0" applyFont="1" applyBorder="1"/>
    <xf numFmtId="0" fontId="68" fillId="0" borderId="113" xfId="0" applyFont="1" applyBorder="1"/>
    <xf numFmtId="0" fontId="10" fillId="0" borderId="73" xfId="0" quotePrefix="1" applyFont="1" applyBorder="1" applyAlignment="1">
      <alignment vertical="top" wrapText="1"/>
    </xf>
    <xf numFmtId="0" fontId="12" fillId="15" borderId="115" xfId="0" applyFont="1" applyFill="1" applyBorder="1" applyAlignment="1">
      <alignment horizontal="center" vertical="center"/>
    </xf>
    <xf numFmtId="0" fontId="68" fillId="0" borderId="125" xfId="0" applyFont="1" applyBorder="1"/>
    <xf numFmtId="0" fontId="12" fillId="15" borderId="115" xfId="0" applyFont="1" applyFill="1" applyBorder="1" applyAlignment="1">
      <alignment horizontal="center" vertical="center" wrapText="1"/>
    </xf>
    <xf numFmtId="0" fontId="12" fillId="15" borderId="121" xfId="0" applyFont="1" applyFill="1" applyBorder="1" applyAlignment="1">
      <alignment horizontal="center" vertical="center"/>
    </xf>
    <xf numFmtId="0" fontId="68" fillId="0" borderId="122" xfId="0" applyFont="1" applyBorder="1"/>
    <xf numFmtId="0" fontId="68" fillId="0" borderId="140" xfId="0" applyFont="1" applyBorder="1"/>
    <xf numFmtId="168" fontId="12" fillId="0" borderId="0" xfId="0" applyNumberFormat="1" applyFont="1" applyAlignment="1">
      <alignment horizontal="center" vertical="center" textRotation="90" wrapText="1"/>
    </xf>
    <xf numFmtId="0" fontId="13" fillId="15" borderId="115" xfId="0" applyFont="1" applyFill="1" applyBorder="1" applyAlignment="1">
      <alignment horizontal="left" vertical="center" wrapText="1"/>
    </xf>
    <xf numFmtId="0" fontId="68" fillId="0" borderId="120" xfId="0" applyFont="1" applyBorder="1"/>
    <xf numFmtId="0" fontId="12" fillId="15" borderId="120" xfId="0" applyFont="1" applyFill="1" applyBorder="1" applyAlignment="1">
      <alignment horizontal="left" vertical="top" wrapText="1"/>
    </xf>
    <xf numFmtId="0" fontId="68" fillId="0" borderId="126" xfId="0" applyFont="1" applyBorder="1"/>
    <xf numFmtId="0" fontId="12" fillId="15" borderId="129" xfId="0" applyFont="1" applyFill="1" applyBorder="1" applyAlignment="1">
      <alignment horizontal="center" vertical="center" textRotation="90" wrapText="1"/>
    </xf>
    <xf numFmtId="0" fontId="12" fillId="15" borderId="115" xfId="0" applyFont="1" applyFill="1" applyBorder="1" applyAlignment="1">
      <alignment horizontal="center" vertical="center" textRotation="90" wrapText="1"/>
    </xf>
    <xf numFmtId="0" fontId="12" fillId="15" borderId="119" xfId="0" applyFont="1" applyFill="1" applyBorder="1" applyAlignment="1">
      <alignment horizontal="center" vertical="center" textRotation="90" wrapText="1"/>
    </xf>
    <xf numFmtId="0" fontId="68" fillId="0" borderId="124" xfId="0" applyFont="1" applyBorder="1"/>
    <xf numFmtId="0" fontId="68" fillId="0" borderId="127" xfId="0" applyFont="1" applyBorder="1"/>
    <xf numFmtId="0" fontId="33" fillId="0" borderId="80" xfId="0" applyFont="1" applyBorder="1"/>
    <xf numFmtId="0" fontId="10" fillId="0" borderId="59" xfId="0" applyFont="1" applyBorder="1" applyAlignment="1">
      <alignment horizontal="left" vertical="top" wrapText="1"/>
    </xf>
    <xf numFmtId="0" fontId="10" fillId="0" borderId="59" xfId="0" applyFont="1" applyBorder="1" applyAlignment="1">
      <alignment horizontal="center" vertical="top" wrapText="1"/>
    </xf>
    <xf numFmtId="0" fontId="10" fillId="0" borderId="64" xfId="0" applyFont="1" applyBorder="1" applyAlignment="1">
      <alignment horizontal="left" vertical="top" wrapText="1"/>
    </xf>
    <xf numFmtId="0" fontId="10" fillId="0" borderId="56" xfId="0" applyFont="1" applyBorder="1" applyAlignment="1">
      <alignment horizontal="center" vertical="top" wrapText="1"/>
    </xf>
    <xf numFmtId="0" fontId="12" fillId="15" borderId="36" xfId="0" applyFont="1" applyFill="1" applyBorder="1" applyAlignment="1">
      <alignment horizontal="center" vertical="center"/>
    </xf>
    <xf numFmtId="0" fontId="68" fillId="0" borderId="55" xfId="0" applyFont="1" applyBorder="1"/>
    <xf numFmtId="0" fontId="68" fillId="0" borderId="37" xfId="0" applyFont="1" applyBorder="1"/>
    <xf numFmtId="0" fontId="14" fillId="3" borderId="36" xfId="0" applyFont="1" applyFill="1" applyBorder="1" applyAlignment="1">
      <alignment horizontal="left" vertical="top" wrapText="1"/>
    </xf>
    <xf numFmtId="0" fontId="12" fillId="15" borderId="115" xfId="0" applyFont="1" applyFill="1" applyBorder="1" applyAlignment="1">
      <alignment horizontal="left" vertical="center" wrapText="1"/>
    </xf>
    <xf numFmtId="0" fontId="12" fillId="15" borderId="138" xfId="0" applyFont="1" applyFill="1" applyBorder="1" applyAlignment="1">
      <alignment horizontal="center" vertical="center"/>
    </xf>
    <xf numFmtId="0" fontId="68" fillId="0" borderId="139" xfId="0" applyFont="1" applyBorder="1"/>
    <xf numFmtId="9" fontId="32" fillId="3" borderId="95" xfId="0" applyNumberFormat="1" applyFont="1" applyFill="1" applyBorder="1" applyAlignment="1">
      <alignment horizontal="center" vertical="center"/>
    </xf>
    <xf numFmtId="0" fontId="3" fillId="0" borderId="59" xfId="0" applyFont="1" applyBorder="1"/>
    <xf numFmtId="0" fontId="3" fillId="0" borderId="61" xfId="0" applyFont="1" applyBorder="1"/>
    <xf numFmtId="0" fontId="3" fillId="0" borderId="62" xfId="0" applyFont="1" applyBorder="1"/>
    <xf numFmtId="0" fontId="30" fillId="13" borderId="73" xfId="0" applyFont="1" applyFill="1" applyBorder="1" applyAlignment="1">
      <alignment horizontal="center" vertical="center" wrapText="1"/>
    </xf>
    <xf numFmtId="0" fontId="30" fillId="13" borderId="159" xfId="0" applyFont="1" applyFill="1" applyBorder="1" applyAlignment="1">
      <alignment horizontal="center" vertical="center" wrapText="1"/>
    </xf>
    <xf numFmtId="0" fontId="3" fillId="0" borderId="160" xfId="0" applyFont="1" applyBorder="1"/>
    <xf numFmtId="0" fontId="3" fillId="0" borderId="161" xfId="0" applyFont="1" applyBorder="1"/>
    <xf numFmtId="0" fontId="30" fillId="13" borderId="74" xfId="0" applyFont="1" applyFill="1" applyBorder="1" applyAlignment="1">
      <alignment horizontal="center" vertical="center" wrapText="1"/>
    </xf>
    <xf numFmtId="0" fontId="30" fillId="13" borderId="162" xfId="0" applyFont="1" applyFill="1" applyBorder="1" applyAlignment="1">
      <alignment horizontal="center" vertical="center" wrapText="1"/>
    </xf>
    <xf numFmtId="0" fontId="3" fillId="0" borderId="164" xfId="0" applyFont="1" applyBorder="1"/>
    <xf numFmtId="0" fontId="30" fillId="16" borderId="101" xfId="0" applyFont="1" applyFill="1" applyBorder="1" applyAlignment="1">
      <alignment horizontal="center" vertical="center" wrapText="1"/>
    </xf>
    <xf numFmtId="0" fontId="3" fillId="0" borderId="103" xfId="0" applyFont="1" applyBorder="1"/>
    <xf numFmtId="0" fontId="30" fillId="16" borderId="163" xfId="0" applyFont="1" applyFill="1" applyBorder="1" applyAlignment="1">
      <alignment horizontal="center" vertical="center" wrapText="1"/>
    </xf>
    <xf numFmtId="0" fontId="3" fillId="0" borderId="165" xfId="0" applyFont="1" applyBorder="1"/>
    <xf numFmtId="0" fontId="28" fillId="16" borderId="84" xfId="0" applyFont="1" applyFill="1" applyBorder="1" applyAlignment="1">
      <alignment horizontal="center" vertical="center"/>
    </xf>
    <xf numFmtId="9" fontId="32" fillId="3" borderId="57" xfId="0" applyNumberFormat="1" applyFont="1" applyFill="1" applyBorder="1" applyAlignment="1">
      <alignment horizontal="center" vertical="center"/>
    </xf>
    <xf numFmtId="9" fontId="32" fillId="3" borderId="56" xfId="0" applyNumberFormat="1" applyFont="1" applyFill="1" applyBorder="1" applyAlignment="1">
      <alignment horizontal="center" vertical="center"/>
    </xf>
    <xf numFmtId="0" fontId="1" fillId="0" borderId="157" xfId="0" applyFont="1" applyBorder="1" applyAlignment="1">
      <alignment horizontal="left" vertical="center" wrapText="1"/>
    </xf>
    <xf numFmtId="0" fontId="3" fillId="0" borderId="156" xfId="0" applyFont="1" applyBorder="1"/>
    <xf numFmtId="0" fontId="3" fillId="0" borderId="158" xfId="0" applyFont="1" applyBorder="1"/>
    <xf numFmtId="0" fontId="29" fillId="3" borderId="36" xfId="0" applyFont="1" applyFill="1" applyBorder="1" applyAlignment="1">
      <alignment horizontal="left" vertical="center" wrapText="1"/>
    </xf>
    <xf numFmtId="0" fontId="3" fillId="0" borderId="55" xfId="0" applyFont="1" applyBorder="1"/>
    <xf numFmtId="0" fontId="8" fillId="6" borderId="151" xfId="0" applyFont="1" applyFill="1" applyBorder="1" applyAlignment="1">
      <alignment horizontal="center" vertical="center"/>
    </xf>
    <xf numFmtId="0" fontId="3" fillId="0" borderId="152" xfId="0" applyFont="1" applyBorder="1"/>
    <xf numFmtId="0" fontId="1" fillId="0" borderId="153" xfId="0" applyFont="1" applyBorder="1" applyAlignment="1">
      <alignment horizontal="left" vertical="center" wrapText="1"/>
    </xf>
    <xf numFmtId="0" fontId="3" fillId="0" borderId="154" xfId="0" applyFont="1" applyBorder="1"/>
    <xf numFmtId="0" fontId="8" fillId="7" borderId="151" xfId="0" applyFont="1" applyFill="1" applyBorder="1" applyAlignment="1">
      <alignment horizontal="center" vertical="center" wrapText="1"/>
    </xf>
    <xf numFmtId="0" fontId="8" fillId="8" borderId="155" xfId="0" applyFont="1" applyFill="1" applyBorder="1" applyAlignment="1">
      <alignment horizontal="center" vertical="center" wrapText="1"/>
    </xf>
    <xf numFmtId="0" fontId="27" fillId="13" borderId="141" xfId="0" applyFont="1" applyFill="1" applyBorder="1" applyAlignment="1">
      <alignment horizontal="center" vertical="center"/>
    </xf>
    <xf numFmtId="0" fontId="3" fillId="0" borderId="142" xfId="0" applyFont="1" applyBorder="1"/>
    <xf numFmtId="0" fontId="3" fillId="0" borderId="143" xfId="0" applyFont="1" applyBorder="1"/>
    <xf numFmtId="0" fontId="28" fillId="13" borderId="141" xfId="0" applyFont="1" applyFill="1" applyBorder="1" applyAlignment="1">
      <alignment horizontal="center" vertical="center" wrapText="1"/>
    </xf>
    <xf numFmtId="0" fontId="3" fillId="0" borderId="144" xfId="0" applyFont="1" applyBorder="1"/>
    <xf numFmtId="0" fontId="28" fillId="13" borderId="145" xfId="0" applyFont="1" applyFill="1" applyBorder="1" applyAlignment="1">
      <alignment horizontal="center" vertical="center" wrapText="1"/>
    </xf>
    <xf numFmtId="0" fontId="8" fillId="5" borderId="146" xfId="0" applyFont="1" applyFill="1" applyBorder="1" applyAlignment="1">
      <alignment horizontal="center" vertical="center"/>
    </xf>
    <xf numFmtId="0" fontId="3" fillId="0" borderId="147" xfId="0" applyFont="1" applyBorder="1"/>
    <xf numFmtId="0" fontId="1" fillId="0" borderId="148" xfId="0" applyFont="1" applyBorder="1" applyAlignment="1">
      <alignment horizontal="left" vertical="center" wrapText="1"/>
    </xf>
    <xf numFmtId="0" fontId="3" fillId="0" borderId="149" xfId="0" applyFont="1" applyBorder="1"/>
    <xf numFmtId="0" fontId="3" fillId="0" borderId="150" xfId="0" applyFont="1" applyBorder="1"/>
    <xf numFmtId="49" fontId="19" fillId="3" borderId="194" xfId="0" applyNumberFormat="1" applyFont="1" applyFill="1" applyBorder="1" applyAlignment="1">
      <alignment horizontal="left" vertical="center" wrapText="1"/>
    </xf>
    <xf numFmtId="0" fontId="52" fillId="0" borderId="195" xfId="0" applyFont="1" applyBorder="1"/>
    <xf numFmtId="0" fontId="52" fillId="0" borderId="196" xfId="0" applyFont="1" applyBorder="1"/>
    <xf numFmtId="49" fontId="19" fillId="3" borderId="197" xfId="0" applyNumberFormat="1" applyFont="1" applyFill="1" applyBorder="1" applyAlignment="1">
      <alignment horizontal="left" vertical="center" wrapText="1"/>
    </xf>
    <xf numFmtId="0" fontId="52" fillId="0" borderId="198" xfId="0" applyFont="1" applyBorder="1"/>
    <xf numFmtId="0" fontId="52" fillId="0" borderId="199" xfId="0" applyFont="1" applyBorder="1"/>
    <xf numFmtId="49" fontId="38" fillId="3" borderId="200" xfId="0" applyNumberFormat="1" applyFont="1" applyFill="1" applyBorder="1" applyAlignment="1">
      <alignment horizontal="left" vertical="center" wrapText="1"/>
    </xf>
    <xf numFmtId="0" fontId="3" fillId="0" borderId="201" xfId="0" applyFont="1" applyBorder="1"/>
    <xf numFmtId="0" fontId="27" fillId="13" borderId="56" xfId="0" applyFont="1" applyFill="1" applyBorder="1" applyAlignment="1">
      <alignment horizontal="center" vertical="center" wrapText="1"/>
    </xf>
    <xf numFmtId="0" fontId="10" fillId="3" borderId="183" xfId="0" applyFont="1" applyFill="1" applyBorder="1" applyAlignment="1">
      <alignment horizontal="center"/>
    </xf>
    <xf numFmtId="0" fontId="3" fillId="0" borderId="7" xfId="0" applyFont="1" applyBorder="1"/>
    <xf numFmtId="0" fontId="3" fillId="0" borderId="184" xfId="0" applyFont="1" applyBorder="1"/>
    <xf numFmtId="0" fontId="3" fillId="0" borderId="93" xfId="0" applyFont="1" applyBorder="1"/>
    <xf numFmtId="0" fontId="3" fillId="0" borderId="82" xfId="0" applyFont="1" applyBorder="1"/>
    <xf numFmtId="0" fontId="3" fillId="0" borderId="94" xfId="0" applyFont="1" applyBorder="1"/>
    <xf numFmtId="164" fontId="10" fillId="3" borderId="30" xfId="0" applyNumberFormat="1" applyFont="1" applyFill="1" applyBorder="1" applyAlignment="1">
      <alignment horizontal="center"/>
    </xf>
    <xf numFmtId="0" fontId="3" fillId="0" borderId="58" xfId="0" applyFont="1" applyBorder="1"/>
    <xf numFmtId="0" fontId="34" fillId="13" borderId="141" xfId="0" applyFont="1" applyFill="1" applyBorder="1" applyAlignment="1">
      <alignment horizontal="center" vertical="center" wrapText="1"/>
    </xf>
    <xf numFmtId="0" fontId="34" fillId="13" borderId="187" xfId="0" applyFont="1" applyFill="1" applyBorder="1" applyAlignment="1">
      <alignment horizontal="center" vertical="center"/>
    </xf>
    <xf numFmtId="0" fontId="3" fillId="0" borderId="188" xfId="0" applyFont="1" applyBorder="1"/>
    <xf numFmtId="0" fontId="3" fillId="0" borderId="189" xfId="0" applyFont="1" applyBorder="1"/>
    <xf numFmtId="49" fontId="38" fillId="3" borderId="191" xfId="0" applyNumberFormat="1" applyFont="1" applyFill="1" applyBorder="1" applyAlignment="1">
      <alignment horizontal="left" vertical="center" wrapText="1"/>
    </xf>
    <xf numFmtId="0" fontId="3" fillId="0" borderId="192" xfId="0" applyFont="1" applyBorder="1"/>
  </cellXfs>
  <cellStyles count="3">
    <cellStyle name="Hipervínculo" xfId="1" builtinId="8"/>
    <cellStyle name="Millares" xfId="2" builtinId="3"/>
    <cellStyle name="Normal" xfId="0" builtinId="0"/>
  </cellStyles>
  <dxfs count="20">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none"/>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00B050"/>
          <bgColor rgb="FF00B050"/>
        </patternFill>
      </fill>
    </dxf>
    <dxf>
      <font>
        <color rgb="FF9C0006"/>
      </font>
      <fill>
        <patternFill patternType="none"/>
      </fill>
    </dxf>
    <dxf>
      <font>
        <color rgb="FF9C6500"/>
      </font>
      <fill>
        <patternFill patternType="solid">
          <fgColor rgb="FFFFEB9C"/>
          <bgColor rgb="FFFFEB9C"/>
        </patternFill>
      </fill>
    </dxf>
  </dxfs>
  <tableStyles count="0" defaultTableStyle="TableStyleMedium2" defaultPivotStyle="PivotStyleLight16"/>
  <colors>
    <mruColors>
      <color rgb="FF3333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sharedStrings" Target="sharedStrings.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customschemas.google.com/relationships/workbookmetadata" Target="metadata"/><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1762125</xdr:colOff>
      <xdr:row>0</xdr:row>
      <xdr:rowOff>0</xdr:rowOff>
    </xdr:from>
    <xdr:ext cx="3914775" cy="280987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1685925</xdr:colOff>
      <xdr:row>0</xdr:row>
      <xdr:rowOff>0</xdr:rowOff>
    </xdr:from>
    <xdr:ext cx="3867150" cy="2181225"/>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2809875</xdr:colOff>
      <xdr:row>0</xdr:row>
      <xdr:rowOff>47625</xdr:rowOff>
    </xdr:from>
    <xdr:ext cx="3400425" cy="218122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638175</xdr:colOff>
      <xdr:row>0</xdr:row>
      <xdr:rowOff>38100</xdr:rowOff>
    </xdr:from>
    <xdr:ext cx="3914775" cy="3971925"/>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4</xdr:col>
      <xdr:colOff>152400</xdr:colOff>
      <xdr:row>0</xdr:row>
      <xdr:rowOff>0</xdr:rowOff>
    </xdr:from>
    <xdr:ext cx="3924300" cy="214312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504825</xdr:colOff>
      <xdr:row>6</xdr:row>
      <xdr:rowOff>38100</xdr:rowOff>
    </xdr:from>
    <xdr:ext cx="5314950" cy="2390775"/>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xfrm>
          <a:off x="933450" y="1609725"/>
          <a:ext cx="5314950" cy="239077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92.168.0.34/Documentos/E/Shared/Collections/AMIT/Eswaran_Files/DLF/Julie/wizm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Trabajo%20-%20Agustin/EXCEL/AVAL/Aval2009/Mar09/CONSOL/VeR%20Consolidad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ocuments%20and%20Settings/Administrador/Mis%20documentos/Mis%20documentos/AVAL2002/Mis%20documentos/1998/1998inicial/consol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ma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192.168.0.34/Documentos/Mis%20documentos/CONSOLIDACION%20ATH/JUNIO%202011/CONSOLIDACION%20PARA%20AVAL_ANUALIZADO/ATH_Estados%20Financieros%20Junio%202011%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MIS%20DOCUMENTOS/ANALISIS%20DIF%20-ACT-TI-AXI/AJUSTES%20POR%20INFLACION/A%20X%20I%202003/NUEVO%20CALCULO%20AXI%202003/ARCHVOS%201920/REMODELACIONES%2009%20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92.168.0.34/Documentos/Archivos%20comunes/2005/Reserva/Cargar%20Reporte%20de%20Mor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92.168.0.34/Documentos/Mis%20Documentos/Marielos/Estad&#237;sticas/2005/Nueva%20Estadistica/Nueva%20Estadistica/52.Dias%20de%20atraso%20(Outstandi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192.168.0.34/Documentos/E/tmp/97pbth.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oc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192.168.0.34/Documentos/DOCUME~1/ljlopez/CONFIG~1/Temp/notesE1EF34/Otros%20Anexos/Gastos%20Regionales,%20Setiembre%20201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192.168.0.34/Documentos/DOCUME~1/ECESPE~1/CONFIG~1/Temp/notesFFF692/Otros%20Anexos/Gastos%20Regionales,%20Diciembre%20201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192.168.0.34/Documentos/Users/Evalbuena/AppData/Local/Microsoft/Windows/Temporary%20Internet%20Files/Content.Outlook/SVA60ZPR/Consolidado%20Diciembre%20%202011%20Banking%20Gaap%20Grupo%20Aval-12041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92.168.0.34/Documentos/Users/Jcruz/Desktop/COnsolidacion/Informacion-Julio2011/Recibidos/Bogota/ECP/Real/CONSOLRE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192.168.0.34/Documentos/DOCUME~1/ECESPE~1/CONFIG~1/Temp/notesFFF692/PUC_1112%20v5.9.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192.168.0.34/Documentos/E/Documents/Brand%20X/JT8D/200/Meridiana/VB%20LLP%20Model%20V3%20Meridian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192.168.0.34/Documentos/Users/Jcruz/Desktop/COnsolidacion/Informacion-Julio2011/Recibidos/Bogota/ECP/Financiero/Consol/CONSOLFINA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192.168.0.34/Documentos/Grupo_Aval/USGAAP/BANKING/1106/Entregado/Guia%203%20Historica%20a%20Junio%202011%20-%20Agosto%2020%202011%20-%2011092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192.168.0.34/Documentos/Mis%20Documentos/GRUPO%20AVAL/Banking%20Junio%202011/Julio-Banking%20Junio%2020110813/Banking%20Junio%202011/Consolidacion%20Entidades%20Aval%20SEC%20Banking%20Gaap%20a%20Junio%20de%202011-2011101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192.168.0.34/Documentos/ESTADOS%20FINANCIEROS%202002/Salvador/Set/SALV-Mktshare-Emisor%20SET-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192.168.0.34/Documentos/DOCUME~1/ljlopez/CONFIG~1/Temp/notesE1EF34/Leasing%20Bogot&#225;,%20PUC%20Marzo%202011%20Final%20sin%20detalles.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192.168.0.34/Documentos/E/DOCUME~1/malas/CONFIG~1/Temp/notesE1EF34/Presupuesto%202007%20(Consul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IZ"/>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 CONSOLIDADO"/>
      <sheetName val="381-ME Corporacion "/>
      <sheetName val="381-ML Corporacion"/>
      <sheetName val="381-UVR Corporacion"/>
      <sheetName val="382-CC Corporacion"/>
      <sheetName val="383-ME Corporacion"/>
      <sheetName val="383-ML Corporacion"/>
      <sheetName val="383-UVR Corporacion"/>
      <sheetName val="384-Acciones Corporacion"/>
      <sheetName val="385-TC Corporacion"/>
      <sheetName val="381-TI Casa de Bolsa"/>
      <sheetName val="383-TI Casa de Bolsa"/>
      <sheetName val="384-Acciones Casa de Bolsa"/>
      <sheetName val="435-Fiduciaria"/>
      <sheetName val="436-Fiduciaria"/>
      <sheetName val="437-Fiduciaria"/>
      <sheetName val="439-Fiduciaria"/>
      <sheetName val="440-Fiduciaria"/>
      <sheetName val="381-ME Leasing"/>
      <sheetName val="381-ML Leasing"/>
      <sheetName val="381-UVR Leasing"/>
      <sheetName val="382-CC Leasing"/>
      <sheetName val="383-ME Leasing"/>
      <sheetName val="383-ML Leasing"/>
      <sheetName val="383-UVR Leasing"/>
      <sheetName val="384-Acciones Leasing"/>
      <sheetName val="385-TC Leasing"/>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JUSTES STELLA"/>
      <sheetName val="B.BTA.S.VALORES"/>
      <sheetName val="ahorramas 31-12-98 bce"/>
      <sheetName val="ahorramas 31-12-98 p-g"/>
      <sheetName val="AJUSTE-PYG-VILLAS"/>
      <sheetName val="CAL.INT.MIN.ARREGLO-OCC."/>
      <sheetName val="ARREGLOVILLASAHORRAMAS"/>
      <sheetName val="ARREGLO INT.MIN."/>
      <sheetName val="SABANAS"/>
      <sheetName val="usgaap"/>
      <sheetName val="ajustes us-gaap"/>
      <sheetName val="conciliación  utilida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dito"/>
      <sheetName val="oficial"/>
    </sheetNames>
    <sheetDataSet>
      <sheetData sheetId="0" refreshError="1"/>
      <sheetData sheetId="1">
        <row r="1">
          <cell r="A1" t="str">
            <v>SALNI1</v>
          </cell>
          <cell r="B1" t="str">
            <v>CLINOM</v>
          </cell>
          <cell r="C1" t="str">
            <v>SALC01</v>
          </cell>
          <cell r="D1" t="str">
            <v>SALSA7</v>
          </cell>
          <cell r="E1" t="str">
            <v>SALDE6</v>
          </cell>
          <cell r="F1" t="str">
            <v>SALCR6</v>
          </cell>
          <cell r="G1" t="str">
            <v>SALDO16</v>
          </cell>
          <cell r="H1">
            <v>-459925449.5</v>
          </cell>
        </row>
        <row r="2">
          <cell r="A2">
            <v>8903990034</v>
          </cell>
          <cell r="B2" t="str">
            <v>EMPRESAS MUNICIPALES DE CALI - EMCALI E.I.C.E.</v>
          </cell>
          <cell r="C2">
            <v>14952701</v>
          </cell>
          <cell r="D2">
            <v>-15847134727</v>
          </cell>
          <cell r="E2">
            <v>0</v>
          </cell>
          <cell r="F2">
            <v>0</v>
          </cell>
          <cell r="G2">
            <v>0</v>
          </cell>
          <cell r="H2">
            <v>-15847134727</v>
          </cell>
        </row>
        <row r="3">
          <cell r="A3">
            <v>8903990113</v>
          </cell>
          <cell r="B3" t="str">
            <v>TESORERIA MUNICIPAL DE CALI</v>
          </cell>
          <cell r="C3">
            <v>14952001</v>
          </cell>
          <cell r="D3">
            <v>-4904354703.5</v>
          </cell>
          <cell r="E3">
            <v>0</v>
          </cell>
          <cell r="F3">
            <v>0</v>
          </cell>
          <cell r="G3">
            <v>0</v>
          </cell>
          <cell r="H3">
            <v>-4904354703.5</v>
          </cell>
        </row>
        <row r="4">
          <cell r="A4">
            <v>8903990034</v>
          </cell>
          <cell r="B4" t="str">
            <v>EMPRESAS MUNICIPALES DE CALI - EMCALI E.I.C.E.</v>
          </cell>
          <cell r="C4">
            <v>14952501</v>
          </cell>
          <cell r="D4">
            <v>-2371666204</v>
          </cell>
          <cell r="E4">
            <v>0</v>
          </cell>
          <cell r="F4">
            <v>0</v>
          </cell>
          <cell r="G4">
            <v>0</v>
          </cell>
          <cell r="H4">
            <v>-2371666204</v>
          </cell>
        </row>
        <row r="5">
          <cell r="A5">
            <v>8901020181</v>
          </cell>
          <cell r="B5" t="str">
            <v>DISTRITO DE BARRANQUILLA</v>
          </cell>
          <cell r="C5">
            <v>14952001</v>
          </cell>
          <cell r="D5">
            <v>-1643309997</v>
          </cell>
          <cell r="E5">
            <v>0</v>
          </cell>
          <cell r="F5">
            <v>0</v>
          </cell>
          <cell r="G5">
            <v>0</v>
          </cell>
          <cell r="H5">
            <v>-1643309997</v>
          </cell>
        </row>
        <row r="6">
          <cell r="A6">
            <v>8903990113</v>
          </cell>
          <cell r="B6" t="str">
            <v>TESORERIA MUNICIPAL DE CALI</v>
          </cell>
          <cell r="C6">
            <v>14952201</v>
          </cell>
          <cell r="D6">
            <v>-1332424547</v>
          </cell>
          <cell r="E6">
            <v>0</v>
          </cell>
          <cell r="F6">
            <v>0</v>
          </cell>
          <cell r="G6">
            <v>0</v>
          </cell>
          <cell r="H6">
            <v>-1332424547</v>
          </cell>
        </row>
        <row r="7">
          <cell r="A7">
            <v>8915800168</v>
          </cell>
          <cell r="B7" t="str">
            <v>DEPARTAMENTO DEL CAUCA</v>
          </cell>
          <cell r="C7">
            <v>14951501</v>
          </cell>
          <cell r="D7">
            <v>-1194627647.9200001</v>
          </cell>
          <cell r="E7">
            <v>0</v>
          </cell>
          <cell r="F7">
            <v>0</v>
          </cell>
          <cell r="G7">
            <v>0</v>
          </cell>
          <cell r="H7">
            <v>-1194627647.9200001</v>
          </cell>
        </row>
        <row r="8">
          <cell r="A8">
            <v>8909801121</v>
          </cell>
          <cell r="B8" t="str">
            <v>MUNICIPIO DE BELLO</v>
          </cell>
          <cell r="C8">
            <v>14952501</v>
          </cell>
          <cell r="D8">
            <v>-726164715.63</v>
          </cell>
          <cell r="E8">
            <v>194867496.88</v>
          </cell>
          <cell r="F8">
            <v>0</v>
          </cell>
          <cell r="G8">
            <v>0</v>
          </cell>
          <cell r="H8">
            <v>-531297218.75</v>
          </cell>
        </row>
        <row r="9">
          <cell r="A9">
            <v>8901020031</v>
          </cell>
          <cell r="B9" t="str">
            <v>EMPRESA DISTRITAL DE TELECOMUNICACIONES DE BQUILLA S.A E.S.P</v>
          </cell>
          <cell r="C9">
            <v>14952209</v>
          </cell>
          <cell r="D9">
            <v>-422500000</v>
          </cell>
          <cell r="E9">
            <v>0</v>
          </cell>
          <cell r="F9">
            <v>0</v>
          </cell>
          <cell r="G9">
            <v>0</v>
          </cell>
          <cell r="H9">
            <v>-422500000</v>
          </cell>
        </row>
        <row r="10">
          <cell r="A10">
            <v>8904801844</v>
          </cell>
          <cell r="B10" t="str">
            <v>DISTRITO TURISTICO Y CULTURAL DE C/GENA.</v>
          </cell>
          <cell r="C10">
            <v>14952501</v>
          </cell>
          <cell r="D10">
            <v>-244439543.56999999</v>
          </cell>
          <cell r="E10">
            <v>0</v>
          </cell>
          <cell r="F10">
            <v>0</v>
          </cell>
          <cell r="G10">
            <v>0</v>
          </cell>
          <cell r="H10">
            <v>-244439543.56999999</v>
          </cell>
        </row>
        <row r="11">
          <cell r="A11">
            <v>8901020031</v>
          </cell>
          <cell r="B11" t="str">
            <v>EMPRESA DISTRITAL DE TELECOMUNICACIONES DE BQUILLA S.A E.S.P</v>
          </cell>
          <cell r="C11">
            <v>14952001</v>
          </cell>
          <cell r="D11">
            <v>-183630917</v>
          </cell>
          <cell r="E11">
            <v>0</v>
          </cell>
          <cell r="F11">
            <v>0</v>
          </cell>
          <cell r="G11">
            <v>0</v>
          </cell>
          <cell r="H11">
            <v>-183630917</v>
          </cell>
        </row>
        <row r="12">
          <cell r="A12">
            <v>8915800064</v>
          </cell>
          <cell r="B12" t="str">
            <v>MUNICIPIO DE POPAYAN</v>
          </cell>
          <cell r="C12">
            <v>14952001</v>
          </cell>
          <cell r="D12">
            <v>-142924190</v>
          </cell>
          <cell r="E12">
            <v>0</v>
          </cell>
          <cell r="F12">
            <v>0</v>
          </cell>
          <cell r="G12">
            <v>0</v>
          </cell>
          <cell r="H12">
            <v>-142924190</v>
          </cell>
        </row>
        <row r="13">
          <cell r="A13">
            <v>8901020031</v>
          </cell>
          <cell r="B13" t="str">
            <v>EMPRESA DISTRITAL DE TELECOMUNICACIONES DE BQUILLA S.A E.S.P</v>
          </cell>
          <cell r="C13">
            <v>14952201</v>
          </cell>
          <cell r="D13">
            <v>-141370429</v>
          </cell>
          <cell r="E13">
            <v>0</v>
          </cell>
          <cell r="F13">
            <v>0</v>
          </cell>
          <cell r="G13">
            <v>0</v>
          </cell>
          <cell r="H13">
            <v>-141370429</v>
          </cell>
        </row>
        <row r="14">
          <cell r="A14">
            <v>8903990453</v>
          </cell>
          <cell r="B14" t="str">
            <v>MUNICIPIO DE BUENAVENTURA</v>
          </cell>
          <cell r="C14">
            <v>14951701</v>
          </cell>
          <cell r="D14">
            <v>-127194000</v>
          </cell>
          <cell r="E14">
            <v>0</v>
          </cell>
          <cell r="F14">
            <v>0</v>
          </cell>
          <cell r="G14">
            <v>0</v>
          </cell>
          <cell r="H14">
            <v>-127194000</v>
          </cell>
        </row>
        <row r="15">
          <cell r="A15">
            <v>8901020061</v>
          </cell>
          <cell r="B15" t="str">
            <v>DEPARTAMENTO DEL ATLANTICO</v>
          </cell>
          <cell r="C15">
            <v>14952001</v>
          </cell>
          <cell r="D15">
            <v>-115986106.5</v>
          </cell>
          <cell r="E15">
            <v>0</v>
          </cell>
          <cell r="F15">
            <v>0</v>
          </cell>
          <cell r="G15">
            <v>0</v>
          </cell>
          <cell r="H15">
            <v>-115986106.5</v>
          </cell>
        </row>
        <row r="16">
          <cell r="A16">
            <v>8904800591</v>
          </cell>
          <cell r="B16" t="str">
            <v>DEPARTAMENTO DE BOLIVAR</v>
          </cell>
          <cell r="C16">
            <v>14951501</v>
          </cell>
          <cell r="D16">
            <v>-110843373.61</v>
          </cell>
          <cell r="E16">
            <v>0</v>
          </cell>
          <cell r="F16">
            <v>0</v>
          </cell>
          <cell r="G16">
            <v>0</v>
          </cell>
          <cell r="H16">
            <v>-110843373.61</v>
          </cell>
        </row>
        <row r="17">
          <cell r="A17">
            <v>8919004932</v>
          </cell>
          <cell r="B17" t="str">
            <v>MUNICIPIO DE CARTAGO</v>
          </cell>
          <cell r="C17">
            <v>14952201</v>
          </cell>
          <cell r="D17">
            <v>-58979170.600000001</v>
          </cell>
          <cell r="E17">
            <v>0</v>
          </cell>
          <cell r="F17">
            <v>0</v>
          </cell>
          <cell r="G17">
            <v>0</v>
          </cell>
          <cell r="H17">
            <v>-58979170.600000001</v>
          </cell>
        </row>
        <row r="18">
          <cell r="A18">
            <v>8913800073</v>
          </cell>
          <cell r="B18" t="str">
            <v>TESORERIA MUNICIPAL DE PALMIRA</v>
          </cell>
          <cell r="C18">
            <v>14952001</v>
          </cell>
          <cell r="D18">
            <v>-45846284</v>
          </cell>
          <cell r="E18">
            <v>0</v>
          </cell>
          <cell r="F18">
            <v>0</v>
          </cell>
          <cell r="G18">
            <v>0</v>
          </cell>
          <cell r="H18">
            <v>-45846284</v>
          </cell>
        </row>
        <row r="19">
          <cell r="A19">
            <v>8001039331</v>
          </cell>
          <cell r="B19" t="str">
            <v>DEPARTAMENTO DEL VALLE DEL CAUCA</v>
          </cell>
          <cell r="C19">
            <v>14951001</v>
          </cell>
          <cell r="D19">
            <v>-39939811.229999997</v>
          </cell>
          <cell r="E19">
            <v>0</v>
          </cell>
          <cell r="F19">
            <v>0</v>
          </cell>
          <cell r="G19">
            <v>0</v>
          </cell>
          <cell r="H19">
            <v>-39939811.229999997</v>
          </cell>
        </row>
        <row r="20">
          <cell r="A20">
            <v>8913800073</v>
          </cell>
          <cell r="B20" t="str">
            <v>TESORERIA MUNICIPAL DE PALMIRA</v>
          </cell>
          <cell r="C20">
            <v>14952201</v>
          </cell>
          <cell r="D20">
            <v>-36927493</v>
          </cell>
          <cell r="E20">
            <v>0</v>
          </cell>
          <cell r="F20">
            <v>0</v>
          </cell>
          <cell r="G20">
            <v>0</v>
          </cell>
          <cell r="H20">
            <v>-36927493</v>
          </cell>
        </row>
        <row r="21">
          <cell r="A21">
            <v>8919004932</v>
          </cell>
          <cell r="B21" t="str">
            <v>MUNICIPIO DE CARTAGO</v>
          </cell>
          <cell r="C21">
            <v>14952001</v>
          </cell>
          <cell r="D21">
            <v>-15083329.4</v>
          </cell>
          <cell r="E21">
            <v>0</v>
          </cell>
          <cell r="F21">
            <v>0</v>
          </cell>
          <cell r="G21">
            <v>0</v>
          </cell>
          <cell r="H21">
            <v>-15083329.4</v>
          </cell>
        </row>
        <row r="22">
          <cell r="A22">
            <v>8903990453</v>
          </cell>
          <cell r="B22" t="str">
            <v>MUNICIPIO DE BUENAVENTURA</v>
          </cell>
          <cell r="C22">
            <v>14951501</v>
          </cell>
          <cell r="D22">
            <v>-11875000</v>
          </cell>
          <cell r="E22">
            <v>0</v>
          </cell>
          <cell r="F22">
            <v>0</v>
          </cell>
          <cell r="G22">
            <v>0</v>
          </cell>
          <cell r="H22">
            <v>-11875000</v>
          </cell>
        </row>
        <row r="23">
          <cell r="A23">
            <v>8904801844</v>
          </cell>
          <cell r="B23" t="str">
            <v>DISTRITO TURISTICO Y CULTURAL DE C/GENA.</v>
          </cell>
          <cell r="C23">
            <v>14952701</v>
          </cell>
          <cell r="D23">
            <v>0</v>
          </cell>
          <cell r="E23">
            <v>0</v>
          </cell>
          <cell r="F23">
            <v>6010808.8300000001</v>
          </cell>
          <cell r="G23">
            <v>0</v>
          </cell>
          <cell r="H23">
            <v>-6010808.8300000001</v>
          </cell>
        </row>
        <row r="24">
          <cell r="A24">
            <v>8999990260</v>
          </cell>
          <cell r="B24" t="str">
            <v>CAJA DE PREVISION SOCIAL DE COMUNICACIONES CAPRECOM</v>
          </cell>
          <cell r="C24">
            <v>14951013</v>
          </cell>
          <cell r="D24">
            <v>-1066666.6599999999</v>
          </cell>
          <cell r="E24">
            <v>66666.67</v>
          </cell>
          <cell r="F24">
            <v>0</v>
          </cell>
          <cell r="G24">
            <v>0</v>
          </cell>
          <cell r="H24">
            <v>-999999.99</v>
          </cell>
        </row>
        <row r="25">
          <cell r="A25">
            <v>8918004981</v>
          </cell>
          <cell r="B25" t="str">
            <v>FONDO NACIONAL DE PENSIONES ENTIDAD TERRITORIAL DEPT.BOYACA</v>
          </cell>
          <cell r="C25">
            <v>14593004</v>
          </cell>
          <cell r="D25">
            <v>14700000</v>
          </cell>
          <cell r="E25">
            <v>0</v>
          </cell>
          <cell r="F25">
            <v>0</v>
          </cell>
          <cell r="G25">
            <v>14700000</v>
          </cell>
          <cell r="H25">
            <v>0</v>
          </cell>
        </row>
        <row r="26">
          <cell r="A26">
            <v>8002158072</v>
          </cell>
          <cell r="B26" t="str">
            <v>INSTITUTO NACIONAL DE VIAS</v>
          </cell>
          <cell r="C26">
            <v>14664302</v>
          </cell>
          <cell r="D26">
            <v>0</v>
          </cell>
          <cell r="E26">
            <v>5929984.25</v>
          </cell>
          <cell r="F26">
            <v>26055854</v>
          </cell>
          <cell r="G26">
            <v>-20125869.75</v>
          </cell>
          <cell r="H26">
            <v>0</v>
          </cell>
        </row>
        <row r="27">
          <cell r="A27">
            <v>8901020031</v>
          </cell>
          <cell r="B27" t="str">
            <v>EMPRESA DISTRITAL DE TELECOMUNICACIONES DE BQUILLA S.A E.S.P</v>
          </cell>
          <cell r="C27">
            <v>14691503</v>
          </cell>
          <cell r="D27">
            <v>52000000</v>
          </cell>
          <cell r="E27">
            <v>0</v>
          </cell>
          <cell r="F27">
            <v>0</v>
          </cell>
          <cell r="G27">
            <v>52000000</v>
          </cell>
          <cell r="H27">
            <v>0</v>
          </cell>
        </row>
        <row r="28">
          <cell r="A28">
            <v>8903990453</v>
          </cell>
          <cell r="B28" t="str">
            <v>MUNICIPIO DE BUENAVENTURA</v>
          </cell>
          <cell r="C28">
            <v>14681503</v>
          </cell>
          <cell r="D28">
            <v>127194000</v>
          </cell>
          <cell r="E28">
            <v>0</v>
          </cell>
          <cell r="F28">
            <v>0</v>
          </cell>
          <cell r="G28">
            <v>127194000</v>
          </cell>
          <cell r="H28">
            <v>0</v>
          </cell>
        </row>
        <row r="29">
          <cell r="A29">
            <v>8001170117</v>
          </cell>
          <cell r="B29" t="str">
            <v>INSTITUTO DE VALORIZACION MUNICIPAL DE PASTO</v>
          </cell>
          <cell r="C29">
            <v>14593004</v>
          </cell>
          <cell r="D29">
            <v>170046542</v>
          </cell>
          <cell r="E29">
            <v>0</v>
          </cell>
          <cell r="F29">
            <v>42511634</v>
          </cell>
          <cell r="G29">
            <v>127534908</v>
          </cell>
          <cell r="H29">
            <v>0</v>
          </cell>
        </row>
        <row r="30">
          <cell r="A30">
            <v>8912800003</v>
          </cell>
          <cell r="B30" t="str">
            <v>MUNICIPIO DE PASTO</v>
          </cell>
          <cell r="C30">
            <v>14591501</v>
          </cell>
          <cell r="D30">
            <v>134999999</v>
          </cell>
          <cell r="E30">
            <v>0</v>
          </cell>
          <cell r="F30">
            <v>0</v>
          </cell>
          <cell r="G30">
            <v>134999999</v>
          </cell>
          <cell r="H30">
            <v>0</v>
          </cell>
        </row>
        <row r="31">
          <cell r="A31">
            <v>8919004932</v>
          </cell>
          <cell r="B31" t="str">
            <v>MUNICIPIO DE CARTAGO</v>
          </cell>
          <cell r="C31">
            <v>14631501</v>
          </cell>
          <cell r="D31">
            <v>138976326.25999999</v>
          </cell>
          <cell r="E31">
            <v>0</v>
          </cell>
          <cell r="F31">
            <v>0</v>
          </cell>
          <cell r="G31">
            <v>138976326.25999999</v>
          </cell>
          <cell r="H31">
            <v>0</v>
          </cell>
        </row>
        <row r="32">
          <cell r="A32">
            <v>8909812075</v>
          </cell>
          <cell r="B32" t="str">
            <v>MUNICIPIO DE LA CEJA</v>
          </cell>
          <cell r="C32">
            <v>14593004</v>
          </cell>
          <cell r="D32">
            <v>164815000</v>
          </cell>
          <cell r="E32">
            <v>0</v>
          </cell>
          <cell r="F32">
            <v>0</v>
          </cell>
          <cell r="G32">
            <v>164815000</v>
          </cell>
          <cell r="H32">
            <v>0</v>
          </cell>
        </row>
        <row r="33">
          <cell r="A33">
            <v>8909073172</v>
          </cell>
          <cell r="B33" t="str">
            <v>MUNICIPIO DE RIONEGRO</v>
          </cell>
          <cell r="C33">
            <v>14591501</v>
          </cell>
          <cell r="D33">
            <v>182491386</v>
          </cell>
          <cell r="E33">
            <v>0</v>
          </cell>
          <cell r="F33">
            <v>5201005</v>
          </cell>
          <cell r="G33">
            <v>177290381</v>
          </cell>
          <cell r="H33">
            <v>0</v>
          </cell>
        </row>
        <row r="34">
          <cell r="A34">
            <v>8902051768</v>
          </cell>
          <cell r="B34" t="str">
            <v>MUNICIPIO DE FLORIDABLANCA</v>
          </cell>
          <cell r="C34">
            <v>14591501</v>
          </cell>
          <cell r="D34">
            <v>190000000</v>
          </cell>
          <cell r="E34">
            <v>0</v>
          </cell>
          <cell r="F34">
            <v>0</v>
          </cell>
          <cell r="G34">
            <v>190000000</v>
          </cell>
          <cell r="H34">
            <v>0</v>
          </cell>
        </row>
        <row r="35">
          <cell r="A35">
            <v>8909002860</v>
          </cell>
          <cell r="B35" t="str">
            <v>DEPARTAMENTO DE ANTIOQUIA</v>
          </cell>
          <cell r="C35">
            <v>14591501</v>
          </cell>
          <cell r="D35">
            <v>214583338</v>
          </cell>
          <cell r="E35">
            <v>0</v>
          </cell>
          <cell r="F35">
            <v>0</v>
          </cell>
          <cell r="G35">
            <v>214583338</v>
          </cell>
          <cell r="H35">
            <v>0</v>
          </cell>
        </row>
        <row r="36">
          <cell r="A36">
            <v>8913800335</v>
          </cell>
          <cell r="B36" t="str">
            <v>MUNICIPIO DE BUGA</v>
          </cell>
          <cell r="C36">
            <v>14601501</v>
          </cell>
          <cell r="D36">
            <v>250000000</v>
          </cell>
          <cell r="E36">
            <v>0</v>
          </cell>
          <cell r="F36">
            <v>0</v>
          </cell>
          <cell r="G36">
            <v>250000000</v>
          </cell>
          <cell r="H36">
            <v>0</v>
          </cell>
        </row>
        <row r="37">
          <cell r="A37">
            <v>8909073172</v>
          </cell>
          <cell r="B37" t="str">
            <v>MUNICIPIO DE RIONEGRO</v>
          </cell>
          <cell r="C37">
            <v>14621501</v>
          </cell>
          <cell r="D37">
            <v>273737080</v>
          </cell>
          <cell r="E37">
            <v>0</v>
          </cell>
          <cell r="F37">
            <v>7801507</v>
          </cell>
          <cell r="G37">
            <v>265935573</v>
          </cell>
          <cell r="H37">
            <v>0</v>
          </cell>
        </row>
        <row r="38">
          <cell r="A38">
            <v>8150006994</v>
          </cell>
          <cell r="B38" t="str">
            <v>ACUAVIVA S.A. E.S.P.</v>
          </cell>
          <cell r="C38">
            <v>14594305</v>
          </cell>
          <cell r="D38">
            <v>300000000</v>
          </cell>
          <cell r="E38">
            <v>0</v>
          </cell>
          <cell r="F38">
            <v>0</v>
          </cell>
          <cell r="G38">
            <v>300000000</v>
          </cell>
          <cell r="H38">
            <v>0</v>
          </cell>
        </row>
        <row r="39">
          <cell r="A39">
            <v>8909034624</v>
          </cell>
          <cell r="B39" t="str">
            <v>EMPRESA ANTIOQUE#A DE ENERGIA S.A. E.S.P.</v>
          </cell>
          <cell r="C39">
            <v>14593002</v>
          </cell>
          <cell r="D39">
            <v>333333200</v>
          </cell>
          <cell r="E39">
            <v>0</v>
          </cell>
          <cell r="F39">
            <v>0</v>
          </cell>
          <cell r="G39">
            <v>333333200</v>
          </cell>
          <cell r="H39">
            <v>0</v>
          </cell>
        </row>
        <row r="40">
          <cell r="A40">
            <v>8909073172</v>
          </cell>
          <cell r="B40" t="str">
            <v>MUNICIPIO DE RIONEGRO</v>
          </cell>
          <cell r="C40">
            <v>14593004</v>
          </cell>
          <cell r="D40">
            <v>378637059</v>
          </cell>
          <cell r="E40">
            <v>0</v>
          </cell>
          <cell r="F40">
            <v>10791156</v>
          </cell>
          <cell r="G40">
            <v>367845903</v>
          </cell>
          <cell r="H40">
            <v>0</v>
          </cell>
        </row>
        <row r="41">
          <cell r="A41">
            <v>8901020031</v>
          </cell>
          <cell r="B41" t="str">
            <v>EMPRESA DISTRITAL DE TELECOMUNICACIONES DE BQUILLA S.A E.S.P</v>
          </cell>
          <cell r="C41">
            <v>14631503</v>
          </cell>
          <cell r="D41">
            <v>414371775</v>
          </cell>
          <cell r="E41">
            <v>0</v>
          </cell>
          <cell r="F41">
            <v>0</v>
          </cell>
          <cell r="G41">
            <v>414371775</v>
          </cell>
          <cell r="H41">
            <v>0</v>
          </cell>
        </row>
        <row r="42">
          <cell r="A42">
            <v>8000967341</v>
          </cell>
          <cell r="B42" t="str">
            <v>MUNICIPIO DE MONTERIA</v>
          </cell>
          <cell r="C42">
            <v>14621501</v>
          </cell>
          <cell r="D42">
            <v>447649997</v>
          </cell>
          <cell r="E42">
            <v>0</v>
          </cell>
          <cell r="F42">
            <v>0</v>
          </cell>
          <cell r="G42">
            <v>447649997</v>
          </cell>
          <cell r="H42">
            <v>0</v>
          </cell>
        </row>
        <row r="43">
          <cell r="A43">
            <v>8919004552</v>
          </cell>
          <cell r="B43" t="str">
            <v>EMPRESAS MUNICIPALES DE CARTAGO</v>
          </cell>
          <cell r="C43">
            <v>14593004</v>
          </cell>
          <cell r="D43">
            <v>499826771.60000002</v>
          </cell>
          <cell r="E43">
            <v>0</v>
          </cell>
          <cell r="F43">
            <v>3733308.95</v>
          </cell>
          <cell r="G43">
            <v>496093462.64999998</v>
          </cell>
          <cell r="H43">
            <v>0</v>
          </cell>
        </row>
        <row r="44">
          <cell r="A44">
            <v>8909073172</v>
          </cell>
          <cell r="B44" t="str">
            <v>MUNICIPIO DE RIONEGRO</v>
          </cell>
          <cell r="C44">
            <v>14623004</v>
          </cell>
          <cell r="D44">
            <v>567955589</v>
          </cell>
          <cell r="E44">
            <v>0</v>
          </cell>
          <cell r="F44">
            <v>16186734</v>
          </cell>
          <cell r="G44">
            <v>551768855</v>
          </cell>
          <cell r="H44">
            <v>0</v>
          </cell>
        </row>
        <row r="45">
          <cell r="A45">
            <v>8999990260</v>
          </cell>
          <cell r="B45" t="str">
            <v>CAJA DE PREVISION SOCIAL DE COMUNICACIONES CAPRECOM</v>
          </cell>
          <cell r="C45">
            <v>14604305</v>
          </cell>
          <cell r="D45">
            <v>666666667</v>
          </cell>
          <cell r="E45">
            <v>0</v>
          </cell>
          <cell r="F45">
            <v>41666667</v>
          </cell>
          <cell r="G45">
            <v>625000000</v>
          </cell>
          <cell r="H45">
            <v>0</v>
          </cell>
        </row>
        <row r="46">
          <cell r="A46">
            <v>8901020061</v>
          </cell>
          <cell r="B46" t="str">
            <v>DEPARTAMENTO DEL ATLANTICO</v>
          </cell>
          <cell r="C46">
            <v>14591501</v>
          </cell>
          <cell r="D46">
            <v>646098518</v>
          </cell>
          <cell r="E46">
            <v>0</v>
          </cell>
          <cell r="F46">
            <v>0</v>
          </cell>
          <cell r="G46">
            <v>646098518</v>
          </cell>
          <cell r="H46">
            <v>0</v>
          </cell>
        </row>
        <row r="47">
          <cell r="A47">
            <v>8917800094</v>
          </cell>
          <cell r="B47" t="str">
            <v>DISTRITO TURISTICO CULTURAL E HISTORICO</v>
          </cell>
          <cell r="C47">
            <v>14591501</v>
          </cell>
          <cell r="D47">
            <v>657965344.62</v>
          </cell>
          <cell r="E47">
            <v>0</v>
          </cell>
          <cell r="F47">
            <v>0</v>
          </cell>
          <cell r="G47">
            <v>657965344.62</v>
          </cell>
          <cell r="H47">
            <v>0</v>
          </cell>
        </row>
        <row r="48">
          <cell r="A48">
            <v>8902012301</v>
          </cell>
          <cell r="B48" t="str">
            <v>ELECTRIFICADORA DE SANTANDER S.A. E.S.P.</v>
          </cell>
          <cell r="C48">
            <v>14594305</v>
          </cell>
          <cell r="D48">
            <v>735000000</v>
          </cell>
          <cell r="E48">
            <v>0</v>
          </cell>
          <cell r="F48">
            <v>35000000</v>
          </cell>
          <cell r="G48">
            <v>700000000</v>
          </cell>
          <cell r="H48">
            <v>0</v>
          </cell>
        </row>
        <row r="49">
          <cell r="A49">
            <v>8002158072</v>
          </cell>
          <cell r="B49" t="str">
            <v>INSTITUTO NACIONAL DE VIAS</v>
          </cell>
          <cell r="C49">
            <v>14664301</v>
          </cell>
          <cell r="D49">
            <v>0</v>
          </cell>
          <cell r="E49">
            <v>737577031.75</v>
          </cell>
          <cell r="F49">
            <v>0</v>
          </cell>
          <cell r="G49">
            <v>737577031.75</v>
          </cell>
          <cell r="H49">
            <v>0</v>
          </cell>
        </row>
        <row r="50">
          <cell r="A50">
            <v>8901020061</v>
          </cell>
          <cell r="B50" t="str">
            <v>DEPARTAMENTO DEL ATLANTICO</v>
          </cell>
          <cell r="C50">
            <v>14631501</v>
          </cell>
          <cell r="D50">
            <v>773240710</v>
          </cell>
          <cell r="E50">
            <v>0</v>
          </cell>
          <cell r="F50">
            <v>0</v>
          </cell>
          <cell r="G50">
            <v>773240710</v>
          </cell>
          <cell r="H50">
            <v>0</v>
          </cell>
        </row>
        <row r="51">
          <cell r="A51">
            <v>8904801844</v>
          </cell>
          <cell r="B51" t="str">
            <v>DISTRITO TURISTICO Y CULTURAL DE C/GENA.</v>
          </cell>
          <cell r="C51">
            <v>14591501</v>
          </cell>
          <cell r="D51">
            <v>810916339</v>
          </cell>
          <cell r="E51">
            <v>0</v>
          </cell>
          <cell r="F51">
            <v>19371531.920000002</v>
          </cell>
          <cell r="G51">
            <v>791544807.08000004</v>
          </cell>
          <cell r="H51">
            <v>0</v>
          </cell>
        </row>
        <row r="52">
          <cell r="A52">
            <v>8001039331</v>
          </cell>
          <cell r="B52" t="str">
            <v>DEPARTAMENTO DEL VALLE DEL CAUCA</v>
          </cell>
          <cell r="C52">
            <v>14591501</v>
          </cell>
          <cell r="D52">
            <v>828897243</v>
          </cell>
          <cell r="E52">
            <v>0</v>
          </cell>
          <cell r="F52">
            <v>0</v>
          </cell>
          <cell r="G52">
            <v>828897243</v>
          </cell>
          <cell r="H52">
            <v>0</v>
          </cell>
        </row>
        <row r="53">
          <cell r="A53">
            <v>8904801844</v>
          </cell>
          <cell r="B53" t="str">
            <v>DISTRITO TURISTICO Y CULTURAL DE C/GENA.</v>
          </cell>
          <cell r="C53">
            <v>14651501</v>
          </cell>
          <cell r="D53">
            <v>834834508</v>
          </cell>
          <cell r="E53">
            <v>0</v>
          </cell>
          <cell r="F53">
            <v>0</v>
          </cell>
          <cell r="G53">
            <v>834834508</v>
          </cell>
          <cell r="H53">
            <v>0</v>
          </cell>
        </row>
        <row r="54">
          <cell r="A54">
            <v>8901020031</v>
          </cell>
          <cell r="B54" t="str">
            <v>EMPRESA DISTRITAL DE TELECOMUNICACIONES DE BQUILLA S.A E.S.P</v>
          </cell>
          <cell r="C54">
            <v>14633004</v>
          </cell>
          <cell r="D54">
            <v>845000000</v>
          </cell>
          <cell r="E54">
            <v>0</v>
          </cell>
          <cell r="F54">
            <v>0</v>
          </cell>
          <cell r="G54">
            <v>845000000</v>
          </cell>
          <cell r="H54">
            <v>0</v>
          </cell>
        </row>
        <row r="55">
          <cell r="A55">
            <v>8110086846</v>
          </cell>
          <cell r="B55" t="str">
            <v>AGUAS DE RIONEGRO S.A. E.S.P.</v>
          </cell>
          <cell r="C55">
            <v>14593004</v>
          </cell>
          <cell r="D55">
            <v>950000000</v>
          </cell>
          <cell r="E55">
            <v>0</v>
          </cell>
          <cell r="F55">
            <v>17500000</v>
          </cell>
          <cell r="G55">
            <v>932500000</v>
          </cell>
          <cell r="H55">
            <v>0</v>
          </cell>
        </row>
        <row r="56">
          <cell r="A56">
            <v>8903990453</v>
          </cell>
          <cell r="B56" t="str">
            <v>MUNICIPIO DE BUENAVENTURA</v>
          </cell>
          <cell r="C56">
            <v>14621501</v>
          </cell>
          <cell r="D56">
            <v>1015461958.0599999</v>
          </cell>
          <cell r="E56">
            <v>0</v>
          </cell>
          <cell r="F56">
            <v>0</v>
          </cell>
          <cell r="G56">
            <v>1015461958.0599999</v>
          </cell>
          <cell r="H56">
            <v>0</v>
          </cell>
        </row>
        <row r="57">
          <cell r="A57">
            <v>8913800073</v>
          </cell>
          <cell r="B57" t="str">
            <v>TESORERIA MUNICIPAL DE PALMIRA</v>
          </cell>
          <cell r="C57">
            <v>14591501</v>
          </cell>
          <cell r="D57">
            <v>1015788107</v>
          </cell>
          <cell r="E57">
            <v>0</v>
          </cell>
          <cell r="F57">
            <v>0</v>
          </cell>
          <cell r="G57">
            <v>1015788107</v>
          </cell>
          <cell r="H57">
            <v>0</v>
          </cell>
        </row>
        <row r="58">
          <cell r="A58">
            <v>8913800073</v>
          </cell>
          <cell r="B58" t="str">
            <v>TESORERIA MUNICIPAL DE PALMIRA</v>
          </cell>
          <cell r="C58">
            <v>14631501</v>
          </cell>
          <cell r="D58">
            <v>1032958418</v>
          </cell>
          <cell r="E58">
            <v>0</v>
          </cell>
          <cell r="F58">
            <v>0</v>
          </cell>
          <cell r="G58">
            <v>1032958418</v>
          </cell>
          <cell r="H58">
            <v>0</v>
          </cell>
        </row>
        <row r="59">
          <cell r="A59">
            <v>8904800591</v>
          </cell>
          <cell r="B59" t="str">
            <v>DEPARTAMENTO DE BOLIVAR</v>
          </cell>
          <cell r="C59">
            <v>14621503</v>
          </cell>
          <cell r="D59">
            <v>1034534953.02</v>
          </cell>
          <cell r="E59">
            <v>0</v>
          </cell>
          <cell r="F59">
            <v>0</v>
          </cell>
          <cell r="G59">
            <v>1034534953.02</v>
          </cell>
          <cell r="H59">
            <v>0</v>
          </cell>
        </row>
        <row r="60">
          <cell r="A60">
            <v>8150006994</v>
          </cell>
          <cell r="B60" t="str">
            <v>ACUAVIVA S.A. E.S.P.</v>
          </cell>
          <cell r="C60">
            <v>14591501</v>
          </cell>
          <cell r="D60">
            <v>1050000000</v>
          </cell>
          <cell r="E60">
            <v>0</v>
          </cell>
          <cell r="F60">
            <v>0</v>
          </cell>
          <cell r="G60">
            <v>1050000000</v>
          </cell>
          <cell r="H60">
            <v>0</v>
          </cell>
        </row>
        <row r="61">
          <cell r="A61">
            <v>8909052111</v>
          </cell>
          <cell r="B61" t="str">
            <v>MUNICIPIO DE MEDELLIN</v>
          </cell>
          <cell r="C61">
            <v>14594305</v>
          </cell>
          <cell r="D61">
            <v>1109125000</v>
          </cell>
          <cell r="E61">
            <v>0</v>
          </cell>
          <cell r="F61">
            <v>0</v>
          </cell>
          <cell r="G61">
            <v>1109125000</v>
          </cell>
          <cell r="H61">
            <v>0</v>
          </cell>
        </row>
        <row r="62">
          <cell r="A62">
            <v>8909073172</v>
          </cell>
          <cell r="B62" t="str">
            <v>MUNICIPIO DE RIONEGRO</v>
          </cell>
          <cell r="C62">
            <v>14663004</v>
          </cell>
          <cell r="D62">
            <v>1115536400</v>
          </cell>
          <cell r="E62">
            <v>0</v>
          </cell>
          <cell r="F62">
            <v>0</v>
          </cell>
          <cell r="G62">
            <v>1115536400</v>
          </cell>
          <cell r="H62">
            <v>0</v>
          </cell>
        </row>
        <row r="63">
          <cell r="A63">
            <v>8000967341</v>
          </cell>
          <cell r="B63" t="str">
            <v>MUNICIPIO DE MONTERIA</v>
          </cell>
          <cell r="C63">
            <v>14623004</v>
          </cell>
          <cell r="D63">
            <v>1220103581</v>
          </cell>
          <cell r="E63">
            <v>0</v>
          </cell>
          <cell r="F63">
            <v>0</v>
          </cell>
          <cell r="G63">
            <v>1220103581</v>
          </cell>
          <cell r="H63">
            <v>0</v>
          </cell>
        </row>
        <row r="64">
          <cell r="A64">
            <v>8915800064</v>
          </cell>
          <cell r="B64" t="str">
            <v>MUNICIPIO DE POPAYAN</v>
          </cell>
          <cell r="C64">
            <v>14631501</v>
          </cell>
          <cell r="D64">
            <v>1435145365</v>
          </cell>
          <cell r="E64">
            <v>0</v>
          </cell>
          <cell r="F64">
            <v>0</v>
          </cell>
          <cell r="G64">
            <v>1435145365</v>
          </cell>
          <cell r="H64">
            <v>0</v>
          </cell>
        </row>
        <row r="65">
          <cell r="A65">
            <v>8902012356</v>
          </cell>
          <cell r="B65" t="str">
            <v>TESORERIA GENERAL DEL DEPARTAMENTO DE SANTANDER</v>
          </cell>
          <cell r="C65">
            <v>14591501</v>
          </cell>
          <cell r="D65">
            <v>2011370469.9000001</v>
          </cell>
          <cell r="E65">
            <v>0</v>
          </cell>
          <cell r="F65">
            <v>0</v>
          </cell>
          <cell r="G65">
            <v>2011370469.9000001</v>
          </cell>
          <cell r="H65">
            <v>0</v>
          </cell>
        </row>
        <row r="66">
          <cell r="A66">
            <v>8909034624</v>
          </cell>
          <cell r="B66" t="str">
            <v>EMPRESA ANTIOQUE#A DE ENERGIA S.A. E.S.P.</v>
          </cell>
          <cell r="C66">
            <v>14594305</v>
          </cell>
          <cell r="D66">
            <v>2100000000</v>
          </cell>
          <cell r="E66">
            <v>0</v>
          </cell>
          <cell r="F66">
            <v>0</v>
          </cell>
          <cell r="G66">
            <v>2100000000</v>
          </cell>
          <cell r="H66">
            <v>0</v>
          </cell>
        </row>
        <row r="67">
          <cell r="A67">
            <v>8909801121</v>
          </cell>
          <cell r="B67" t="str">
            <v>MUNICIPIO DE BELLO</v>
          </cell>
          <cell r="C67">
            <v>14651501</v>
          </cell>
          <cell r="D67">
            <v>2125188875</v>
          </cell>
          <cell r="E67">
            <v>0</v>
          </cell>
          <cell r="F67">
            <v>0</v>
          </cell>
          <cell r="G67">
            <v>2125188875</v>
          </cell>
          <cell r="H67">
            <v>0</v>
          </cell>
        </row>
        <row r="68">
          <cell r="A68">
            <v>8915800064</v>
          </cell>
          <cell r="B68" t="str">
            <v>MUNICIPIO DE POPAYAN</v>
          </cell>
          <cell r="C68">
            <v>14591501</v>
          </cell>
          <cell r="D68">
            <v>2145121181.4400001</v>
          </cell>
          <cell r="E68">
            <v>0</v>
          </cell>
          <cell r="F68">
            <v>0</v>
          </cell>
          <cell r="G68">
            <v>2145121181.4400001</v>
          </cell>
          <cell r="H68">
            <v>0</v>
          </cell>
        </row>
        <row r="69">
          <cell r="A69">
            <v>8903990034</v>
          </cell>
          <cell r="B69" t="str">
            <v>EMPRESAS MUNICIPALES DE CALI - EMCALI E.I.C.E.</v>
          </cell>
          <cell r="C69">
            <v>14701501</v>
          </cell>
          <cell r="D69">
            <v>2371666204</v>
          </cell>
          <cell r="E69">
            <v>0</v>
          </cell>
          <cell r="F69">
            <v>0</v>
          </cell>
          <cell r="G69">
            <v>2371666204</v>
          </cell>
          <cell r="H69">
            <v>0</v>
          </cell>
        </row>
        <row r="70">
          <cell r="A70">
            <v>8915800168</v>
          </cell>
          <cell r="B70" t="str">
            <v>DEPARTAMENTO DEL CAUCA</v>
          </cell>
          <cell r="C70">
            <v>14591501</v>
          </cell>
          <cell r="D70">
            <v>2740069268</v>
          </cell>
          <cell r="E70">
            <v>0</v>
          </cell>
          <cell r="F70">
            <v>0</v>
          </cell>
          <cell r="G70">
            <v>2740069268</v>
          </cell>
          <cell r="H70">
            <v>0</v>
          </cell>
        </row>
        <row r="71">
          <cell r="A71">
            <v>8902012356</v>
          </cell>
          <cell r="B71" t="str">
            <v>TESORERIA GENERAL DEL DEPARTAMENTO DE SANTANDER</v>
          </cell>
          <cell r="C71">
            <v>14601501</v>
          </cell>
          <cell r="D71">
            <v>3175681606.6599998</v>
          </cell>
          <cell r="E71">
            <v>0</v>
          </cell>
          <cell r="F71">
            <v>0</v>
          </cell>
          <cell r="G71">
            <v>3175681606.6599998</v>
          </cell>
          <cell r="H71">
            <v>0</v>
          </cell>
        </row>
        <row r="72">
          <cell r="A72">
            <v>8901020181</v>
          </cell>
          <cell r="B72" t="str">
            <v>DISTRITO DE BARRANQUILLA</v>
          </cell>
          <cell r="C72">
            <v>14631501</v>
          </cell>
          <cell r="D72">
            <v>3286619994</v>
          </cell>
          <cell r="E72">
            <v>0</v>
          </cell>
          <cell r="F72">
            <v>0</v>
          </cell>
          <cell r="G72">
            <v>3286619994</v>
          </cell>
          <cell r="H72">
            <v>0</v>
          </cell>
        </row>
        <row r="73">
          <cell r="A73">
            <v>8903990303</v>
          </cell>
          <cell r="B73" t="str">
            <v>EMSIRVA E.S.P.</v>
          </cell>
          <cell r="C73">
            <v>14601501</v>
          </cell>
          <cell r="D73">
            <v>3366320000</v>
          </cell>
          <cell r="E73">
            <v>0</v>
          </cell>
          <cell r="F73">
            <v>0</v>
          </cell>
          <cell r="G73">
            <v>3366320000</v>
          </cell>
          <cell r="H73">
            <v>0</v>
          </cell>
        </row>
        <row r="74">
          <cell r="A74">
            <v>8901020181</v>
          </cell>
          <cell r="B74" t="str">
            <v>DISTRITO DE BARRANQUILLA</v>
          </cell>
          <cell r="C74">
            <v>14591501</v>
          </cell>
          <cell r="D74">
            <v>3811561849</v>
          </cell>
          <cell r="E74">
            <v>145110042</v>
          </cell>
          <cell r="F74">
            <v>8574696</v>
          </cell>
          <cell r="G74">
            <v>3948097195</v>
          </cell>
          <cell r="H74">
            <v>0</v>
          </cell>
        </row>
        <row r="75">
          <cell r="A75">
            <v>8915800168</v>
          </cell>
          <cell r="B75" t="str">
            <v>DEPARTAMENTO DEL CAUCA</v>
          </cell>
          <cell r="C75">
            <v>14621501</v>
          </cell>
          <cell r="D75">
            <v>4161294304.9200001</v>
          </cell>
          <cell r="E75">
            <v>0</v>
          </cell>
          <cell r="F75">
            <v>0</v>
          </cell>
          <cell r="G75">
            <v>4161294304.9200001</v>
          </cell>
          <cell r="H75">
            <v>0</v>
          </cell>
        </row>
        <row r="76">
          <cell r="A76">
            <v>8001039331</v>
          </cell>
          <cell r="B76" t="str">
            <v>DEPARTAMENTO DEL VALLE DEL CAUCA</v>
          </cell>
          <cell r="C76">
            <v>14603004</v>
          </cell>
          <cell r="D76">
            <v>7903242000</v>
          </cell>
          <cell r="E76">
            <v>0</v>
          </cell>
          <cell r="F76">
            <v>0</v>
          </cell>
          <cell r="G76">
            <v>7903242000</v>
          </cell>
          <cell r="H76">
            <v>0</v>
          </cell>
        </row>
        <row r="77">
          <cell r="A77">
            <v>8001039331</v>
          </cell>
          <cell r="B77" t="str">
            <v>DEPARTAMENTO DEL VALLE DEL CAUCA</v>
          </cell>
          <cell r="C77">
            <v>14601501</v>
          </cell>
          <cell r="D77">
            <v>9868451207.2700005</v>
          </cell>
          <cell r="E77">
            <v>0</v>
          </cell>
          <cell r="F77">
            <v>0</v>
          </cell>
          <cell r="G77">
            <v>9868451207.2700005</v>
          </cell>
          <cell r="H77">
            <v>0</v>
          </cell>
        </row>
        <row r="78">
          <cell r="A78">
            <v>8999990619</v>
          </cell>
          <cell r="B78" t="str">
            <v>DIRECCION DISTRITAL DE TESORERIA</v>
          </cell>
          <cell r="C78">
            <v>14591501</v>
          </cell>
          <cell r="D78">
            <v>10000000000</v>
          </cell>
          <cell r="E78">
            <v>0</v>
          </cell>
          <cell r="F78">
            <v>0</v>
          </cell>
          <cell r="G78">
            <v>10000000000</v>
          </cell>
          <cell r="H78">
            <v>0</v>
          </cell>
        </row>
        <row r="79">
          <cell r="A79">
            <v>8903990113</v>
          </cell>
          <cell r="B79" t="str">
            <v>TESORERIA MUNICIPAL DE CALI</v>
          </cell>
          <cell r="C79">
            <v>14591501</v>
          </cell>
          <cell r="D79">
            <v>81173599295.079987</v>
          </cell>
          <cell r="E79">
            <v>25225320029.540001</v>
          </cell>
          <cell r="F79">
            <v>17813301177.670002</v>
          </cell>
          <cell r="G79">
            <v>119280657883.73</v>
          </cell>
          <cell r="H79">
            <v>-30695039736.779999</v>
          </cell>
        </row>
        <row r="80">
          <cell r="A80">
            <v>8903990113</v>
          </cell>
          <cell r="B80" t="str">
            <v>TESORERIA MUNICIPAL DE CALI</v>
          </cell>
          <cell r="C80">
            <v>14631501</v>
          </cell>
          <cell r="D80">
            <v>11537119797</v>
          </cell>
          <cell r="E80">
            <v>0</v>
          </cell>
          <cell r="F80">
            <v>0</v>
          </cell>
          <cell r="G80">
            <v>11537119797</v>
          </cell>
          <cell r="H80">
            <v>0</v>
          </cell>
        </row>
        <row r="81">
          <cell r="A81">
            <v>8999990619</v>
          </cell>
          <cell r="B81" t="str">
            <v>DIRECCION DISTRITAL DE TESORERIA</v>
          </cell>
          <cell r="C81">
            <v>14661501</v>
          </cell>
          <cell r="D81">
            <v>13247921344</v>
          </cell>
          <cell r="E81">
            <v>0</v>
          </cell>
          <cell r="F81">
            <v>0</v>
          </cell>
          <cell r="G81">
            <v>13247921344</v>
          </cell>
          <cell r="H81">
            <v>0</v>
          </cell>
        </row>
        <row r="82">
          <cell r="A82">
            <v>8903990034</v>
          </cell>
          <cell r="B82" t="str">
            <v>EMPRESAS MUNICIPALES DE CALI - EMCALI E.I.C.E.</v>
          </cell>
          <cell r="C82">
            <v>14701503</v>
          </cell>
          <cell r="D82">
            <v>15847134727</v>
          </cell>
          <cell r="E82">
            <v>0</v>
          </cell>
          <cell r="F82">
            <v>0</v>
          </cell>
          <cell r="G82">
            <v>15847134727</v>
          </cell>
          <cell r="H82">
            <v>0</v>
          </cell>
        </row>
        <row r="84">
          <cell r="D84">
            <v>103849204771.12999</v>
          </cell>
          <cell r="E84">
            <v>1083551221.55</v>
          </cell>
          <cell r="F84">
            <v>240404902.69999999</v>
          </cell>
          <cell r="G84">
            <v>134221716591.88</v>
          </cell>
          <cell r="H84">
            <v>-29529365501.900002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r recip"/>
      <sheetName val="Estado de Resultados"/>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ATOS (2)"/>
      <sheetName val="INTERFAZ"/>
      <sheetName val="BDATOS"/>
      <sheetName val="2"/>
      <sheetName val="Entidad - Proceso"/>
      <sheetName val="Datos"/>
      <sheetName val="Parametros"/>
      <sheetName val="Data"/>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1"/>
      <sheetName val="DATA2"/>
    </sheet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ctubre"/>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7pbth"/>
    </sheetNames>
    <definedNames>
      <definedName name="ContAverage"/>
      <definedName name="FailureActual"/>
      <definedName name="FailurePlan"/>
      <definedName name="FleetAdj"/>
      <definedName name="FleetNoAdj"/>
      <definedName name="ProductivityWith"/>
      <definedName name="ProductivityWithout"/>
    </defined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dito"/>
      <sheetName val="oficial"/>
      <sheetName val="valores"/>
    </sheetNames>
    <sheetDataSet>
      <sheetData sheetId="0" refreshError="1"/>
      <sheetData sheetId="1">
        <row r="1">
          <cell r="A1">
            <v>8000967341</v>
          </cell>
          <cell r="B1" t="str">
            <v>MUNICIPIO DE MONTERIA</v>
          </cell>
          <cell r="C1">
            <v>14952009</v>
          </cell>
          <cell r="D1">
            <v>-459925449.5</v>
          </cell>
          <cell r="E1">
            <v>0</v>
          </cell>
          <cell r="F1">
            <v>0</v>
          </cell>
          <cell r="G1">
            <v>0</v>
          </cell>
          <cell r="H1">
            <v>-459925449.5</v>
          </cell>
        </row>
        <row r="2">
          <cell r="A2">
            <v>8000967341</v>
          </cell>
          <cell r="B2" t="str">
            <v>MUNICIPIO DE MONTERIA</v>
          </cell>
          <cell r="C2">
            <v>14952001</v>
          </cell>
          <cell r="D2">
            <v>-223824998.5</v>
          </cell>
          <cell r="E2">
            <v>0</v>
          </cell>
          <cell r="F2">
            <v>0</v>
          </cell>
          <cell r="G2">
            <v>0</v>
          </cell>
          <cell r="H2">
            <v>-223824998.5</v>
          </cell>
        </row>
        <row r="3">
          <cell r="A3">
            <v>8000967341</v>
          </cell>
          <cell r="B3" t="str">
            <v>MUNICIPIO DE MONTERIA</v>
          </cell>
          <cell r="C3">
            <v>14633004</v>
          </cell>
          <cell r="D3">
            <v>1220103581</v>
          </cell>
          <cell r="E3">
            <v>0</v>
          </cell>
          <cell r="F3">
            <v>0</v>
          </cell>
          <cell r="G3">
            <v>1220103581</v>
          </cell>
          <cell r="H3">
            <v>0</v>
          </cell>
        </row>
        <row r="4">
          <cell r="A4">
            <v>8000967341</v>
          </cell>
          <cell r="B4" t="str">
            <v>MUNICIPIO DE MONTERIA</v>
          </cell>
          <cell r="C4">
            <v>14631501</v>
          </cell>
          <cell r="D4">
            <v>447649997</v>
          </cell>
          <cell r="E4">
            <v>0</v>
          </cell>
          <cell r="F4">
            <v>0</v>
          </cell>
          <cell r="G4">
            <v>447649997</v>
          </cell>
          <cell r="H4">
            <v>0</v>
          </cell>
        </row>
        <row r="5">
          <cell r="A5">
            <v>8001039331</v>
          </cell>
          <cell r="B5" t="str">
            <v>DEPARTAMENTO DEL VALLE DEL CAUCA</v>
          </cell>
          <cell r="C5">
            <v>14951009</v>
          </cell>
          <cell r="D5">
            <v>-30273138.41</v>
          </cell>
          <cell r="E5">
            <v>0</v>
          </cell>
          <cell r="F5">
            <v>0</v>
          </cell>
          <cell r="G5">
            <v>0</v>
          </cell>
          <cell r="H5">
            <v>-30273138.41</v>
          </cell>
        </row>
        <row r="6">
          <cell r="A6">
            <v>8001039331</v>
          </cell>
          <cell r="B6" t="str">
            <v>DEPARTAMENTO DEL VALLE DEL CAUCA</v>
          </cell>
          <cell r="C6">
            <v>14951001</v>
          </cell>
          <cell r="D6">
            <v>-17239660.5</v>
          </cell>
          <cell r="E6">
            <v>0</v>
          </cell>
          <cell r="F6">
            <v>0</v>
          </cell>
          <cell r="G6">
            <v>0</v>
          </cell>
          <cell r="H6">
            <v>-17239660.5</v>
          </cell>
        </row>
        <row r="7">
          <cell r="A7">
            <v>8001039331</v>
          </cell>
          <cell r="B7" t="str">
            <v>DEPARTAMENTO DEL VALLE DEL CAUCA</v>
          </cell>
          <cell r="C7">
            <v>14603004</v>
          </cell>
          <cell r="D7">
            <v>7903242000</v>
          </cell>
          <cell r="E7">
            <v>0</v>
          </cell>
          <cell r="F7">
            <v>0</v>
          </cell>
          <cell r="G7">
            <v>7903242000</v>
          </cell>
          <cell r="H7">
            <v>0</v>
          </cell>
        </row>
        <row r="8">
          <cell r="A8">
            <v>8001039331</v>
          </cell>
          <cell r="B8" t="str">
            <v>DEPARTAMENTO DEL VALLE DEL CAUCA</v>
          </cell>
          <cell r="C8">
            <v>14601501</v>
          </cell>
          <cell r="D8">
            <v>9868451206.5900002</v>
          </cell>
          <cell r="E8">
            <v>0</v>
          </cell>
          <cell r="F8">
            <v>0</v>
          </cell>
          <cell r="G8">
            <v>9868451206.5900002</v>
          </cell>
          <cell r="H8">
            <v>0</v>
          </cell>
        </row>
        <row r="9">
          <cell r="A9">
            <v>8001039331</v>
          </cell>
          <cell r="B9" t="str">
            <v>DEPARTAMENTO DEL VALLE DEL CAUCA</v>
          </cell>
          <cell r="C9">
            <v>14591501</v>
          </cell>
          <cell r="D9">
            <v>796203612.02999997</v>
          </cell>
          <cell r="E9">
            <v>0</v>
          </cell>
          <cell r="F9">
            <v>0</v>
          </cell>
          <cell r="G9">
            <v>796203612.02999997</v>
          </cell>
          <cell r="H9">
            <v>0</v>
          </cell>
        </row>
        <row r="10">
          <cell r="A10">
            <v>8002130053</v>
          </cell>
          <cell r="B10" t="str">
            <v>TELEOBANDO</v>
          </cell>
          <cell r="C10">
            <v>14591501</v>
          </cell>
          <cell r="D10">
            <v>534375000</v>
          </cell>
          <cell r="E10">
            <v>0</v>
          </cell>
          <cell r="F10">
            <v>0</v>
          </cell>
          <cell r="G10">
            <v>534375000</v>
          </cell>
          <cell r="H10">
            <v>0</v>
          </cell>
        </row>
        <row r="11">
          <cell r="A11">
            <v>8002158072</v>
          </cell>
          <cell r="B11" t="str">
            <v>INSTITUTO NACIONAL DE VIAS</v>
          </cell>
          <cell r="C11">
            <v>14664301</v>
          </cell>
          <cell r="D11">
            <v>7093341424</v>
          </cell>
          <cell r="E11">
            <v>367902280</v>
          </cell>
          <cell r="F11">
            <v>812236826</v>
          </cell>
          <cell r="G11">
            <v>6649006878</v>
          </cell>
          <cell r="H11">
            <v>0</v>
          </cell>
        </row>
        <row r="12">
          <cell r="A12">
            <v>8020076698</v>
          </cell>
          <cell r="B12" t="str">
            <v>TRANSELCA S.A. ESP</v>
          </cell>
          <cell r="C12">
            <v>14661501</v>
          </cell>
          <cell r="D12">
            <v>12000000000</v>
          </cell>
          <cell r="E12">
            <v>0</v>
          </cell>
          <cell r="F12">
            <v>0</v>
          </cell>
          <cell r="G12">
            <v>12000000000</v>
          </cell>
          <cell r="H12">
            <v>0</v>
          </cell>
        </row>
        <row r="13">
          <cell r="A13">
            <v>8110086846</v>
          </cell>
          <cell r="B13" t="str">
            <v>AGUAS DE RIONEGRO S.A. E.S.P.</v>
          </cell>
          <cell r="C13">
            <v>14593004</v>
          </cell>
          <cell r="D13">
            <v>805000000</v>
          </cell>
          <cell r="E13">
            <v>0</v>
          </cell>
          <cell r="F13">
            <v>0</v>
          </cell>
          <cell r="G13">
            <v>805000000</v>
          </cell>
          <cell r="H13">
            <v>0</v>
          </cell>
        </row>
        <row r="14">
          <cell r="A14">
            <v>8150006994</v>
          </cell>
          <cell r="B14" t="str">
            <v>ACUAVIVA S.A. E.S.P.</v>
          </cell>
          <cell r="C14">
            <v>14594305</v>
          </cell>
          <cell r="D14">
            <v>235714287</v>
          </cell>
          <cell r="E14">
            <v>0</v>
          </cell>
          <cell r="F14">
            <v>0</v>
          </cell>
          <cell r="G14">
            <v>235714287</v>
          </cell>
          <cell r="H14">
            <v>0</v>
          </cell>
        </row>
        <row r="15">
          <cell r="A15">
            <v>8150006994</v>
          </cell>
          <cell r="B15" t="str">
            <v>ACUAVIVA S.A. E.S.P.</v>
          </cell>
          <cell r="C15">
            <v>14591501</v>
          </cell>
          <cell r="D15">
            <v>825000000</v>
          </cell>
          <cell r="E15">
            <v>0</v>
          </cell>
          <cell r="F15">
            <v>0</v>
          </cell>
          <cell r="G15">
            <v>825000000</v>
          </cell>
          <cell r="H15">
            <v>0</v>
          </cell>
        </row>
        <row r="16">
          <cell r="A16">
            <v>8901020061</v>
          </cell>
          <cell r="B16" t="str">
            <v>DEPARTAMENTO DEL ATLANTICO</v>
          </cell>
          <cell r="C16">
            <v>14621501</v>
          </cell>
          <cell r="D16">
            <v>0</v>
          </cell>
          <cell r="E16">
            <v>735005623</v>
          </cell>
          <cell r="F16">
            <v>0</v>
          </cell>
          <cell r="G16">
            <v>735005623</v>
          </cell>
          <cell r="H16">
            <v>0</v>
          </cell>
        </row>
        <row r="17">
          <cell r="A17">
            <v>8901020061</v>
          </cell>
          <cell r="B17" t="str">
            <v>DEPARTAMENTO DEL ATLANTICO</v>
          </cell>
          <cell r="C17">
            <v>14591501</v>
          </cell>
          <cell r="D17">
            <v>592173514</v>
          </cell>
          <cell r="E17">
            <v>0</v>
          </cell>
          <cell r="F17">
            <v>5676099</v>
          </cell>
          <cell r="G17">
            <v>586497415</v>
          </cell>
          <cell r="H17">
            <v>0</v>
          </cell>
        </row>
        <row r="18">
          <cell r="A18">
            <v>8901020181</v>
          </cell>
          <cell r="B18" t="str">
            <v>DISTRITO DE BARRANQUILLA</v>
          </cell>
          <cell r="C18">
            <v>14952001</v>
          </cell>
          <cell r="D18">
            <v>-2537309994</v>
          </cell>
          <cell r="E18">
            <v>0</v>
          </cell>
          <cell r="F18">
            <v>0</v>
          </cell>
          <cell r="G18">
            <v>0</v>
          </cell>
          <cell r="H18">
            <v>-2537309994</v>
          </cell>
        </row>
        <row r="19">
          <cell r="A19">
            <v>8901020181</v>
          </cell>
          <cell r="B19" t="str">
            <v>DISTRITO DE BARRANQUILLA</v>
          </cell>
          <cell r="C19">
            <v>14631501</v>
          </cell>
          <cell r="D19">
            <v>3286619994</v>
          </cell>
          <cell r="E19">
            <v>0</v>
          </cell>
          <cell r="F19">
            <v>0</v>
          </cell>
          <cell r="G19">
            <v>3286619994</v>
          </cell>
          <cell r="H19">
            <v>0</v>
          </cell>
        </row>
        <row r="20">
          <cell r="A20">
            <v>8901020181</v>
          </cell>
          <cell r="B20" t="str">
            <v>DISTRITO DE BARRANQUILLA</v>
          </cell>
          <cell r="C20">
            <v>14591501</v>
          </cell>
          <cell r="D20">
            <v>4446126094</v>
          </cell>
          <cell r="E20">
            <v>0</v>
          </cell>
          <cell r="F20">
            <v>0</v>
          </cell>
          <cell r="G20">
            <v>4446126094</v>
          </cell>
          <cell r="H20">
            <v>0</v>
          </cell>
        </row>
        <row r="21">
          <cell r="A21">
            <v>8902012301</v>
          </cell>
          <cell r="B21" t="str">
            <v>ELECTRIFICADORA DE SANTANDER S.A. E.S.P.</v>
          </cell>
          <cell r="C21">
            <v>14594305</v>
          </cell>
          <cell r="D21">
            <v>70000000</v>
          </cell>
          <cell r="E21">
            <v>0</v>
          </cell>
          <cell r="F21">
            <v>35000000</v>
          </cell>
          <cell r="G21">
            <v>35000000</v>
          </cell>
          <cell r="H21">
            <v>0</v>
          </cell>
        </row>
        <row r="22">
          <cell r="A22">
            <v>8902012356</v>
          </cell>
          <cell r="B22" t="str">
            <v>TESORERIA GENERAL DEL DEPARTAMENTO DE SANTANDER</v>
          </cell>
          <cell r="C22">
            <v>14951201</v>
          </cell>
          <cell r="D22">
            <v>-9294040.9100000001</v>
          </cell>
          <cell r="E22">
            <v>355138.44</v>
          </cell>
          <cell r="F22">
            <v>0</v>
          </cell>
          <cell r="G22">
            <v>0</v>
          </cell>
          <cell r="H22">
            <v>-8938902.4700000007</v>
          </cell>
        </row>
        <row r="23">
          <cell r="A23">
            <v>8902012356</v>
          </cell>
          <cell r="B23" t="str">
            <v>TESORERIA GENERAL DEL DEPARTAMENTO DE SANTANDER</v>
          </cell>
          <cell r="C23">
            <v>14601501</v>
          </cell>
          <cell r="D23">
            <v>3098013637.5999999</v>
          </cell>
          <cell r="E23">
            <v>0</v>
          </cell>
          <cell r="F23">
            <v>118379481.23999999</v>
          </cell>
          <cell r="G23">
            <v>2979634156.3600001</v>
          </cell>
          <cell r="H23">
            <v>0</v>
          </cell>
        </row>
        <row r="24">
          <cell r="A24">
            <v>8902012356</v>
          </cell>
          <cell r="B24" t="str">
            <v>TESORERIA GENERAL DEL DEPARTAMENTO DE SANTANDER</v>
          </cell>
          <cell r="C24">
            <v>14591501</v>
          </cell>
          <cell r="D24">
            <v>2011370469.9000001</v>
          </cell>
          <cell r="E24">
            <v>0</v>
          </cell>
          <cell r="F24">
            <v>0</v>
          </cell>
          <cell r="G24">
            <v>2011370469.9000001</v>
          </cell>
          <cell r="H24">
            <v>0</v>
          </cell>
        </row>
        <row r="25">
          <cell r="A25">
            <v>8903990034</v>
          </cell>
          <cell r="B25" t="str">
            <v>EMPRESAS MUNICIPALES DE CALI E.I.C.E. E.S.P.</v>
          </cell>
          <cell r="C25">
            <v>14952501</v>
          </cell>
          <cell r="D25">
            <v>-18218800931</v>
          </cell>
          <cell r="E25">
            <v>0</v>
          </cell>
          <cell r="F25">
            <v>0</v>
          </cell>
          <cell r="G25">
            <v>0</v>
          </cell>
          <cell r="H25">
            <v>-18218800931</v>
          </cell>
        </row>
        <row r="26">
          <cell r="A26">
            <v>8903990034</v>
          </cell>
          <cell r="B26" t="str">
            <v>EMPRESAS MUNICIPALES DE CALI E.I.C.E. E.S.P.</v>
          </cell>
          <cell r="C26">
            <v>14651503</v>
          </cell>
          <cell r="D26">
            <v>18365576317</v>
          </cell>
          <cell r="E26">
            <v>0</v>
          </cell>
          <cell r="F26">
            <v>0</v>
          </cell>
          <cell r="G26">
            <v>18365576317</v>
          </cell>
          <cell r="H26">
            <v>0</v>
          </cell>
        </row>
        <row r="27">
          <cell r="A27">
            <v>8903990113</v>
          </cell>
          <cell r="B27" t="str">
            <v>TESORERIA MUNICIPAL DE CALI</v>
          </cell>
          <cell r="C27">
            <v>14952201</v>
          </cell>
          <cell r="D27">
            <v>-4904354703.5</v>
          </cell>
          <cell r="E27">
            <v>0</v>
          </cell>
          <cell r="F27">
            <v>0</v>
          </cell>
          <cell r="G27">
            <v>0</v>
          </cell>
          <cell r="H27">
            <v>-4904354703.5</v>
          </cell>
        </row>
        <row r="28">
          <cell r="A28">
            <v>8903990113</v>
          </cell>
          <cell r="B28" t="str">
            <v>TESORERIA MUNICIPAL DE CALI</v>
          </cell>
          <cell r="C28">
            <v>14691501</v>
          </cell>
          <cell r="D28">
            <v>9808709407</v>
          </cell>
          <cell r="E28">
            <v>0</v>
          </cell>
          <cell r="F28">
            <v>0</v>
          </cell>
          <cell r="G28">
            <v>9808709407</v>
          </cell>
          <cell r="H28">
            <v>0</v>
          </cell>
        </row>
        <row r="29">
          <cell r="A29">
            <v>8903990113</v>
          </cell>
          <cell r="B29" t="str">
            <v>TESORERIA MUNICIPAL DE CALI</v>
          </cell>
          <cell r="C29">
            <v>14661501</v>
          </cell>
          <cell r="D29">
            <v>11405165800</v>
          </cell>
          <cell r="E29">
            <v>0</v>
          </cell>
          <cell r="F29">
            <v>0</v>
          </cell>
          <cell r="G29">
            <v>11405165800</v>
          </cell>
          <cell r="H29">
            <v>0</v>
          </cell>
        </row>
        <row r="30">
          <cell r="A30">
            <v>8903990303</v>
          </cell>
          <cell r="B30" t="str">
            <v>EMSIRVA E.S.P.</v>
          </cell>
          <cell r="C30">
            <v>14601501</v>
          </cell>
          <cell r="D30">
            <v>1346528000</v>
          </cell>
          <cell r="E30">
            <v>0</v>
          </cell>
          <cell r="F30">
            <v>336632000</v>
          </cell>
          <cell r="G30">
            <v>1009896000</v>
          </cell>
          <cell r="H30">
            <v>0</v>
          </cell>
        </row>
        <row r="31">
          <cell r="A31">
            <v>8903990453</v>
          </cell>
          <cell r="B31" t="str">
            <v>MUNICIPIO DE BUENAVENTURA</v>
          </cell>
          <cell r="C31">
            <v>14952201</v>
          </cell>
          <cell r="D31">
            <v>-15730417</v>
          </cell>
          <cell r="E31">
            <v>0</v>
          </cell>
          <cell r="F31">
            <v>0</v>
          </cell>
          <cell r="G31">
            <v>0</v>
          </cell>
          <cell r="H31">
            <v>-15730417</v>
          </cell>
        </row>
        <row r="32">
          <cell r="A32">
            <v>8903990453</v>
          </cell>
          <cell r="B32" t="str">
            <v>MUNICIPIO DE BUENAVENTURA</v>
          </cell>
          <cell r="C32">
            <v>14952001</v>
          </cell>
          <cell r="D32">
            <v>-634924979.02999997</v>
          </cell>
          <cell r="E32">
            <v>0</v>
          </cell>
          <cell r="F32">
            <v>0</v>
          </cell>
          <cell r="G32">
            <v>0</v>
          </cell>
          <cell r="H32">
            <v>-634924979.02999997</v>
          </cell>
        </row>
        <row r="33">
          <cell r="A33">
            <v>8903990453</v>
          </cell>
          <cell r="B33" t="str">
            <v>MUNICIPIO DE BUENAVENTURA</v>
          </cell>
          <cell r="C33">
            <v>14691503</v>
          </cell>
          <cell r="D33">
            <v>293171895</v>
          </cell>
          <cell r="E33">
            <v>0</v>
          </cell>
          <cell r="F33">
            <v>0</v>
          </cell>
          <cell r="G33">
            <v>293171895</v>
          </cell>
          <cell r="H33">
            <v>0</v>
          </cell>
        </row>
        <row r="34">
          <cell r="A34">
            <v>8903990453</v>
          </cell>
          <cell r="B34" t="str">
            <v>MUNICIPIO DE BUENAVENTURA</v>
          </cell>
          <cell r="C34">
            <v>14631503</v>
          </cell>
          <cell r="D34">
            <v>127194000</v>
          </cell>
          <cell r="E34">
            <v>0</v>
          </cell>
          <cell r="F34">
            <v>0</v>
          </cell>
          <cell r="G34">
            <v>127194000</v>
          </cell>
          <cell r="H34">
            <v>0</v>
          </cell>
        </row>
        <row r="35">
          <cell r="A35">
            <v>8903990453</v>
          </cell>
          <cell r="B35" t="str">
            <v>MUNICIPIO DE BUENAVENTURA</v>
          </cell>
          <cell r="C35">
            <v>14631501</v>
          </cell>
          <cell r="D35">
            <v>1015461958.0599999</v>
          </cell>
          <cell r="E35">
            <v>0</v>
          </cell>
          <cell r="F35">
            <v>0</v>
          </cell>
          <cell r="G35">
            <v>1015461958.0599999</v>
          </cell>
          <cell r="H35">
            <v>0</v>
          </cell>
        </row>
        <row r="36">
          <cell r="A36">
            <v>8904800591</v>
          </cell>
          <cell r="B36" t="str">
            <v>DEPARTAMENTO DE BOLIVAR</v>
          </cell>
          <cell r="C36">
            <v>14951701</v>
          </cell>
          <cell r="D36">
            <v>-23800525.859999999</v>
          </cell>
          <cell r="E36">
            <v>0</v>
          </cell>
          <cell r="F36">
            <v>0</v>
          </cell>
          <cell r="G36">
            <v>0</v>
          </cell>
          <cell r="H36">
            <v>-23800525.859999999</v>
          </cell>
        </row>
        <row r="37">
          <cell r="A37">
            <v>8904800591</v>
          </cell>
          <cell r="B37" t="str">
            <v>DEPARTAMENTO DE BOLIVAR</v>
          </cell>
          <cell r="C37">
            <v>14951501</v>
          </cell>
          <cell r="D37">
            <v>-78601042.939999998</v>
          </cell>
          <cell r="E37">
            <v>0</v>
          </cell>
          <cell r="F37">
            <v>0</v>
          </cell>
          <cell r="G37">
            <v>0</v>
          </cell>
          <cell r="H37">
            <v>-78601042.939999998</v>
          </cell>
        </row>
        <row r="38">
          <cell r="A38">
            <v>8904800591</v>
          </cell>
          <cell r="B38" t="str">
            <v>DEPARTAMENTO DE BOLIVAR</v>
          </cell>
          <cell r="C38">
            <v>14681503</v>
          </cell>
          <cell r="D38">
            <v>23800525.859999999</v>
          </cell>
          <cell r="E38">
            <v>0</v>
          </cell>
          <cell r="F38">
            <v>0</v>
          </cell>
          <cell r="G38">
            <v>23800525.859999999</v>
          </cell>
          <cell r="H38">
            <v>0</v>
          </cell>
        </row>
        <row r="39">
          <cell r="A39">
            <v>8904800591</v>
          </cell>
          <cell r="B39" t="str">
            <v>DEPARTAMENTO DE BOLIVAR</v>
          </cell>
          <cell r="C39">
            <v>14621503</v>
          </cell>
          <cell r="D39">
            <v>880193115.78999996</v>
          </cell>
          <cell r="E39">
            <v>0</v>
          </cell>
          <cell r="F39">
            <v>0</v>
          </cell>
          <cell r="G39">
            <v>880193115.78999996</v>
          </cell>
          <cell r="H39">
            <v>0</v>
          </cell>
        </row>
        <row r="40">
          <cell r="A40">
            <v>8904801844</v>
          </cell>
          <cell r="B40" t="str">
            <v>DISTRITO TURISTICO Y CULTURAL DE C/GENA.</v>
          </cell>
          <cell r="C40">
            <v>14951501</v>
          </cell>
          <cell r="D40">
            <v>-114911495.69</v>
          </cell>
          <cell r="E40">
            <v>0</v>
          </cell>
          <cell r="F40">
            <v>0</v>
          </cell>
          <cell r="G40">
            <v>0</v>
          </cell>
          <cell r="H40">
            <v>-114911495.69</v>
          </cell>
        </row>
        <row r="41">
          <cell r="A41">
            <v>8904801844</v>
          </cell>
          <cell r="B41" t="str">
            <v>DISTRITO TURISTICO Y CULTURAL DE C/GENA.</v>
          </cell>
          <cell r="C41">
            <v>14621501</v>
          </cell>
          <cell r="D41">
            <v>574557478.45000005</v>
          </cell>
          <cell r="E41">
            <v>0</v>
          </cell>
          <cell r="F41">
            <v>140843</v>
          </cell>
          <cell r="G41">
            <v>574416635.45000005</v>
          </cell>
          <cell r="H41">
            <v>0</v>
          </cell>
        </row>
        <row r="42">
          <cell r="A42">
            <v>8904801844</v>
          </cell>
          <cell r="B42" t="str">
            <v>DISTRITO TURISTICO Y CULTURAL DE C/GENA.</v>
          </cell>
          <cell r="C42">
            <v>14591501</v>
          </cell>
          <cell r="D42">
            <v>557345434.63</v>
          </cell>
          <cell r="E42">
            <v>0</v>
          </cell>
          <cell r="F42">
            <v>90562</v>
          </cell>
          <cell r="G42">
            <v>557254872.63</v>
          </cell>
          <cell r="H42">
            <v>0</v>
          </cell>
        </row>
        <row r="43">
          <cell r="A43">
            <v>8909052111</v>
          </cell>
          <cell r="B43" t="str">
            <v>MUNICIPIO DE MEDELLIN</v>
          </cell>
          <cell r="C43">
            <v>14594305</v>
          </cell>
          <cell r="D43">
            <v>276875000</v>
          </cell>
          <cell r="E43">
            <v>0</v>
          </cell>
          <cell r="F43">
            <v>0</v>
          </cell>
          <cell r="G43">
            <v>276875000</v>
          </cell>
          <cell r="H43">
            <v>0</v>
          </cell>
        </row>
        <row r="44">
          <cell r="A44">
            <v>8909073172</v>
          </cell>
          <cell r="B44" t="str">
            <v>MUNICIPIO DE RIONEGRO</v>
          </cell>
          <cell r="C44">
            <v>14593004</v>
          </cell>
          <cell r="D44">
            <v>994418792</v>
          </cell>
          <cell r="E44">
            <v>0</v>
          </cell>
          <cell r="F44">
            <v>0</v>
          </cell>
          <cell r="G44">
            <v>994418792</v>
          </cell>
          <cell r="H44">
            <v>0</v>
          </cell>
        </row>
        <row r="45">
          <cell r="A45">
            <v>8909801121</v>
          </cell>
          <cell r="B45" t="str">
            <v>MUNICIPIO DE BELLO</v>
          </cell>
          <cell r="C45">
            <v>14952501</v>
          </cell>
          <cell r="D45">
            <v>-343724384.39999998</v>
          </cell>
          <cell r="E45">
            <v>0</v>
          </cell>
          <cell r="F45">
            <v>0</v>
          </cell>
          <cell r="G45">
            <v>0</v>
          </cell>
          <cell r="H45">
            <v>-343724384.39999998</v>
          </cell>
        </row>
        <row r="46">
          <cell r="A46">
            <v>8909801121</v>
          </cell>
          <cell r="B46" t="str">
            <v>MUNICIPIO DE BELLO</v>
          </cell>
          <cell r="C46">
            <v>14651501</v>
          </cell>
          <cell r="D46">
            <v>1244847004</v>
          </cell>
          <cell r="E46">
            <v>0</v>
          </cell>
          <cell r="F46">
            <v>0</v>
          </cell>
          <cell r="G46">
            <v>1244847004</v>
          </cell>
          <cell r="H46">
            <v>0</v>
          </cell>
        </row>
        <row r="47">
          <cell r="A47">
            <v>8909801121</v>
          </cell>
          <cell r="B47" t="str">
            <v>MUNICIPIO DE BELLO</v>
          </cell>
          <cell r="C47">
            <v>14593004</v>
          </cell>
          <cell r="D47">
            <v>2564200000</v>
          </cell>
          <cell r="E47">
            <v>0</v>
          </cell>
          <cell r="F47">
            <v>0</v>
          </cell>
          <cell r="G47">
            <v>2564200000</v>
          </cell>
          <cell r="H47">
            <v>0</v>
          </cell>
        </row>
        <row r="48">
          <cell r="A48">
            <v>8909801121</v>
          </cell>
          <cell r="B48" t="str">
            <v>MUNICIPIO DE BELLO</v>
          </cell>
          <cell r="C48">
            <v>14591501</v>
          </cell>
          <cell r="D48">
            <v>793718981.35000002</v>
          </cell>
          <cell r="E48">
            <v>0</v>
          </cell>
          <cell r="F48">
            <v>0</v>
          </cell>
          <cell r="G48">
            <v>793718981.35000002</v>
          </cell>
          <cell r="H48">
            <v>0</v>
          </cell>
        </row>
        <row r="49">
          <cell r="A49">
            <v>8909801366</v>
          </cell>
          <cell r="B49" t="str">
            <v>POLITECNICO COLOMBIANO JAIME ISAZA CADAVID</v>
          </cell>
          <cell r="C49">
            <v>14594305</v>
          </cell>
          <cell r="D49">
            <v>104400000</v>
          </cell>
          <cell r="E49">
            <v>0</v>
          </cell>
          <cell r="F49">
            <v>10000000</v>
          </cell>
          <cell r="G49">
            <v>94400000</v>
          </cell>
          <cell r="H49">
            <v>0</v>
          </cell>
        </row>
        <row r="50">
          <cell r="A50">
            <v>8909812075</v>
          </cell>
          <cell r="B50" t="str">
            <v>MUNICIPIO DE LA CEJA</v>
          </cell>
          <cell r="C50">
            <v>14593004</v>
          </cell>
          <cell r="D50">
            <v>69250000</v>
          </cell>
          <cell r="E50">
            <v>0</v>
          </cell>
          <cell r="F50">
            <v>17312500</v>
          </cell>
          <cell r="G50">
            <v>51937500</v>
          </cell>
          <cell r="H50">
            <v>0</v>
          </cell>
        </row>
        <row r="51">
          <cell r="A51">
            <v>8913800073</v>
          </cell>
          <cell r="B51" t="str">
            <v>TESORERIA MUNICIPAL DE PALMIRA</v>
          </cell>
          <cell r="C51">
            <v>14952001</v>
          </cell>
          <cell r="D51">
            <v>-126747697.90000001</v>
          </cell>
          <cell r="E51">
            <v>6236608.8399999999</v>
          </cell>
          <cell r="F51">
            <v>0</v>
          </cell>
          <cell r="G51">
            <v>0</v>
          </cell>
          <cell r="H51">
            <v>-120511089.06</v>
          </cell>
        </row>
        <row r="52">
          <cell r="A52">
            <v>8913800073</v>
          </cell>
          <cell r="B52" t="str">
            <v>TESORERIA MUNICIPAL DE PALMIRA</v>
          </cell>
          <cell r="C52">
            <v>14631501</v>
          </cell>
          <cell r="D52">
            <v>854547206</v>
          </cell>
          <cell r="E52">
            <v>0</v>
          </cell>
          <cell r="F52">
            <v>0</v>
          </cell>
          <cell r="G52">
            <v>854547206</v>
          </cell>
          <cell r="H52">
            <v>0</v>
          </cell>
        </row>
        <row r="53">
          <cell r="A53">
            <v>8913800073</v>
          </cell>
          <cell r="B53" t="str">
            <v>TESORERIA MUNICIPAL DE PALMIRA</v>
          </cell>
          <cell r="C53">
            <v>14591501</v>
          </cell>
          <cell r="D53">
            <v>1015788107</v>
          </cell>
          <cell r="E53">
            <v>0</v>
          </cell>
          <cell r="F53">
            <v>0</v>
          </cell>
          <cell r="G53">
            <v>1015788107</v>
          </cell>
          <cell r="H53">
            <v>0</v>
          </cell>
        </row>
        <row r="54">
          <cell r="A54">
            <v>8915800064</v>
          </cell>
          <cell r="B54" t="str">
            <v>MUNICIPIO DE POPAYAN</v>
          </cell>
          <cell r="C54">
            <v>14952001</v>
          </cell>
          <cell r="D54">
            <v>-120289350</v>
          </cell>
          <cell r="E54">
            <v>0</v>
          </cell>
          <cell r="F54">
            <v>0</v>
          </cell>
          <cell r="G54">
            <v>0</v>
          </cell>
          <cell r="H54">
            <v>-120289350</v>
          </cell>
        </row>
        <row r="55">
          <cell r="A55">
            <v>8915800064</v>
          </cell>
          <cell r="B55" t="str">
            <v>MUNICIPIO DE POPAYAN</v>
          </cell>
          <cell r="C55">
            <v>14631501</v>
          </cell>
          <cell r="D55">
            <v>1120276952</v>
          </cell>
          <cell r="E55">
            <v>0</v>
          </cell>
          <cell r="F55">
            <v>0</v>
          </cell>
          <cell r="G55">
            <v>1120276952</v>
          </cell>
          <cell r="H55">
            <v>0</v>
          </cell>
        </row>
        <row r="56">
          <cell r="A56">
            <v>8915800064</v>
          </cell>
          <cell r="B56" t="str">
            <v>MUNICIPIO DE POPAYAN</v>
          </cell>
          <cell r="C56">
            <v>14591501</v>
          </cell>
          <cell r="D56">
            <v>2145121181.4400001</v>
          </cell>
          <cell r="E56">
            <v>0</v>
          </cell>
          <cell r="F56">
            <v>0</v>
          </cell>
          <cell r="G56">
            <v>2145121181.4400001</v>
          </cell>
          <cell r="H56">
            <v>0</v>
          </cell>
        </row>
        <row r="57">
          <cell r="A57">
            <v>8915800168</v>
          </cell>
          <cell r="B57" t="str">
            <v>DEPARTAMENTO DEL CAUCA</v>
          </cell>
          <cell r="C57">
            <v>14951501</v>
          </cell>
          <cell r="D57">
            <v>-730622685</v>
          </cell>
          <cell r="E57">
            <v>0</v>
          </cell>
          <cell r="F57">
            <v>0</v>
          </cell>
          <cell r="G57">
            <v>0</v>
          </cell>
          <cell r="H57">
            <v>-730622685</v>
          </cell>
        </row>
        <row r="58">
          <cell r="A58">
            <v>8915800168</v>
          </cell>
          <cell r="B58" t="str">
            <v>DEPARTAMENTO DEL CAUCA</v>
          </cell>
          <cell r="C58">
            <v>14621501</v>
          </cell>
          <cell r="D58">
            <v>3274804655</v>
          </cell>
          <cell r="E58">
            <v>0</v>
          </cell>
          <cell r="F58">
            <v>0</v>
          </cell>
          <cell r="G58">
            <v>3274804655</v>
          </cell>
          <cell r="H58">
            <v>0</v>
          </cell>
        </row>
        <row r="59">
          <cell r="A59">
            <v>8915800168</v>
          </cell>
          <cell r="B59" t="str">
            <v>DEPARTAMENTO DEL CAUCA</v>
          </cell>
          <cell r="C59">
            <v>14591501</v>
          </cell>
          <cell r="D59">
            <v>2267839941</v>
          </cell>
          <cell r="E59">
            <v>0</v>
          </cell>
          <cell r="F59">
            <v>0</v>
          </cell>
          <cell r="G59">
            <v>2267839941</v>
          </cell>
          <cell r="H59">
            <v>0</v>
          </cell>
        </row>
        <row r="60">
          <cell r="A60">
            <v>8917800094</v>
          </cell>
          <cell r="B60" t="str">
            <v>DISTRITO TURISTICO CULTURAL E HISTORICO SANTA MARTA</v>
          </cell>
          <cell r="C60">
            <v>14952201</v>
          </cell>
          <cell r="D60">
            <v>-300000000</v>
          </cell>
          <cell r="E60">
            <v>0</v>
          </cell>
          <cell r="F60">
            <v>0</v>
          </cell>
          <cell r="G60">
            <v>0</v>
          </cell>
          <cell r="H60">
            <v>-300000000</v>
          </cell>
        </row>
        <row r="61">
          <cell r="A61">
            <v>8917800094</v>
          </cell>
          <cell r="B61" t="str">
            <v>DISTRITO TURISTICO CULTURAL E HISTORICO SANTA MARTA</v>
          </cell>
          <cell r="C61">
            <v>14631501</v>
          </cell>
          <cell r="D61">
            <v>664349092.62</v>
          </cell>
          <cell r="E61">
            <v>0</v>
          </cell>
          <cell r="F61">
            <v>0</v>
          </cell>
          <cell r="G61">
            <v>664349092.62</v>
          </cell>
          <cell r="H61">
            <v>0</v>
          </cell>
        </row>
        <row r="62">
          <cell r="A62">
            <v>8919004552</v>
          </cell>
          <cell r="B62" t="str">
            <v>EMPRESAS MUNICIPALES DE CARTAGO</v>
          </cell>
          <cell r="C62">
            <v>14593004</v>
          </cell>
          <cell r="D62">
            <v>404449175.98000002</v>
          </cell>
          <cell r="E62">
            <v>0</v>
          </cell>
          <cell r="F62">
            <v>12539549.220000001</v>
          </cell>
          <cell r="G62">
            <v>391909626.75999999</v>
          </cell>
          <cell r="H62">
            <v>0</v>
          </cell>
        </row>
        <row r="63">
          <cell r="A63">
            <v>8999990024</v>
          </cell>
          <cell r="B63" t="str">
            <v>EMPRESA COLOMBIANA DE PRODUCTOS VETERINARIOS VECOLSA</v>
          </cell>
          <cell r="C63">
            <v>14663001</v>
          </cell>
          <cell r="D63">
            <v>400000000</v>
          </cell>
          <cell r="E63">
            <v>0</v>
          </cell>
          <cell r="F63">
            <v>0</v>
          </cell>
          <cell r="G63">
            <v>400000000</v>
          </cell>
          <cell r="H63">
            <v>0</v>
          </cell>
        </row>
        <row r="64">
          <cell r="A64">
            <v>8999990024</v>
          </cell>
          <cell r="B64" t="str">
            <v>EMPRESA COLOMBIANA DE PRODUCTOS VETERINARIOS VECOLSA</v>
          </cell>
          <cell r="C64">
            <v>14661502</v>
          </cell>
          <cell r="D64">
            <v>1300000000</v>
          </cell>
          <cell r="E64">
            <v>1300000000</v>
          </cell>
          <cell r="F64">
            <v>1300000000</v>
          </cell>
          <cell r="G64">
            <v>1300000000</v>
          </cell>
          <cell r="H64">
            <v>0</v>
          </cell>
        </row>
        <row r="65">
          <cell r="A65">
            <v>8999990260</v>
          </cell>
          <cell r="B65" t="str">
            <v>CAJA DE PREVISION SOCIAL DE COMUNICACIONES CAPRECOM</v>
          </cell>
          <cell r="C65">
            <v>14661501</v>
          </cell>
          <cell r="D65">
            <v>374168876.67000002</v>
          </cell>
          <cell r="E65">
            <v>0</v>
          </cell>
          <cell r="F65">
            <v>0</v>
          </cell>
          <cell r="G65">
            <v>374168876.67000002</v>
          </cell>
          <cell r="H65">
            <v>0</v>
          </cell>
        </row>
        <row r="66">
          <cell r="A66">
            <v>8999990619</v>
          </cell>
          <cell r="B66" t="str">
            <v>DIRECCION DISTRITAL DE TESORERIA</v>
          </cell>
          <cell r="C66">
            <v>14591501</v>
          </cell>
          <cell r="D66">
            <v>12739058821.799999</v>
          </cell>
          <cell r="E66">
            <v>0</v>
          </cell>
          <cell r="F66">
            <v>0</v>
          </cell>
          <cell r="G66">
            <v>12739058821.799999</v>
          </cell>
          <cell r="H66">
            <v>0</v>
          </cell>
        </row>
        <row r="67">
          <cell r="A67">
            <v>8999990816</v>
          </cell>
          <cell r="B67" t="str">
            <v>INSTITUTO DE DESARROLLO URBANO</v>
          </cell>
          <cell r="C67">
            <v>14664302</v>
          </cell>
          <cell r="D67">
            <v>0</v>
          </cell>
          <cell r="E67">
            <v>20162415</v>
          </cell>
          <cell r="F67">
            <v>33630789</v>
          </cell>
          <cell r="G67">
            <v>-13468374</v>
          </cell>
          <cell r="H67">
            <v>0</v>
          </cell>
        </row>
        <row r="68">
          <cell r="A68">
            <v>8999990816</v>
          </cell>
          <cell r="B68" t="str">
            <v>INSTITUTO DE DESARROLLO URBANO</v>
          </cell>
          <cell r="C68">
            <v>14664301</v>
          </cell>
          <cell r="D68">
            <v>0</v>
          </cell>
          <cell r="E68">
            <v>642000000</v>
          </cell>
          <cell r="F68">
            <v>191000000</v>
          </cell>
          <cell r="G68">
            <v>451000000</v>
          </cell>
          <cell r="H68">
            <v>0</v>
          </cell>
        </row>
        <row r="69">
          <cell r="A69">
            <v>8999991434</v>
          </cell>
          <cell r="B69" t="str">
            <v>SATENA S.A.</v>
          </cell>
          <cell r="C69">
            <v>14663004</v>
          </cell>
          <cell r="D69">
            <v>0</v>
          </cell>
          <cell r="E69">
            <v>4725613680</v>
          </cell>
          <cell r="F69">
            <v>2355911718</v>
          </cell>
          <cell r="G69">
            <v>2369701962</v>
          </cell>
          <cell r="H69">
            <v>0</v>
          </cell>
        </row>
        <row r="70">
          <cell r="A70">
            <v>8999991434</v>
          </cell>
          <cell r="B70" t="str">
            <v>SATENA S.A.</v>
          </cell>
          <cell r="C70">
            <v>14593004</v>
          </cell>
          <cell r="D70">
            <v>8078334624</v>
          </cell>
          <cell r="E70">
            <v>13790244</v>
          </cell>
          <cell r="F70">
            <v>13790244</v>
          </cell>
          <cell r="G70">
            <v>8078334624</v>
          </cell>
          <cell r="H70">
            <v>0</v>
          </cell>
        </row>
        <row r="72">
          <cell r="D72">
            <v>111427161665.62999</v>
          </cell>
          <cell r="E72">
            <v>7811065989.2799997</v>
          </cell>
          <cell r="F72">
            <v>5242340611.46</v>
          </cell>
          <cell r="G72">
            <v>142879670790.31</v>
          </cell>
          <cell r="H72">
            <v>-28883783746.860001</v>
          </cell>
        </row>
      </sheetData>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entas"/>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enta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Participaciones Dic-11"/>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LIMINA EXT"/>
      <sheetName val="ELIMINA"/>
      <sheetName val="FILIALEXT"/>
      <sheetName val="FILIAL"/>
    </sheetNames>
    <sheetDataSet>
      <sheetData sheetId="0" refreshError="1"/>
      <sheetData sheetId="1" refreshError="1"/>
      <sheetData sheetId="2" refreshError="1"/>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stos regionales"/>
      <sheetName val="Swap Gain MtM (PL.501)"/>
      <sheetName val="Gain on Sale of OREOs (PL.502)"/>
      <sheetName val="Other Income (PL.505)"/>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Other Services (PL.773)"/>
      <sheetName val="Depreciation (PL.79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B LLP Model V3 Meridiana"/>
    </sheetNames>
    <definedNames>
      <definedName name="LLPModel"/>
    </defined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ticipación Accionaria Junio "/>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me Deposits (PL.120)"/>
      <sheetName val="Corporate Expenses (PL.717)"/>
    </sheetNames>
    <sheetDataSet>
      <sheetData sheetId="0" refreshError="1"/>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8" Type="http://schemas.openxmlformats.org/officeDocument/2006/relationships/hyperlink" Target="https://www.fuga.gov.co/transparencia-y-acceso-a-la-informacion-publica/planeacion-presupuesto-informes/planes-de-mejoramiento" TargetMode="External"/><Relationship Id="rId13" Type="http://schemas.openxmlformats.org/officeDocument/2006/relationships/hyperlink" Target="https://intranet.fuga.gov.co/evaluacion-independiente-de-la-gestion" TargetMode="External"/><Relationship Id="rId18" Type="http://schemas.openxmlformats.org/officeDocument/2006/relationships/hyperlink" Target="https://drive.google.com/drive/u/0/folders/1ap6jcaI0nN4QBXwcsxc5DCNG78coALIS" TargetMode="External"/><Relationship Id="rId26" Type="http://schemas.openxmlformats.org/officeDocument/2006/relationships/hyperlink" Target="https://intranet.fuga.gov.co/gestion-del-talento-humano" TargetMode="External"/><Relationship Id="rId3" Type="http://schemas.openxmlformats.org/officeDocument/2006/relationships/hyperlink" Target="https://fuga.gov.co/transparencia-y-acceso-a-la-informacion-publica/planeacion-presupuesto-informes/plan-anticorrupcion" TargetMode="External"/><Relationship Id="rId21" Type="http://schemas.openxmlformats.org/officeDocument/2006/relationships/hyperlink" Target="https://intranet.fuga.gov.co/proceso-de-gestion-de-mejora" TargetMode="External"/><Relationship Id="rId7" Type="http://schemas.openxmlformats.org/officeDocument/2006/relationships/hyperlink" Target="https://intranet.fuga.gov.co/politica-control-interno" TargetMode="External"/><Relationship Id="rId12" Type="http://schemas.openxmlformats.org/officeDocument/2006/relationships/hyperlink" Target="https://fuga.gov.co/transparencia-y-acceso-a-la-informacion-publica/normativa/politica-de-administracion-del-riesgo" TargetMode="External"/><Relationship Id="rId17" Type="http://schemas.openxmlformats.org/officeDocument/2006/relationships/hyperlink" Target="https://www.fuga.gov.co/transparencia-y-acceso-a-la-informacion-publica/normativa/politica-de-administracion-del-riesgo" TargetMode="External"/><Relationship Id="rId25" Type="http://schemas.openxmlformats.org/officeDocument/2006/relationships/hyperlink" Target="https://fuga.gov.co/transparencia-y-acceso-a-la-informacion-publica/planeacion-presupuesto-informes/peth?field_fecha_de_emision_value=All&amp;term_node_tid_depth=284" TargetMode="External"/><Relationship Id="rId2" Type="http://schemas.openxmlformats.org/officeDocument/2006/relationships/hyperlink" Target="https://intranet.fuga.gov.co/proceso-de-gestion-de-mejora" TargetMode="External"/><Relationship Id="rId16" Type="http://schemas.openxmlformats.org/officeDocument/2006/relationships/hyperlink" Target="https://www.fuga.gov.co/transparencia-y-acceso-a-la-informacion-publica/normativa/politica-de-administracion-del-riesgo" TargetMode="External"/><Relationship Id="rId20" Type="http://schemas.openxmlformats.org/officeDocument/2006/relationships/hyperlink" Target="https://fuga.gov.co/transparencia-y-acceso-a-la-informacion-publica/planeacion-presupuesto-informes/plan-anticorrupcion" TargetMode="External"/><Relationship Id="rId29" Type="http://schemas.openxmlformats.org/officeDocument/2006/relationships/printerSettings" Target="../printerSettings/printerSettings1.bin"/><Relationship Id="rId1" Type="http://schemas.openxmlformats.org/officeDocument/2006/relationships/hyperlink" Target="https://www.fuga.gov.co/transparencia-y-acceso-a-la-informacion-publica/planeacion-presupuesto-informes/plan-anticorrupcion" TargetMode="External"/><Relationship Id="rId6" Type="http://schemas.openxmlformats.org/officeDocument/2006/relationships/hyperlink" Target="https://intranet.fuga.gov.co/evaluacion-independiente-de-la-gestion" TargetMode="External"/><Relationship Id="rId11" Type="http://schemas.openxmlformats.org/officeDocument/2006/relationships/hyperlink" Target="https://www.fuga.gov.co/transparencia-y-acceso-a-la-informacion-publica/planeacion-presupuesto-informes/plan-anticorrupcion" TargetMode="External"/><Relationship Id="rId24" Type="http://schemas.openxmlformats.org/officeDocument/2006/relationships/hyperlink" Target="https://intranet.fuga.gov.co/quejas-y-conflictos-de-intereses" TargetMode="External"/><Relationship Id="rId5" Type="http://schemas.openxmlformats.org/officeDocument/2006/relationships/hyperlink" Target="https://intranet.fuga.gov.co/proceso-planeacion" TargetMode="External"/><Relationship Id="rId15" Type="http://schemas.openxmlformats.org/officeDocument/2006/relationships/hyperlink" Target="https://www.fuga.gov.co/transparencia-y-acceso-a-la-informacion-publica/normativa/politica-de-administracion-del-riesgo" TargetMode="External"/><Relationship Id="rId23" Type="http://schemas.openxmlformats.org/officeDocument/2006/relationships/hyperlink" Target="https://intranet.fuga.gov.co/quejas-y-conflictos-de-intereses" TargetMode="External"/><Relationship Id="rId28" Type="http://schemas.openxmlformats.org/officeDocument/2006/relationships/hyperlink" Target="https://drive.google.com/drive/folders/1TrhSjntIGf4dunYpKSw3IYhWWysvbm75" TargetMode="External"/><Relationship Id="rId10" Type="http://schemas.openxmlformats.org/officeDocument/2006/relationships/hyperlink" Target="https://www.fuga.gov.co/transparencia-y-acceso-a-la-informacion-publica/planeacion-presupuesto-informes?field_fecha_de_emision_value=All&amp;term_node_tid_depth=307" TargetMode="External"/><Relationship Id="rId19" Type="http://schemas.openxmlformats.org/officeDocument/2006/relationships/hyperlink" Target="https://drive.google.com/drive/folders/135kiTLFDFkGeLpm185cIqeVFsa5QNOnu" TargetMode="External"/><Relationship Id="rId4" Type="http://schemas.openxmlformats.org/officeDocument/2006/relationships/hyperlink" Target="https://intranet.fuga.gov.co/proceso-gestion-juridica" TargetMode="External"/><Relationship Id="rId9" Type="http://schemas.openxmlformats.org/officeDocument/2006/relationships/hyperlink" Target="http://intranet.fuga.gov.co/proceso-de-gestion-de-mejora" TargetMode="External"/><Relationship Id="rId14" Type="http://schemas.openxmlformats.org/officeDocument/2006/relationships/hyperlink" Target="https://fuga.gov.co/transparencia-y-acceso-a-la-informacion-publica/planeacion-presupuesto-informes/plan-anticorrupcion" TargetMode="External"/><Relationship Id="rId22" Type="http://schemas.openxmlformats.org/officeDocument/2006/relationships/hyperlink" Target="https://intranet.fuga.gov.co/quejas-y-conflictos-de-intereses" TargetMode="External"/><Relationship Id="rId27" Type="http://schemas.openxmlformats.org/officeDocument/2006/relationships/hyperlink" Target="https://fuga.gov.co/transparencia-y-acceso-a-la-informacion-publica/planeacion-presupuesto-informes/peth?field_fecha_de_emision_value=All&amp;term_node_tid_depth=284" TargetMode="External"/><Relationship Id="rId30"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8" Type="http://schemas.openxmlformats.org/officeDocument/2006/relationships/hyperlink" Target="https://fuga.gov.co/transparencia-y-acceso-a-la-informacion-publica/planeacion-presupuesto-informes?field_fecha_de_emision_value=All&amp;term_node_tid_depth=248" TargetMode="External"/><Relationship Id="rId13" Type="http://schemas.openxmlformats.org/officeDocument/2006/relationships/hyperlink" Target="https://www.fuga.gov.co/transparencia-y-acceso-a-la-informacion-publica/normativa/politica-de-administracion-del-riesgo" TargetMode="External"/><Relationship Id="rId18" Type="http://schemas.openxmlformats.org/officeDocument/2006/relationships/hyperlink" Target="https://www.fuga.gov.co/transparencia-y-acceso-a-la-informacion-publica/normativa/politica-de-administracion-del-riesgo" TargetMode="External"/><Relationship Id="rId26" Type="http://schemas.openxmlformats.org/officeDocument/2006/relationships/drawing" Target="../drawings/drawing2.xml"/><Relationship Id="rId3" Type="http://schemas.openxmlformats.org/officeDocument/2006/relationships/hyperlink" Target="https://fuga.gov.co/transparencia-y-acceso-a-la-informacion-publica/planeacion-presupuesto-informes?field_fecha_de_emision_value=All&amp;term_node_tid_depth=327" TargetMode="External"/><Relationship Id="rId21" Type="http://schemas.openxmlformats.org/officeDocument/2006/relationships/hyperlink" Target="https://www.fuga.gov.co/transparencia-y-acceso-a-la-informacion-publica/tramites-y-servicios/caracterizacion-de-bienes-y-servicios" TargetMode="External"/><Relationship Id="rId7" Type="http://schemas.openxmlformats.org/officeDocument/2006/relationships/hyperlink" Target="file://///192.168.0.34/plan%20operativo%20integral/OFICINA%20ASESORA%20DE%20PLANEACI&#211;N/SIG-MIPG/0%20MAPA%20PROCESOS/0%20SIG%20PROCESOS%202024" TargetMode="External"/><Relationship Id="rId12" Type="http://schemas.openxmlformats.org/officeDocument/2006/relationships/hyperlink" Target="https://www.fuga.gov.co/transparencia-y-acceso-a-la-informacion-publica/normativa/politica-de-administracion-del-riesgo" TargetMode="External"/><Relationship Id="rId17" Type="http://schemas.openxmlformats.org/officeDocument/2006/relationships/hyperlink" Target="https://www.fuga.gov.co/transparencia-y-acceso-a-la-informacion-publica/planeacion-presupuesto-informes/plan-anticorrupcion" TargetMode="External"/><Relationship Id="rId25" Type="http://schemas.openxmlformats.org/officeDocument/2006/relationships/printerSettings" Target="../printerSettings/printerSettings2.bin"/><Relationship Id="rId2" Type="http://schemas.openxmlformats.org/officeDocument/2006/relationships/hyperlink" Target="https://fuga.gov.co/transparencia-y-acceso-a-la-informacion-publica/planeacion-presupuesto-informes?field_fecha_de_emision_value=All&amp;term_node_tid_depth=282" TargetMode="External"/><Relationship Id="rId16" Type="http://schemas.openxmlformats.org/officeDocument/2006/relationships/hyperlink" Target="https://www.fuga.gov.co/transparencia-y-acceso-a-la-informacion-publica/normativa/politica-de-administracion-del-riesgo" TargetMode="External"/><Relationship Id="rId20" Type="http://schemas.openxmlformats.org/officeDocument/2006/relationships/hyperlink" Target="https://www.fuga.gov.co/transparencia-y-acceso-a-la-informacion-publica/planeacion-presupuesto-informes/planes-de-mejoramiento" TargetMode="External"/><Relationship Id="rId1" Type="http://schemas.openxmlformats.org/officeDocument/2006/relationships/hyperlink" Target="https://fuga.gov.co/transparencia-y-acceso-a-la-informacion-publica/planeacion-presupuesto-informes?field_fecha_de_emision_value=All&amp;term_node_tid_depth=287" TargetMode="External"/><Relationship Id="rId6" Type="http://schemas.openxmlformats.org/officeDocument/2006/relationships/hyperlink" Target="http://intranet.fuga.gov.co/proceso-de-gestion-de-mejora" TargetMode="External"/><Relationship Id="rId11" Type="http://schemas.openxmlformats.org/officeDocument/2006/relationships/hyperlink" Target="https://www.fuga.gov.co/transparencia-y-acceso-a-la-informacion-publica/normativa/politica-de-administracion-del-riesgo" TargetMode="External"/><Relationship Id="rId24" Type="http://schemas.openxmlformats.org/officeDocument/2006/relationships/hyperlink" Target="https://fuga.gov.co/transparencia-y-acceso-a-la-informacion-publica/planeacion-presupuesto-informes/plan-anticorrupcion/gestion-de-riesgos-de-corrupcion" TargetMode="External"/><Relationship Id="rId5" Type="http://schemas.openxmlformats.org/officeDocument/2006/relationships/hyperlink" Target="https://www.fuga.gov.co/transparencia-y-acceso-a-la-informacion-publica/informacion-entidad/mapa-de-procesos" TargetMode="External"/><Relationship Id="rId15" Type="http://schemas.openxmlformats.org/officeDocument/2006/relationships/hyperlink" Target="https://www.fuga.gov.co/transparencia-y-acceso-a-la-informacion-publica/normativa/politica-de-administracion-del-riesgo" TargetMode="External"/><Relationship Id="rId23" Type="http://schemas.openxmlformats.org/officeDocument/2006/relationships/hyperlink" Target="https://intranet.fuga.gov.co/sites/default/files/pn-gu-01_guia_formulacion_seguimiento_a_planes_institucionales_y_estrategicos_v8_06062023.pdf" TargetMode="External"/><Relationship Id="rId10" Type="http://schemas.openxmlformats.org/officeDocument/2006/relationships/hyperlink" Target="https://fuga.gov.co/transparencia-y-acceso-a-la-informacion-publica/planeacion-presupuesto-informes/plan-anticorrupcion" TargetMode="External"/><Relationship Id="rId19" Type="http://schemas.openxmlformats.org/officeDocument/2006/relationships/hyperlink" Target="https://www.fuga.gov.co/transparencia-y-acceso-a-la-informacion-publica/planeacion-presupuesto-informes/planes-de-mejoramiento" TargetMode="External"/><Relationship Id="rId4" Type="http://schemas.openxmlformats.org/officeDocument/2006/relationships/hyperlink" Target="https://fuga.gov.co/transparencia-y-acceso-a-la-informacion-publica/planeacion-presupuesto-informes?field_fecha_de_emision_value=All&amp;term_node_tid_depth=250" TargetMode="External"/><Relationship Id="rId9" Type="http://schemas.openxmlformats.org/officeDocument/2006/relationships/hyperlink" Target="https://www.fuga.gov.co/transparencia-y-acceso-a-la-informacion-publica/planeacion-presupuesto-informes?field_fecha_de_emision_value=All&amp;term_node_tid_depth=258" TargetMode="External"/><Relationship Id="rId14" Type="http://schemas.openxmlformats.org/officeDocument/2006/relationships/hyperlink" Target="https://www.fuga.gov.co/transparencia-y-acceso-a-la-informacion-publica/normativa/politica-de-administracion-del-riesgo" TargetMode="External"/><Relationship Id="rId22" Type="http://schemas.openxmlformats.org/officeDocument/2006/relationships/hyperlink" Target="https://drive.google.com/drive/folders/1-jXLTBxgv_YC6aqcF2UFwj1WwfJC-pJB"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fuga.gov.co/transparencia-y-acceso-a-la-informacion-publica/planeacion-presupuesto-informes?field_fecha_de_emision_value=All&amp;term_node_tid_depth=287" TargetMode="External"/><Relationship Id="rId3" Type="http://schemas.openxmlformats.org/officeDocument/2006/relationships/hyperlink" Target="https://www.fuga.gov.co/transparencia-y-acceso-a-la-informacion-publica/planeacion-presupuesto-informes?field_fecha_de_emision_value=All&amp;term_node_tid_depth=261" TargetMode="External"/><Relationship Id="rId7" Type="http://schemas.openxmlformats.org/officeDocument/2006/relationships/hyperlink" Target="https://fuga.gov.co/transparencia-y-acceso-a-la-informacion-publica/planeacion-presupuesto-informes/plan-tecnologias-de-la-informacion?field_fecha_de_emision_value=All&amp;term_node_tid_depth=285" TargetMode="External"/><Relationship Id="rId2" Type="http://schemas.openxmlformats.org/officeDocument/2006/relationships/hyperlink" Target="https://www.fuga.gov.co/sites/default/files/2023-03/informe-derechos-de-autor-software-2022-web.pdf" TargetMode="External"/><Relationship Id="rId1" Type="http://schemas.openxmlformats.org/officeDocument/2006/relationships/hyperlink" Target="http://intranet.fuga.gov.co/proceso-gestion-tic" TargetMode="External"/><Relationship Id="rId6" Type="http://schemas.openxmlformats.org/officeDocument/2006/relationships/hyperlink" Target="https://drive.google.com/drive/folders/1OlenV5JXkn7Ut2o2IfxTavJ0Nc26Efm8?usp=sharing" TargetMode="External"/><Relationship Id="rId11" Type="http://schemas.openxmlformats.org/officeDocument/2006/relationships/drawing" Target="../drawings/drawing3.xml"/><Relationship Id="rId5" Type="http://schemas.openxmlformats.org/officeDocument/2006/relationships/hyperlink" Target="https://fuga.gov.co/transparencia-y-acceso-a-la-informacion-publica/planeacion-presupuesto-informes/plan-tecnologias-de-la-informacion?field_fecha_de_emision_value=All&amp;term_node_tid_depth=285" TargetMode="External"/><Relationship Id="rId10" Type="http://schemas.openxmlformats.org/officeDocument/2006/relationships/printerSettings" Target="../printerSettings/printerSettings3.bin"/><Relationship Id="rId4" Type="http://schemas.openxmlformats.org/officeDocument/2006/relationships/hyperlink" Target="https://www.fuga.gov.co/transparencia-y-acceso-a-la-informacion-publica/planeacion-presupuesto-informes?field_fecha_de_emision_value=All&amp;term_node_tid_depth=275" TargetMode="External"/><Relationship Id="rId9" Type="http://schemas.openxmlformats.org/officeDocument/2006/relationships/hyperlink" Target="https://www.fuga.gov.co/transparencia-y-acceso-a-la-informacion-publica/planeacion-presupuesto-informes?field_fecha_de_emision_value=All&amp;term_node_tid_depth=261"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fuga.gov.co/transparencia-y-acceso-a-la-informacion-publica/planeacion-presupuesto-informes/pinar?field_fecha_de_emision_value=All&amp;term_node_tid_depth=283" TargetMode="External"/><Relationship Id="rId18" Type="http://schemas.openxmlformats.org/officeDocument/2006/relationships/hyperlink" Target="https://intranet.fuga.gov.co/sites/default/files/plan_estrategico_de_comunicaciones_2024-2027_1.pdf" TargetMode="External"/><Relationship Id="rId26" Type="http://schemas.openxmlformats.org/officeDocument/2006/relationships/hyperlink" Target="https://www.youtube.com/watch?v=DEA4hnt5uf8" TargetMode="External"/><Relationship Id="rId39" Type="http://schemas.openxmlformats.org/officeDocument/2006/relationships/printerSettings" Target="../printerSettings/printerSettings4.bin"/><Relationship Id="rId21" Type="http://schemas.openxmlformats.org/officeDocument/2006/relationships/hyperlink" Target="https://intranet.fuga.gov.co/sites/default/files/plan_anual_de_comunicaciones_2025-comprimido.pdf" TargetMode="External"/><Relationship Id="rId34" Type="http://schemas.openxmlformats.org/officeDocument/2006/relationships/hyperlink" Target="https://fuga.gov.co/transparencia-y-acceso-a-la-informacion-publica/planeacion-presupuesto-informes/informes-de-gestion" TargetMode="External"/><Relationship Id="rId7" Type="http://schemas.openxmlformats.org/officeDocument/2006/relationships/hyperlink" Target="https://fuga.gov.co/transparencia-y-acceso-a-la-informacion-publica/planeacion-presupuesto-informes/plan-anticorrupcion" TargetMode="External"/><Relationship Id="rId12" Type="http://schemas.openxmlformats.org/officeDocument/2006/relationships/hyperlink" Target="https://www.datos.gov.co/browse?q=gilberto%20alzate&amp;sortBy=relevance" TargetMode="External"/><Relationship Id="rId17" Type="http://schemas.openxmlformats.org/officeDocument/2006/relationships/hyperlink" Target="https://orfeo.fuga.gov.co/orfeodc/login.php" TargetMode="External"/><Relationship Id="rId25" Type="http://schemas.openxmlformats.org/officeDocument/2006/relationships/hyperlink" Target="https://intranet.fuga.gov.co/sites/default/files/plan_estrategico_de_comunicaciones_2024-2027_1.pdf" TargetMode="External"/><Relationship Id="rId33" Type="http://schemas.openxmlformats.org/officeDocument/2006/relationships/hyperlink" Target="https://fuga.gov.co/transparencia-y-acceso-a-la-informacion-publica/planeacion-presupuesto-informes/plan-anticorrupcion" TargetMode="External"/><Relationship Id="rId38" Type="http://schemas.openxmlformats.org/officeDocument/2006/relationships/hyperlink" Target="https://www.fuga.gov.co/transparencia-y-acceso-a-la-informacion-publica/datos-abiertos" TargetMode="External"/><Relationship Id="rId2" Type="http://schemas.openxmlformats.org/officeDocument/2006/relationships/hyperlink" Target="https://fuga.gov.co/transparencia-y-acceso-a-la-informacion-publica/datos-abiertos?field_fecha_de_emision_value=All&amp;term_node_tid_depth=112" TargetMode="External"/><Relationship Id="rId16" Type="http://schemas.openxmlformats.org/officeDocument/2006/relationships/hyperlink" Target="https://docs.google.com/spreadsheets/d/15xAb1R3LDiVhPk3M5-ZoLIwr5hYXcp4r/edit?usp=sharing&amp;ouid=113163310949703920571&amp;rtpof=true&amp;sd=true" TargetMode="External"/><Relationship Id="rId20" Type="http://schemas.openxmlformats.org/officeDocument/2006/relationships/hyperlink" Target="https://intranet.fuga.gov.co/sites/default/files/plan_estrategico_de_comunicaciones_2024-2027_1.pdf" TargetMode="External"/><Relationship Id="rId29" Type="http://schemas.openxmlformats.org/officeDocument/2006/relationships/hyperlink" Target="https://intranet.fuga.gov.co/sites/default/files/co-pd-01_gestion_de_comunicaciones_v13_28052025.pdf" TargetMode="External"/><Relationship Id="rId1" Type="http://schemas.openxmlformats.org/officeDocument/2006/relationships/hyperlink" Target="https://fuga.gov.co/transparencia-y-acceso-a-la-informacion-publica/planeacion-presupuesto-informes/plan-anticorrupcion" TargetMode="External"/><Relationship Id="rId6" Type="http://schemas.openxmlformats.org/officeDocument/2006/relationships/hyperlink" Target="https://fuga.gov.co/node/4094" TargetMode="External"/><Relationship Id="rId11" Type="http://schemas.openxmlformats.org/officeDocument/2006/relationships/hyperlink" Target="https://fuga.gov.co/transparencia-y-acceso-a-la-informacion-publica/planeacion-presupuesto-informes/plan-tecnologias-de-la-informacion?field_fecha_de_emision_value=All&amp;term_node_tid_depth=285" TargetMode="External"/><Relationship Id="rId24" Type="http://schemas.openxmlformats.org/officeDocument/2006/relationships/hyperlink" Target="https://intranet.fuga.gov.co/sites/default/files/plan_anual_de_comunicaciones_2025-comprimido.pdf" TargetMode="External"/><Relationship Id="rId32" Type="http://schemas.openxmlformats.org/officeDocument/2006/relationships/hyperlink" Target="https://intranet.fuga.gov.co/proceso-de-gestion-de-mejora" TargetMode="External"/><Relationship Id="rId37" Type="http://schemas.openxmlformats.org/officeDocument/2006/relationships/hyperlink" Target="https://forms.gle/8x3qAJmQrhyP2wid7" TargetMode="External"/><Relationship Id="rId40" Type="http://schemas.openxmlformats.org/officeDocument/2006/relationships/drawing" Target="../drawings/drawing4.xml"/><Relationship Id="rId5" Type="http://schemas.openxmlformats.org/officeDocument/2006/relationships/hyperlink" Target="https://fuga.gov.co/transparencia-y-acceso-a-la-informacion-publica/datos-abiertos?field_fecha_de_emision_value=All&amp;term_node_tid_depth=112" TargetMode="External"/><Relationship Id="rId15" Type="http://schemas.openxmlformats.org/officeDocument/2006/relationships/hyperlink" Target="https://fuga.gov.co/transparencia-y-acceso-a-la-informacion-publica/datos-abiertos?field_fecha_de_emision_value=All&amp;term_node_tid_depth=112" TargetMode="External"/><Relationship Id="rId23" Type="http://schemas.openxmlformats.org/officeDocument/2006/relationships/hyperlink" Target="https://intranet.fuga.gov.co/sites/default/files/plan_estrategico_de_comunicaciones_2024-2027_1.pdf" TargetMode="External"/><Relationship Id="rId28" Type="http://schemas.openxmlformats.org/officeDocument/2006/relationships/hyperlink" Target="https://docs.google.com/presentation/d/1TT99f93zzrmTrEoXM9aSVK3-GeYQ1h83/edit?usp=sharing&amp;ouid=109147409308766665985&amp;rtpof=true&amp;sd=true" TargetMode="External"/><Relationship Id="rId36" Type="http://schemas.openxmlformats.org/officeDocument/2006/relationships/hyperlink" Target="https://intranet.fuga.gov.co/servicio-al-ciudadano" TargetMode="External"/><Relationship Id="rId10" Type="http://schemas.openxmlformats.org/officeDocument/2006/relationships/hyperlink" Target="https://fuga.gov.co/participa/caracterizacion-de-usuarios-fuga" TargetMode="External"/><Relationship Id="rId19" Type="http://schemas.openxmlformats.org/officeDocument/2006/relationships/hyperlink" Target="https://intranet.fuga.gov.co/sites/default/files/plan_estrategico_de_comunicaciones_2024-2027_1.pdf" TargetMode="External"/><Relationship Id="rId31" Type="http://schemas.openxmlformats.org/officeDocument/2006/relationships/hyperlink" Target="https://intranet.fuga.gov.co/servicio-al-ciudadano" TargetMode="External"/><Relationship Id="rId4" Type="http://schemas.openxmlformats.org/officeDocument/2006/relationships/hyperlink" Target="https://intranet.fuga.gov.co/servicio-al-ciudadano" TargetMode="External"/><Relationship Id="rId9" Type="http://schemas.openxmlformats.org/officeDocument/2006/relationships/hyperlink" Target="https://fuga.gov.co/atencion-servicios-ciudadania/sistema-distrital-para-la-gestion-de-peticiones-ciudadanas" TargetMode="External"/><Relationship Id="rId14" Type="http://schemas.openxmlformats.org/officeDocument/2006/relationships/hyperlink" Target="https://drive.google.com/drive/folders/13NdnTlucbaV_avEhCNXZdpwIQV3dLJcP?usp=drive_link" TargetMode="External"/><Relationship Id="rId22" Type="http://schemas.openxmlformats.org/officeDocument/2006/relationships/hyperlink" Target="http://intranet.fuga.gov.co/comunicaciones" TargetMode="External"/><Relationship Id="rId27" Type="http://schemas.openxmlformats.org/officeDocument/2006/relationships/hyperlink" Target="https://fuga.gov.co/atencion-servicios-ciudadania/punto-de-atencion-y-defensor-del-ciudadano" TargetMode="External"/><Relationship Id="rId30" Type="http://schemas.openxmlformats.org/officeDocument/2006/relationships/hyperlink" Target="https://fuga.gov.co/atencion-servicios-ciudadania/punto-de-atencion-y-defensor-del-ciudadano" TargetMode="External"/><Relationship Id="rId35" Type="http://schemas.openxmlformats.org/officeDocument/2006/relationships/hyperlink" Target="https://intranet.fuga.gov.co/servicio-al-ciudadano" TargetMode="External"/><Relationship Id="rId8" Type="http://schemas.openxmlformats.org/officeDocument/2006/relationships/hyperlink" Target="https://drive.google.com/drive/folders/1qw5PAj1JP6dpoYUCHC_ZC2d4x5Tkvg9M" TargetMode="External"/><Relationship Id="rId3" Type="http://schemas.openxmlformats.org/officeDocument/2006/relationships/hyperlink" Target="https://intranet.fuga.gov.co/proceso-gestion-documental"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intranet.fuga.gov.co/proceso-de-gestion-de-mejora" TargetMode="External"/><Relationship Id="rId13" Type="http://schemas.openxmlformats.org/officeDocument/2006/relationships/hyperlink" Target="https://pandora-controlinterno.fuga.gov.co/public/hallazgos/informe/acciones" TargetMode="External"/><Relationship Id="rId18" Type="http://schemas.openxmlformats.org/officeDocument/2006/relationships/drawing" Target="../drawings/drawing5.xml"/><Relationship Id="rId3" Type="http://schemas.openxmlformats.org/officeDocument/2006/relationships/hyperlink" Target="https://www.fuga.gov.co/transparencia-y-acceso-a-la-informacion-publica/planeacion-presupuesto-informes?field_fecha_de_emision_value=All&amp;term_node_tid_depth=276" TargetMode="External"/><Relationship Id="rId7" Type="http://schemas.openxmlformats.org/officeDocument/2006/relationships/hyperlink" Target="https://fuga.gov.co/transparencia-y-acceso-a-la-informacion-publica/planeacion-presupuesto-informes/planes-de-mejoramiento" TargetMode="External"/><Relationship Id="rId12" Type="http://schemas.openxmlformats.org/officeDocument/2006/relationships/hyperlink" Target="https://intranet.fuga.gov.co/sites/default/files/pn-gu-01_guia_formulacion_seguimiento_a_planes_institucionales_y_estrategicos_v8_06062023.pdf" TargetMode="External"/><Relationship Id="rId17" Type="http://schemas.openxmlformats.org/officeDocument/2006/relationships/printerSettings" Target="../printerSettings/printerSettings5.bin"/><Relationship Id="rId2" Type="http://schemas.openxmlformats.org/officeDocument/2006/relationships/hyperlink" Target="https://www.fuga.gov.co/transparencia-y-acceso-a-la-informacion-publica/planeacion-presupuesto-informes?field_fecha_de_emision_value=All&amp;term_node_tid_depth=275" TargetMode="External"/><Relationship Id="rId16" Type="http://schemas.openxmlformats.org/officeDocument/2006/relationships/hyperlink" Target="https://www.fuga.gov.co/transparencia-y-acceso-a-la-informacion-publica/normativa/normograma" TargetMode="External"/><Relationship Id="rId1" Type="http://schemas.openxmlformats.org/officeDocument/2006/relationships/hyperlink" Target="https://www.fuga.gov.co/transparencia-y-acceso-a-la-informacion-publica/planeacion-presupuesto-informes?field_fecha_de_emision_value=All&amp;term_node_tid_depth=275" TargetMode="External"/><Relationship Id="rId6" Type="http://schemas.openxmlformats.org/officeDocument/2006/relationships/hyperlink" Target="http://intranet.fuga.gov.co/politica-control-interno" TargetMode="External"/><Relationship Id="rId11" Type="http://schemas.openxmlformats.org/officeDocument/2006/relationships/hyperlink" Target="https://fuga.gov.co/transparencia-y-acceso-a-la-informacion-publica/planeacion-presupuesto-informes?field_fecha_de_emision_value=All&amp;term_node_tid_depth=287" TargetMode="External"/><Relationship Id="rId5" Type="http://schemas.openxmlformats.org/officeDocument/2006/relationships/hyperlink" Target="https://www.fuga.gov.co/transparencia-y-acceso-a-la-informacion-publica/planeacion-presupuesto-informes?field_fecha_de_emision_value=All&amp;term_node_tid_depth=276" TargetMode="External"/><Relationship Id="rId15" Type="http://schemas.openxmlformats.org/officeDocument/2006/relationships/hyperlink" Target="https://www.fuga.gov.co/transparencia-y-acceso-a-la-informacion-publica/planeacion-presupuesto-informes?field_fecha_de_emision_value=All&amp;term_node_tid_depth=270" TargetMode="External"/><Relationship Id="rId10" Type="http://schemas.openxmlformats.org/officeDocument/2006/relationships/hyperlink" Target="https://fuga.gov.co/transparencia-y-acceso-a-la-informacion-publica/planeacion-presupuesto-informes/planes-de-mejoramiento" TargetMode="External"/><Relationship Id="rId4" Type="http://schemas.openxmlformats.org/officeDocument/2006/relationships/hyperlink" Target="https://www.fuga.gov.co/transparencia-y-acceso-a-la-informacion-publica/planeacion-presupuesto-informes?field_fecha_de_emision_value=All&amp;term_node_tid_depth=275" TargetMode="External"/><Relationship Id="rId9" Type="http://schemas.openxmlformats.org/officeDocument/2006/relationships/hyperlink" Target="https://intranet.fuga.gov.co/proceso-planeacion" TargetMode="External"/><Relationship Id="rId14" Type="http://schemas.openxmlformats.org/officeDocument/2006/relationships/hyperlink" Target="https://fuga.gov.co/transparencia-y-acceso-a-la-informacion-publica/planeacion-presupuesto-informes?field_fecha_de_emision_value=All&amp;term_node_tid_depth=167"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workbookViewId="0">
      <selection activeCell="E15" sqref="E15:F15"/>
    </sheetView>
  </sheetViews>
  <sheetFormatPr baseColWidth="10" defaultColWidth="12.5" defaultRowHeight="15" customHeight="1"/>
  <cols>
    <col min="1" max="1" width="3.83203125" customWidth="1"/>
    <col min="2" max="2" width="15.33203125" customWidth="1"/>
    <col min="3" max="3" width="17.33203125" customWidth="1"/>
    <col min="4" max="4" width="28.5" customWidth="1"/>
    <col min="5" max="5" width="12.83203125" customWidth="1"/>
    <col min="6" max="6" width="47.1640625" customWidth="1"/>
    <col min="7" max="7" width="21.5" customWidth="1"/>
    <col min="8" max="8" width="6.5" customWidth="1"/>
    <col min="9" max="26" width="10.5" customWidth="1"/>
  </cols>
  <sheetData>
    <row r="1" spans="1:26" ht="13">
      <c r="A1" s="1"/>
      <c r="B1" s="1"/>
      <c r="C1" s="1"/>
      <c r="D1" s="1"/>
      <c r="E1" s="1"/>
      <c r="F1" s="1"/>
      <c r="G1" s="1"/>
      <c r="H1" s="1"/>
      <c r="I1" s="1"/>
      <c r="J1" s="1"/>
      <c r="K1" s="1"/>
      <c r="L1" s="1"/>
      <c r="M1" s="1"/>
      <c r="N1" s="1"/>
      <c r="O1" s="1"/>
      <c r="P1" s="1"/>
      <c r="Q1" s="1"/>
      <c r="R1" s="1"/>
      <c r="S1" s="1"/>
      <c r="T1" s="1"/>
      <c r="U1" s="1"/>
      <c r="V1" s="1"/>
      <c r="W1" s="1"/>
      <c r="X1" s="1"/>
      <c r="Y1" s="1"/>
      <c r="Z1" s="1"/>
    </row>
    <row r="2" spans="1:26" ht="73.5" customHeight="1">
      <c r="A2" s="1"/>
      <c r="B2" s="411" t="s">
        <v>0</v>
      </c>
      <c r="C2" s="412"/>
      <c r="D2" s="412"/>
      <c r="E2" s="412"/>
      <c r="F2" s="412"/>
      <c r="G2" s="412"/>
      <c r="H2" s="413"/>
      <c r="I2" s="1"/>
      <c r="J2" s="1"/>
      <c r="K2" s="1"/>
      <c r="L2" s="1"/>
      <c r="M2" s="1"/>
      <c r="N2" s="1"/>
      <c r="O2" s="1"/>
      <c r="P2" s="1"/>
      <c r="Q2" s="1"/>
      <c r="R2" s="1"/>
      <c r="S2" s="1"/>
      <c r="T2" s="1"/>
      <c r="U2" s="1"/>
      <c r="V2" s="1"/>
      <c r="W2" s="1"/>
      <c r="X2" s="1"/>
      <c r="Y2" s="1"/>
      <c r="Z2" s="1"/>
    </row>
    <row r="3" spans="1:26" ht="13">
      <c r="A3" s="1"/>
      <c r="B3" s="2"/>
      <c r="C3" s="1"/>
      <c r="D3" s="1"/>
      <c r="E3" s="1"/>
      <c r="F3" s="1"/>
      <c r="G3" s="1"/>
      <c r="H3" s="3"/>
      <c r="I3" s="1"/>
      <c r="J3" s="1"/>
      <c r="K3" s="1"/>
      <c r="L3" s="1"/>
      <c r="M3" s="1"/>
      <c r="N3" s="1"/>
      <c r="O3" s="1"/>
      <c r="P3" s="1"/>
      <c r="Q3" s="1"/>
      <c r="R3" s="1"/>
      <c r="S3" s="1"/>
      <c r="T3" s="1"/>
      <c r="U3" s="1"/>
      <c r="V3" s="1"/>
      <c r="W3" s="1"/>
      <c r="X3" s="1"/>
      <c r="Y3" s="1"/>
      <c r="Z3" s="1"/>
    </row>
    <row r="4" spans="1:26" ht="13">
      <c r="A4" s="1"/>
      <c r="B4" s="2"/>
      <c r="C4" s="1"/>
      <c r="D4" s="1"/>
      <c r="E4" s="1"/>
      <c r="F4" s="1"/>
      <c r="G4" s="1"/>
      <c r="H4" s="3"/>
      <c r="I4" s="1"/>
      <c r="J4" s="1"/>
      <c r="K4" s="1"/>
      <c r="L4" s="1"/>
      <c r="M4" s="1"/>
      <c r="N4" s="1"/>
      <c r="O4" s="1"/>
      <c r="P4" s="1"/>
      <c r="Q4" s="1"/>
      <c r="R4" s="1"/>
      <c r="S4" s="1"/>
      <c r="T4" s="1"/>
      <c r="U4" s="1"/>
      <c r="V4" s="1"/>
      <c r="W4" s="1"/>
      <c r="X4" s="1"/>
      <c r="Y4" s="1"/>
      <c r="Z4" s="1"/>
    </row>
    <row r="5" spans="1:26" ht="13">
      <c r="A5" s="1"/>
      <c r="B5" s="4"/>
      <c r="C5" s="5"/>
      <c r="D5" s="5"/>
      <c r="E5" s="5"/>
      <c r="F5" s="5"/>
      <c r="G5" s="5"/>
      <c r="H5" s="6"/>
      <c r="I5" s="1"/>
      <c r="J5" s="1"/>
      <c r="K5" s="1"/>
      <c r="L5" s="1"/>
      <c r="M5" s="1"/>
      <c r="N5" s="1"/>
      <c r="O5" s="1"/>
      <c r="P5" s="1"/>
      <c r="Q5" s="1"/>
      <c r="R5" s="1"/>
      <c r="S5" s="1"/>
      <c r="T5" s="1"/>
      <c r="U5" s="1"/>
      <c r="V5" s="1"/>
      <c r="W5" s="1"/>
      <c r="X5" s="1"/>
      <c r="Y5" s="1"/>
      <c r="Z5" s="1"/>
    </row>
    <row r="6" spans="1:26" ht="65.25" customHeight="1">
      <c r="A6" s="1"/>
      <c r="B6" s="414" t="s">
        <v>1</v>
      </c>
      <c r="C6" s="385"/>
      <c r="D6" s="385"/>
      <c r="E6" s="385"/>
      <c r="F6" s="385"/>
      <c r="G6" s="385"/>
      <c r="H6" s="386"/>
      <c r="I6" s="1"/>
      <c r="J6" s="1"/>
      <c r="K6" s="1"/>
      <c r="L6" s="1"/>
      <c r="M6" s="1"/>
      <c r="N6" s="1"/>
      <c r="O6" s="1"/>
      <c r="P6" s="1"/>
      <c r="Q6" s="1"/>
      <c r="R6" s="1"/>
      <c r="S6" s="1"/>
      <c r="T6" s="1"/>
      <c r="U6" s="1"/>
      <c r="V6" s="1"/>
      <c r="W6" s="1"/>
      <c r="X6" s="1"/>
      <c r="Y6" s="1"/>
      <c r="Z6" s="1"/>
    </row>
    <row r="7" spans="1:26" ht="74.25" customHeight="1">
      <c r="A7" s="1"/>
      <c r="B7" s="415"/>
      <c r="C7" s="385"/>
      <c r="D7" s="385"/>
      <c r="E7" s="385"/>
      <c r="F7" s="385"/>
      <c r="G7" s="385"/>
      <c r="H7" s="386"/>
      <c r="I7" s="1"/>
      <c r="J7" s="1"/>
      <c r="K7" s="1"/>
      <c r="L7" s="1"/>
      <c r="M7" s="1"/>
      <c r="N7" s="1"/>
      <c r="O7" s="1"/>
      <c r="P7" s="1"/>
      <c r="Q7" s="1"/>
      <c r="R7" s="1"/>
      <c r="S7" s="1"/>
      <c r="T7" s="1"/>
      <c r="U7" s="1"/>
      <c r="V7" s="1"/>
      <c r="W7" s="1"/>
      <c r="X7" s="1"/>
      <c r="Y7" s="1"/>
      <c r="Z7" s="1"/>
    </row>
    <row r="8" spans="1:26" ht="21.75" customHeight="1">
      <c r="A8" s="1"/>
      <c r="B8" s="416" t="s">
        <v>2</v>
      </c>
      <c r="C8" s="385"/>
      <c r="D8" s="385"/>
      <c r="E8" s="385"/>
      <c r="F8" s="385"/>
      <c r="G8" s="385"/>
      <c r="H8" s="386"/>
      <c r="I8" s="1"/>
      <c r="J8" s="1"/>
      <c r="K8" s="1"/>
      <c r="L8" s="1"/>
      <c r="M8" s="1"/>
      <c r="N8" s="1"/>
      <c r="O8" s="1"/>
      <c r="P8" s="1"/>
      <c r="Q8" s="1"/>
      <c r="R8" s="1"/>
      <c r="S8" s="1"/>
      <c r="T8" s="1"/>
      <c r="U8" s="1"/>
      <c r="V8" s="1"/>
      <c r="W8" s="1"/>
      <c r="X8" s="1"/>
      <c r="Y8" s="1"/>
      <c r="Z8" s="1"/>
    </row>
    <row r="9" spans="1:26" ht="42" customHeight="1">
      <c r="A9" s="1"/>
      <c r="B9" s="392" t="s">
        <v>3</v>
      </c>
      <c r="C9" s="385"/>
      <c r="D9" s="385"/>
      <c r="E9" s="385"/>
      <c r="F9" s="385"/>
      <c r="G9" s="385"/>
      <c r="H9" s="386"/>
      <c r="I9" s="1"/>
      <c r="J9" s="1"/>
      <c r="K9" s="1"/>
      <c r="L9" s="1"/>
      <c r="M9" s="1"/>
      <c r="N9" s="1"/>
      <c r="O9" s="1"/>
      <c r="P9" s="1"/>
      <c r="Q9" s="1"/>
      <c r="R9" s="1"/>
      <c r="S9" s="1"/>
      <c r="T9" s="1"/>
      <c r="U9" s="1"/>
      <c r="V9" s="1"/>
      <c r="W9" s="1"/>
      <c r="X9" s="1"/>
      <c r="Y9" s="1"/>
      <c r="Z9" s="1"/>
    </row>
    <row r="10" spans="1:26" ht="43.5" customHeight="1">
      <c r="A10" s="1"/>
      <c r="B10" s="415"/>
      <c r="C10" s="385"/>
      <c r="D10" s="385"/>
      <c r="E10" s="385"/>
      <c r="F10" s="385"/>
      <c r="G10" s="385"/>
      <c r="H10" s="386"/>
      <c r="I10" s="1"/>
      <c r="J10" s="1"/>
      <c r="K10" s="1"/>
      <c r="L10" s="1"/>
      <c r="M10" s="1"/>
      <c r="N10" s="1"/>
      <c r="O10" s="1"/>
      <c r="P10" s="1"/>
      <c r="Q10" s="1"/>
      <c r="R10" s="1"/>
      <c r="S10" s="1"/>
      <c r="T10" s="1"/>
      <c r="U10" s="1"/>
      <c r="V10" s="1"/>
      <c r="W10" s="1"/>
      <c r="X10" s="1"/>
      <c r="Y10" s="1"/>
      <c r="Z10" s="1"/>
    </row>
    <row r="11" spans="1:26" ht="12.75" customHeight="1">
      <c r="A11" s="1"/>
      <c r="B11" s="2"/>
      <c r="C11" s="1"/>
      <c r="D11" s="7"/>
      <c r="E11" s="8"/>
      <c r="F11" s="8"/>
      <c r="G11" s="8"/>
      <c r="H11" s="3"/>
      <c r="I11" s="1"/>
      <c r="J11" s="1"/>
      <c r="K11" s="1"/>
      <c r="L11" s="1"/>
      <c r="M11" s="1"/>
      <c r="N11" s="1"/>
      <c r="O11" s="1"/>
      <c r="P11" s="1"/>
      <c r="Q11" s="1"/>
      <c r="R11" s="1"/>
      <c r="S11" s="1"/>
      <c r="T11" s="1"/>
      <c r="U11" s="1"/>
      <c r="V11" s="1"/>
      <c r="W11" s="1"/>
      <c r="X11" s="1"/>
      <c r="Y11" s="1"/>
      <c r="Z11" s="1"/>
    </row>
    <row r="12" spans="1:26" ht="21" customHeight="1">
      <c r="A12" s="1"/>
      <c r="B12" s="2"/>
      <c r="C12" s="417" t="s">
        <v>4</v>
      </c>
      <c r="D12" s="418"/>
      <c r="E12" s="419" t="s">
        <v>5</v>
      </c>
      <c r="F12" s="420"/>
      <c r="G12" s="1"/>
      <c r="H12" s="3"/>
      <c r="I12" s="1"/>
      <c r="J12" s="1"/>
      <c r="K12" s="1"/>
      <c r="L12" s="1"/>
      <c r="M12" s="1"/>
      <c r="N12" s="1"/>
      <c r="O12" s="1"/>
      <c r="P12" s="1"/>
      <c r="Q12" s="1"/>
      <c r="R12" s="1"/>
      <c r="S12" s="1"/>
      <c r="T12" s="1"/>
      <c r="U12" s="1"/>
      <c r="V12" s="1"/>
      <c r="W12" s="1"/>
      <c r="X12" s="1"/>
      <c r="Y12" s="1"/>
      <c r="Z12" s="1"/>
    </row>
    <row r="13" spans="1:26" ht="37.5" customHeight="1">
      <c r="A13" s="1"/>
      <c r="B13" s="2"/>
      <c r="C13" s="403" t="s">
        <v>6</v>
      </c>
      <c r="D13" s="404"/>
      <c r="E13" s="399" t="s">
        <v>7</v>
      </c>
      <c r="F13" s="400"/>
      <c r="G13" s="1"/>
      <c r="H13" s="3"/>
      <c r="I13" s="1"/>
      <c r="J13" s="1"/>
      <c r="K13" s="1"/>
      <c r="L13" s="1"/>
      <c r="M13" s="1"/>
      <c r="N13" s="1"/>
      <c r="O13" s="1"/>
      <c r="P13" s="1"/>
      <c r="Q13" s="1"/>
      <c r="R13" s="1"/>
      <c r="S13" s="1"/>
      <c r="T13" s="1"/>
      <c r="U13" s="1"/>
      <c r="V13" s="1"/>
      <c r="W13" s="1"/>
      <c r="X13" s="1"/>
      <c r="Y13" s="1"/>
      <c r="Z13" s="1"/>
    </row>
    <row r="14" spans="1:26" ht="39.75" customHeight="1">
      <c r="A14" s="1"/>
      <c r="B14" s="2"/>
      <c r="C14" s="405" t="s">
        <v>8</v>
      </c>
      <c r="D14" s="406"/>
      <c r="E14" s="407" t="s">
        <v>9</v>
      </c>
      <c r="F14" s="402"/>
      <c r="G14" s="1"/>
      <c r="H14" s="3"/>
      <c r="I14" s="1"/>
      <c r="J14" s="1"/>
      <c r="K14" s="1"/>
      <c r="L14" s="1"/>
      <c r="M14" s="1"/>
      <c r="N14" s="1"/>
      <c r="O14" s="1"/>
      <c r="P14" s="1"/>
      <c r="Q14" s="1"/>
      <c r="R14" s="1"/>
      <c r="S14" s="1"/>
      <c r="T14" s="1"/>
      <c r="U14" s="1"/>
      <c r="V14" s="1"/>
      <c r="W14" s="1"/>
      <c r="X14" s="1"/>
      <c r="Y14" s="1"/>
      <c r="Z14" s="1"/>
    </row>
    <row r="15" spans="1:26" ht="180.75" customHeight="1">
      <c r="A15" s="1"/>
      <c r="B15" s="2"/>
      <c r="C15" s="405" t="s">
        <v>10</v>
      </c>
      <c r="D15" s="406"/>
      <c r="E15" s="407" t="s">
        <v>11</v>
      </c>
      <c r="F15" s="402"/>
      <c r="G15" s="1"/>
      <c r="H15" s="3"/>
      <c r="I15" s="1"/>
      <c r="J15" s="1"/>
      <c r="K15" s="1"/>
      <c r="L15" s="1"/>
      <c r="M15" s="1"/>
      <c r="N15" s="1"/>
      <c r="O15" s="1"/>
      <c r="P15" s="1"/>
      <c r="Q15" s="1"/>
      <c r="R15" s="1"/>
      <c r="S15" s="1"/>
      <c r="T15" s="1"/>
      <c r="U15" s="1"/>
      <c r="V15" s="1"/>
      <c r="W15" s="1"/>
      <c r="X15" s="1"/>
      <c r="Y15" s="1"/>
      <c r="Z15" s="1"/>
    </row>
    <row r="16" spans="1:26" ht="15.75" customHeight="1">
      <c r="A16" s="1"/>
      <c r="B16" s="2"/>
      <c r="C16" s="408" t="s">
        <v>12</v>
      </c>
      <c r="D16" s="9" t="s">
        <v>13</v>
      </c>
      <c r="E16" s="407" t="s">
        <v>14</v>
      </c>
      <c r="F16" s="402"/>
      <c r="G16" s="1"/>
      <c r="H16" s="3"/>
      <c r="I16" s="1"/>
      <c r="J16" s="1"/>
      <c r="K16" s="1"/>
      <c r="L16" s="1"/>
      <c r="M16" s="1"/>
      <c r="N16" s="1"/>
      <c r="O16" s="1"/>
      <c r="P16" s="1"/>
      <c r="Q16" s="1"/>
      <c r="R16" s="1"/>
      <c r="S16" s="1"/>
      <c r="T16" s="1"/>
      <c r="U16" s="1"/>
      <c r="V16" s="1"/>
      <c r="W16" s="1"/>
      <c r="X16" s="1"/>
      <c r="Y16" s="1"/>
      <c r="Z16" s="1"/>
    </row>
    <row r="17" spans="1:26" ht="54" customHeight="1">
      <c r="A17" s="1"/>
      <c r="B17" s="2"/>
      <c r="C17" s="409"/>
      <c r="D17" s="10" t="s">
        <v>15</v>
      </c>
      <c r="E17" s="401" t="s">
        <v>16</v>
      </c>
      <c r="F17" s="402"/>
      <c r="G17" s="1"/>
      <c r="H17" s="3"/>
      <c r="I17" s="1"/>
      <c r="J17" s="1"/>
      <c r="K17" s="1"/>
      <c r="L17" s="1"/>
      <c r="M17" s="1"/>
      <c r="N17" s="1"/>
      <c r="O17" s="1"/>
      <c r="P17" s="1"/>
      <c r="Q17" s="1"/>
      <c r="R17" s="1"/>
      <c r="S17" s="1"/>
      <c r="T17" s="1"/>
      <c r="U17" s="1"/>
      <c r="V17" s="1"/>
      <c r="W17" s="1"/>
      <c r="X17" s="1"/>
      <c r="Y17" s="1"/>
      <c r="Z17" s="1"/>
    </row>
    <row r="18" spans="1:26" ht="98.25" customHeight="1">
      <c r="A18" s="1"/>
      <c r="B18" s="2"/>
      <c r="C18" s="410"/>
      <c r="D18" s="10" t="s">
        <v>17</v>
      </c>
      <c r="E18" s="401" t="s">
        <v>18</v>
      </c>
      <c r="F18" s="402"/>
      <c r="G18" s="1"/>
      <c r="H18" s="3"/>
      <c r="I18" s="1"/>
      <c r="J18" s="1"/>
      <c r="K18" s="1"/>
      <c r="L18" s="1"/>
      <c r="M18" s="1"/>
      <c r="N18" s="1"/>
      <c r="O18" s="1"/>
      <c r="P18" s="1"/>
      <c r="Q18" s="1"/>
      <c r="R18" s="1"/>
      <c r="S18" s="1"/>
      <c r="T18" s="1"/>
      <c r="U18" s="1"/>
      <c r="V18" s="1"/>
      <c r="W18" s="1"/>
      <c r="X18" s="1"/>
      <c r="Y18" s="1"/>
      <c r="Z18" s="1"/>
    </row>
    <row r="19" spans="1:26" ht="83.25" customHeight="1">
      <c r="A19" s="1"/>
      <c r="B19" s="2"/>
      <c r="C19" s="394" t="s">
        <v>19</v>
      </c>
      <c r="D19" s="395"/>
      <c r="E19" s="396" t="s">
        <v>20</v>
      </c>
      <c r="F19" s="397"/>
      <c r="G19" s="1"/>
      <c r="H19" s="3"/>
      <c r="I19" s="1"/>
      <c r="J19" s="1"/>
      <c r="K19" s="1"/>
      <c r="L19" s="1"/>
      <c r="M19" s="1"/>
      <c r="N19" s="1"/>
      <c r="O19" s="1"/>
      <c r="P19" s="1"/>
      <c r="Q19" s="1"/>
      <c r="R19" s="1"/>
      <c r="S19" s="1"/>
      <c r="T19" s="1"/>
      <c r="U19" s="1"/>
      <c r="V19" s="1"/>
      <c r="W19" s="1"/>
      <c r="X19" s="1"/>
      <c r="Y19" s="1"/>
      <c r="Z19" s="1"/>
    </row>
    <row r="20" spans="1:26" ht="19.5" customHeight="1">
      <c r="A20" s="1"/>
      <c r="B20" s="2"/>
      <c r="C20" s="11"/>
      <c r="D20" s="11"/>
      <c r="E20" s="12"/>
      <c r="F20" s="12"/>
      <c r="G20" s="1"/>
      <c r="H20" s="3"/>
      <c r="I20" s="1"/>
      <c r="J20" s="1"/>
      <c r="K20" s="1"/>
      <c r="L20" s="1"/>
      <c r="M20" s="1"/>
      <c r="N20" s="1"/>
      <c r="O20" s="1"/>
      <c r="P20" s="1"/>
      <c r="Q20" s="1"/>
      <c r="R20" s="1"/>
      <c r="S20" s="1"/>
      <c r="T20" s="1"/>
      <c r="U20" s="1"/>
      <c r="V20" s="1"/>
      <c r="W20" s="1"/>
      <c r="X20" s="1"/>
      <c r="Y20" s="1"/>
      <c r="Z20" s="1"/>
    </row>
    <row r="21" spans="1:26" ht="37.5" customHeight="1">
      <c r="A21" s="1"/>
      <c r="B21" s="392" t="s">
        <v>21</v>
      </c>
      <c r="C21" s="385"/>
      <c r="D21" s="385"/>
      <c r="E21" s="385"/>
      <c r="F21" s="385"/>
      <c r="G21" s="385"/>
      <c r="H21" s="386"/>
      <c r="I21" s="1"/>
      <c r="J21" s="1"/>
      <c r="K21" s="1"/>
      <c r="L21" s="1"/>
      <c r="M21" s="1"/>
      <c r="N21" s="1"/>
      <c r="O21" s="1"/>
      <c r="P21" s="1"/>
      <c r="Q21" s="1"/>
      <c r="R21" s="1"/>
      <c r="S21" s="1"/>
      <c r="T21" s="1"/>
      <c r="U21" s="1"/>
      <c r="V21" s="1"/>
      <c r="W21" s="1"/>
      <c r="X21" s="1"/>
      <c r="Y21" s="1"/>
      <c r="Z21" s="1"/>
    </row>
    <row r="22" spans="1:26" ht="27.75" customHeight="1">
      <c r="A22" s="1"/>
      <c r="B22" s="2"/>
      <c r="C22" s="1"/>
      <c r="D22" s="1"/>
      <c r="E22" s="1"/>
      <c r="F22" s="1"/>
      <c r="G22" s="1"/>
      <c r="H22" s="3"/>
      <c r="I22" s="1"/>
      <c r="J22" s="1"/>
      <c r="K22" s="1"/>
      <c r="L22" s="1"/>
      <c r="M22" s="1"/>
      <c r="N22" s="1"/>
      <c r="O22" s="1"/>
      <c r="P22" s="1"/>
      <c r="Q22" s="1"/>
      <c r="R22" s="1"/>
      <c r="S22" s="1"/>
      <c r="T22" s="1"/>
      <c r="U22" s="1"/>
      <c r="V22" s="1"/>
      <c r="W22" s="1"/>
      <c r="X22" s="1"/>
      <c r="Y22" s="1"/>
      <c r="Z22" s="1"/>
    </row>
    <row r="23" spans="1:26" ht="27.75" customHeight="1">
      <c r="A23" s="1"/>
      <c r="B23" s="2"/>
      <c r="C23" s="13" t="s">
        <v>22</v>
      </c>
      <c r="D23" s="398" t="s">
        <v>5</v>
      </c>
      <c r="E23" s="388"/>
      <c r="F23" s="398" t="s">
        <v>23</v>
      </c>
      <c r="G23" s="388"/>
      <c r="H23" s="3"/>
      <c r="I23" s="1"/>
      <c r="J23" s="1"/>
      <c r="K23" s="1"/>
      <c r="L23" s="1"/>
      <c r="M23" s="1"/>
      <c r="N23" s="1"/>
      <c r="O23" s="1"/>
      <c r="P23" s="1"/>
      <c r="Q23" s="1"/>
      <c r="R23" s="1"/>
      <c r="S23" s="1"/>
      <c r="T23" s="1"/>
      <c r="U23" s="1"/>
      <c r="V23" s="1"/>
      <c r="W23" s="1"/>
      <c r="X23" s="1"/>
      <c r="Y23" s="1"/>
      <c r="Z23" s="1"/>
    </row>
    <row r="24" spans="1:26" ht="59.25" customHeight="1">
      <c r="A24" s="1"/>
      <c r="B24" s="2"/>
      <c r="C24" s="14" t="s">
        <v>24</v>
      </c>
      <c r="D24" s="387" t="s">
        <v>25</v>
      </c>
      <c r="E24" s="388"/>
      <c r="F24" s="387" t="s">
        <v>26</v>
      </c>
      <c r="G24" s="388"/>
      <c r="H24" s="3"/>
      <c r="I24" s="1"/>
      <c r="J24" s="1"/>
      <c r="K24" s="1"/>
      <c r="L24" s="1"/>
      <c r="M24" s="1"/>
      <c r="N24" s="1"/>
      <c r="O24" s="1"/>
      <c r="P24" s="1"/>
      <c r="Q24" s="1"/>
      <c r="R24" s="1"/>
      <c r="S24" s="1"/>
      <c r="T24" s="1"/>
      <c r="U24" s="1"/>
      <c r="V24" s="1"/>
      <c r="W24" s="1"/>
      <c r="X24" s="1"/>
      <c r="Y24" s="1"/>
      <c r="Z24" s="1"/>
    </row>
    <row r="25" spans="1:26" ht="53.25" customHeight="1">
      <c r="A25" s="1"/>
      <c r="B25" s="2"/>
      <c r="C25" s="15" t="s">
        <v>27</v>
      </c>
      <c r="D25" s="387" t="s">
        <v>28</v>
      </c>
      <c r="E25" s="388"/>
      <c r="F25" s="387" t="s">
        <v>29</v>
      </c>
      <c r="G25" s="388"/>
      <c r="H25" s="3"/>
      <c r="I25" s="1"/>
      <c r="J25" s="1"/>
      <c r="K25" s="1"/>
      <c r="L25" s="1"/>
      <c r="M25" s="1"/>
      <c r="N25" s="1"/>
      <c r="O25" s="1"/>
      <c r="P25" s="1"/>
      <c r="Q25" s="1"/>
      <c r="R25" s="1"/>
      <c r="S25" s="1"/>
      <c r="T25" s="1"/>
      <c r="U25" s="1"/>
      <c r="V25" s="1"/>
      <c r="W25" s="1"/>
      <c r="X25" s="1"/>
      <c r="Y25" s="1"/>
      <c r="Z25" s="1"/>
    </row>
    <row r="26" spans="1:26" ht="62.25" customHeight="1">
      <c r="A26" s="1"/>
      <c r="B26" s="2"/>
      <c r="C26" s="16" t="s">
        <v>30</v>
      </c>
      <c r="D26" s="387" t="s">
        <v>31</v>
      </c>
      <c r="E26" s="388"/>
      <c r="F26" s="387" t="s">
        <v>32</v>
      </c>
      <c r="G26" s="388"/>
      <c r="H26" s="3"/>
      <c r="I26" s="1"/>
      <c r="J26" s="1"/>
      <c r="K26" s="1"/>
      <c r="L26" s="1"/>
      <c r="M26" s="1"/>
      <c r="N26" s="1"/>
      <c r="O26" s="1"/>
      <c r="P26" s="1"/>
      <c r="Q26" s="1"/>
      <c r="R26" s="1"/>
      <c r="S26" s="1"/>
      <c r="T26" s="1"/>
      <c r="U26" s="1"/>
      <c r="V26" s="1"/>
      <c r="W26" s="1"/>
      <c r="X26" s="1"/>
      <c r="Y26" s="1"/>
      <c r="Z26" s="1"/>
    </row>
    <row r="27" spans="1:26" ht="70.5" customHeight="1">
      <c r="A27" s="1"/>
      <c r="B27" s="2"/>
      <c r="C27" s="17" t="s">
        <v>33</v>
      </c>
      <c r="D27" s="387" t="s">
        <v>34</v>
      </c>
      <c r="E27" s="388"/>
      <c r="F27" s="387" t="s">
        <v>35</v>
      </c>
      <c r="G27" s="388"/>
      <c r="H27" s="3"/>
      <c r="I27" s="1"/>
      <c r="J27" s="1"/>
      <c r="K27" s="1"/>
      <c r="L27" s="1"/>
      <c r="M27" s="1"/>
      <c r="N27" s="1"/>
      <c r="O27" s="1"/>
      <c r="P27" s="1"/>
      <c r="Q27" s="1"/>
      <c r="R27" s="1"/>
      <c r="S27" s="1"/>
      <c r="T27" s="1"/>
      <c r="U27" s="1"/>
      <c r="V27" s="1"/>
      <c r="W27" s="1"/>
      <c r="X27" s="1"/>
      <c r="Y27" s="1"/>
      <c r="Z27" s="1"/>
    </row>
    <row r="28" spans="1:26" ht="11.25" customHeight="1">
      <c r="A28" s="1"/>
      <c r="B28" s="18"/>
      <c r="C28" s="19"/>
      <c r="D28" s="19"/>
      <c r="E28" s="19"/>
      <c r="F28" s="19"/>
      <c r="G28" s="19"/>
      <c r="H28" s="20"/>
      <c r="I28" s="1"/>
      <c r="J28" s="1"/>
      <c r="K28" s="1"/>
      <c r="L28" s="1"/>
      <c r="M28" s="1"/>
      <c r="N28" s="1"/>
      <c r="O28" s="1"/>
      <c r="P28" s="1"/>
      <c r="Q28" s="1"/>
      <c r="R28" s="1"/>
      <c r="S28" s="1"/>
      <c r="T28" s="1"/>
      <c r="U28" s="1"/>
      <c r="V28" s="1"/>
      <c r="W28" s="1"/>
      <c r="X28" s="1"/>
      <c r="Y28" s="1"/>
      <c r="Z28" s="1"/>
    </row>
    <row r="29" spans="1:26" ht="14.25" customHeight="1">
      <c r="A29" s="1"/>
      <c r="B29" s="21"/>
      <c r="C29" s="389"/>
      <c r="D29" s="390"/>
      <c r="E29" s="391"/>
      <c r="F29" s="390"/>
      <c r="G29" s="390"/>
      <c r="H29" s="22"/>
      <c r="I29" s="1"/>
      <c r="J29" s="1"/>
      <c r="K29" s="1"/>
      <c r="L29" s="1"/>
      <c r="M29" s="1"/>
      <c r="N29" s="1"/>
      <c r="O29" s="1"/>
      <c r="P29" s="1"/>
      <c r="Q29" s="1"/>
      <c r="R29" s="1"/>
      <c r="S29" s="1"/>
      <c r="T29" s="1"/>
      <c r="U29" s="1"/>
      <c r="V29" s="1"/>
      <c r="W29" s="1"/>
      <c r="X29" s="1"/>
      <c r="Y29" s="1"/>
      <c r="Z29" s="1"/>
    </row>
    <row r="30" spans="1:26" ht="27.75" customHeight="1">
      <c r="A30" s="1"/>
      <c r="B30" s="392" t="s">
        <v>36</v>
      </c>
      <c r="C30" s="385"/>
      <c r="D30" s="385"/>
      <c r="E30" s="385"/>
      <c r="F30" s="385"/>
      <c r="G30" s="385"/>
      <c r="H30" s="386"/>
      <c r="I30" s="1"/>
      <c r="J30" s="1"/>
      <c r="K30" s="1"/>
      <c r="L30" s="1"/>
      <c r="M30" s="1"/>
      <c r="N30" s="1"/>
      <c r="O30" s="1"/>
      <c r="P30" s="1"/>
      <c r="Q30" s="1"/>
      <c r="R30" s="1"/>
      <c r="S30" s="1"/>
      <c r="T30" s="1"/>
      <c r="U30" s="1"/>
      <c r="V30" s="1"/>
      <c r="W30" s="1"/>
      <c r="X30" s="1"/>
      <c r="Y30" s="1"/>
      <c r="Z30" s="1"/>
    </row>
    <row r="31" spans="1:26" ht="15.75" customHeight="1">
      <c r="A31" s="1"/>
      <c r="B31" s="2"/>
      <c r="C31" s="23"/>
      <c r="D31" s="23"/>
      <c r="E31" s="393"/>
      <c r="F31" s="385"/>
      <c r="G31" s="1"/>
      <c r="H31" s="3"/>
      <c r="I31" s="1"/>
      <c r="J31" s="1"/>
      <c r="K31" s="1"/>
      <c r="L31" s="1"/>
      <c r="M31" s="1"/>
      <c r="N31" s="1"/>
      <c r="O31" s="1"/>
      <c r="P31" s="1"/>
      <c r="Q31" s="1"/>
      <c r="R31" s="1"/>
      <c r="S31" s="1"/>
      <c r="T31" s="1"/>
      <c r="U31" s="1"/>
      <c r="V31" s="1"/>
      <c r="W31" s="1"/>
      <c r="X31" s="1"/>
      <c r="Y31" s="1"/>
      <c r="Z31" s="1"/>
    </row>
    <row r="32" spans="1:26" ht="15.75" customHeight="1">
      <c r="A32" s="1"/>
      <c r="B32" s="384" t="s">
        <v>37</v>
      </c>
      <c r="C32" s="385"/>
      <c r="D32" s="385"/>
      <c r="E32" s="385"/>
      <c r="F32" s="385"/>
      <c r="G32" s="385"/>
      <c r="H32" s="386"/>
      <c r="I32" s="1"/>
      <c r="J32" s="1"/>
      <c r="K32" s="1"/>
      <c r="L32" s="1"/>
      <c r="M32" s="1"/>
      <c r="N32" s="1"/>
      <c r="O32" s="1"/>
      <c r="P32" s="1"/>
      <c r="Q32" s="1"/>
      <c r="R32" s="1"/>
      <c r="S32" s="1"/>
      <c r="T32" s="1"/>
      <c r="U32" s="1"/>
      <c r="V32" s="1"/>
      <c r="W32" s="1"/>
      <c r="X32" s="1"/>
      <c r="Y32" s="1"/>
      <c r="Z32" s="1"/>
    </row>
    <row r="33" spans="1:26" ht="15.75" customHeight="1">
      <c r="A33" s="1"/>
      <c r="B33" s="24"/>
      <c r="C33" s="25"/>
      <c r="D33" s="25"/>
      <c r="E33" s="25"/>
      <c r="F33" s="25"/>
      <c r="G33" s="25"/>
      <c r="H33" s="26"/>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29.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26.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43.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53.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4">
    <mergeCell ref="B2:H2"/>
    <mergeCell ref="B6:H7"/>
    <mergeCell ref="B8:H8"/>
    <mergeCell ref="B9:H10"/>
    <mergeCell ref="C12:D12"/>
    <mergeCell ref="E12:F12"/>
    <mergeCell ref="E13:F13"/>
    <mergeCell ref="E17:F17"/>
    <mergeCell ref="E18:F18"/>
    <mergeCell ref="C13:D13"/>
    <mergeCell ref="C14:D14"/>
    <mergeCell ref="E14:F14"/>
    <mergeCell ref="C15:D15"/>
    <mergeCell ref="E15:F15"/>
    <mergeCell ref="C16:C18"/>
    <mergeCell ref="E16:F16"/>
    <mergeCell ref="C19:D19"/>
    <mergeCell ref="E19:F19"/>
    <mergeCell ref="B21:H21"/>
    <mergeCell ref="D23:E23"/>
    <mergeCell ref="F23:G23"/>
    <mergeCell ref="D24:E24"/>
    <mergeCell ref="F24:G24"/>
    <mergeCell ref="E29:G29"/>
    <mergeCell ref="B30:H30"/>
    <mergeCell ref="E31:F31"/>
    <mergeCell ref="B32:H32"/>
    <mergeCell ref="D25:E25"/>
    <mergeCell ref="F25:G25"/>
    <mergeCell ref="D26:E26"/>
    <mergeCell ref="F26:G26"/>
    <mergeCell ref="D27:E27"/>
    <mergeCell ref="F27:G27"/>
    <mergeCell ref="C29:D29"/>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workbookViewId="0">
      <pane xSplit="1" ySplit="4" topLeftCell="B5" activePane="bottomRight" state="frozen"/>
      <selection pane="topRight" activeCell="B1" sqref="B1"/>
      <selection pane="bottomLeft" activeCell="A5" sqref="A5"/>
      <selection pane="bottomRight" activeCell="C46" sqref="C46"/>
    </sheetView>
  </sheetViews>
  <sheetFormatPr baseColWidth="10" defaultColWidth="12.5" defaultRowHeight="15" customHeight="1"/>
  <cols>
    <col min="1" max="1" width="3.5" customWidth="1"/>
    <col min="2" max="2" width="36.5" customWidth="1"/>
    <col min="3" max="3" width="67.1640625" customWidth="1"/>
    <col min="4" max="26" width="11.5" customWidth="1"/>
  </cols>
  <sheetData>
    <row r="1" spans="1:26" ht="16.5" customHeight="1">
      <c r="A1" s="27"/>
      <c r="B1" s="27"/>
      <c r="C1" s="28"/>
      <c r="D1" s="27"/>
      <c r="E1" s="27"/>
      <c r="F1" s="27"/>
      <c r="G1" s="27"/>
      <c r="H1" s="27"/>
      <c r="I1" s="27"/>
      <c r="J1" s="27"/>
      <c r="K1" s="27"/>
      <c r="L1" s="27"/>
      <c r="M1" s="27"/>
      <c r="N1" s="27"/>
      <c r="O1" s="27"/>
      <c r="P1" s="27"/>
      <c r="Q1" s="27"/>
      <c r="R1" s="27"/>
      <c r="S1" s="27"/>
      <c r="T1" s="27"/>
      <c r="U1" s="27"/>
      <c r="V1" s="27"/>
      <c r="W1" s="27"/>
      <c r="X1" s="27"/>
      <c r="Y1" s="27"/>
      <c r="Z1" s="27"/>
    </row>
    <row r="2" spans="1:26" ht="16.5" customHeight="1">
      <c r="A2" s="27"/>
      <c r="B2" s="421" t="s">
        <v>38</v>
      </c>
      <c r="C2" s="422"/>
      <c r="D2" s="29"/>
      <c r="E2" s="29"/>
      <c r="F2" s="29"/>
      <c r="G2" s="29"/>
      <c r="H2" s="29"/>
      <c r="I2" s="29"/>
      <c r="J2" s="29"/>
      <c r="K2" s="29"/>
      <c r="L2" s="29"/>
      <c r="M2" s="27"/>
      <c r="N2" s="27"/>
      <c r="O2" s="27"/>
      <c r="P2" s="27"/>
      <c r="Q2" s="27"/>
      <c r="R2" s="27"/>
      <c r="S2" s="27"/>
      <c r="T2" s="27"/>
      <c r="U2" s="27"/>
      <c r="V2" s="27"/>
      <c r="W2" s="27"/>
      <c r="X2" s="27"/>
      <c r="Y2" s="27"/>
      <c r="Z2" s="27"/>
    </row>
    <row r="3" spans="1:26" ht="16.5" customHeight="1">
      <c r="A3" s="27"/>
      <c r="B3" s="27"/>
      <c r="C3" s="28"/>
      <c r="D3" s="27"/>
      <c r="E3" s="27"/>
      <c r="F3" s="27"/>
      <c r="G3" s="27"/>
      <c r="H3" s="27"/>
      <c r="I3" s="27"/>
      <c r="J3" s="27"/>
      <c r="K3" s="27"/>
      <c r="L3" s="27"/>
      <c r="M3" s="27"/>
      <c r="N3" s="27"/>
      <c r="O3" s="27"/>
      <c r="P3" s="27"/>
      <c r="Q3" s="27"/>
      <c r="R3" s="27"/>
      <c r="S3" s="27"/>
      <c r="T3" s="27"/>
      <c r="U3" s="27"/>
      <c r="V3" s="27"/>
      <c r="W3" s="27"/>
      <c r="X3" s="27"/>
      <c r="Y3" s="27"/>
      <c r="Z3" s="27"/>
    </row>
    <row r="4" spans="1:26" ht="16.5" customHeight="1">
      <c r="A4" s="27"/>
      <c r="B4" s="30" t="s">
        <v>39</v>
      </c>
      <c r="C4" s="31" t="s">
        <v>5</v>
      </c>
      <c r="D4" s="27"/>
      <c r="E4" s="27"/>
      <c r="F4" s="27"/>
      <c r="G4" s="27"/>
      <c r="H4" s="27"/>
      <c r="I4" s="27"/>
      <c r="J4" s="27"/>
      <c r="K4" s="27"/>
      <c r="L4" s="27"/>
      <c r="M4" s="27"/>
      <c r="N4" s="27"/>
      <c r="O4" s="27"/>
      <c r="P4" s="27"/>
      <c r="Q4" s="27"/>
      <c r="R4" s="27"/>
      <c r="S4" s="27"/>
      <c r="T4" s="27"/>
      <c r="U4" s="27"/>
      <c r="V4" s="27"/>
      <c r="W4" s="27"/>
      <c r="X4" s="27"/>
      <c r="Y4" s="27"/>
      <c r="Z4" s="27"/>
    </row>
    <row r="5" spans="1:26" ht="16.5" customHeight="1">
      <c r="A5" s="27"/>
      <c r="B5" s="32" t="s">
        <v>40</v>
      </c>
      <c r="C5" s="33" t="s">
        <v>41</v>
      </c>
      <c r="D5" s="27"/>
      <c r="E5" s="27"/>
      <c r="F5" s="27"/>
      <c r="G5" s="27"/>
      <c r="H5" s="27"/>
      <c r="I5" s="27"/>
      <c r="J5" s="27"/>
      <c r="K5" s="27"/>
      <c r="L5" s="27"/>
      <c r="M5" s="27"/>
      <c r="N5" s="27"/>
      <c r="O5" s="27"/>
      <c r="P5" s="27"/>
      <c r="Q5" s="27"/>
      <c r="R5" s="27"/>
      <c r="S5" s="27"/>
      <c r="T5" s="27"/>
      <c r="U5" s="27"/>
      <c r="V5" s="27"/>
      <c r="W5" s="27"/>
      <c r="X5" s="27"/>
      <c r="Y5" s="27"/>
      <c r="Z5" s="27"/>
    </row>
    <row r="6" spans="1:26" ht="46.5" customHeight="1">
      <c r="A6" s="27"/>
      <c r="B6" s="34" t="s">
        <v>42</v>
      </c>
      <c r="C6" s="35" t="s">
        <v>43</v>
      </c>
      <c r="D6" s="27"/>
      <c r="E6" s="27"/>
      <c r="F6" s="27"/>
      <c r="G6" s="27"/>
      <c r="H6" s="27"/>
      <c r="I6" s="27"/>
      <c r="J6" s="27"/>
      <c r="K6" s="27"/>
      <c r="L6" s="27"/>
      <c r="M6" s="27"/>
      <c r="N6" s="27"/>
      <c r="O6" s="27"/>
      <c r="P6" s="27"/>
      <c r="Q6" s="27"/>
      <c r="R6" s="27"/>
      <c r="S6" s="27"/>
      <c r="T6" s="27"/>
      <c r="U6" s="27"/>
      <c r="V6" s="27"/>
      <c r="W6" s="27"/>
      <c r="X6" s="27"/>
      <c r="Y6" s="27"/>
      <c r="Z6" s="27"/>
    </row>
    <row r="7" spans="1:26" ht="16.5" customHeight="1">
      <c r="A7" s="27"/>
      <c r="B7" s="36" t="s">
        <v>44</v>
      </c>
      <c r="C7" s="37" t="s">
        <v>45</v>
      </c>
      <c r="D7" s="27"/>
      <c r="E7" s="27"/>
      <c r="F7" s="27"/>
      <c r="G7" s="27"/>
      <c r="H7" s="27"/>
      <c r="I7" s="27"/>
      <c r="J7" s="27"/>
      <c r="K7" s="27"/>
      <c r="L7" s="27"/>
      <c r="M7" s="27"/>
      <c r="N7" s="27"/>
      <c r="O7" s="27"/>
      <c r="P7" s="27"/>
      <c r="Q7" s="27"/>
      <c r="R7" s="27"/>
      <c r="S7" s="27"/>
      <c r="T7" s="27"/>
      <c r="U7" s="27"/>
      <c r="V7" s="27"/>
      <c r="W7" s="27"/>
      <c r="X7" s="27"/>
      <c r="Y7" s="27"/>
      <c r="Z7" s="27"/>
    </row>
    <row r="8" spans="1:26" ht="16.5" customHeight="1">
      <c r="A8" s="27"/>
      <c r="B8" s="36" t="s">
        <v>46</v>
      </c>
      <c r="C8" s="37" t="s">
        <v>47</v>
      </c>
      <c r="D8" s="27"/>
      <c r="E8" s="27"/>
      <c r="F8" s="27"/>
      <c r="G8" s="27"/>
      <c r="H8" s="27"/>
      <c r="I8" s="27"/>
      <c r="J8" s="27"/>
      <c r="K8" s="27"/>
      <c r="L8" s="27"/>
      <c r="M8" s="27"/>
      <c r="N8" s="27"/>
      <c r="O8" s="27"/>
      <c r="P8" s="27"/>
      <c r="Q8" s="27"/>
      <c r="R8" s="27"/>
      <c r="S8" s="27"/>
      <c r="T8" s="27"/>
      <c r="U8" s="27"/>
      <c r="V8" s="27"/>
      <c r="W8" s="27"/>
      <c r="X8" s="27"/>
      <c r="Y8" s="27"/>
      <c r="Z8" s="27"/>
    </row>
    <row r="9" spans="1:26" ht="16.5" customHeight="1">
      <c r="A9" s="27"/>
      <c r="B9" s="36" t="s">
        <v>48</v>
      </c>
      <c r="C9" s="37" t="s">
        <v>49</v>
      </c>
      <c r="D9" s="27"/>
      <c r="E9" s="27"/>
      <c r="F9" s="27"/>
      <c r="G9" s="27"/>
      <c r="H9" s="27"/>
      <c r="I9" s="27"/>
      <c r="J9" s="27"/>
      <c r="K9" s="27"/>
      <c r="L9" s="27"/>
      <c r="M9" s="27"/>
      <c r="N9" s="27"/>
      <c r="O9" s="27"/>
      <c r="P9" s="27"/>
      <c r="Q9" s="27"/>
      <c r="R9" s="27"/>
      <c r="S9" s="27"/>
      <c r="T9" s="27"/>
      <c r="U9" s="27"/>
      <c r="V9" s="27"/>
      <c r="W9" s="27"/>
      <c r="X9" s="27"/>
      <c r="Y9" s="27"/>
      <c r="Z9" s="27"/>
    </row>
    <row r="10" spans="1:26" ht="16.5" customHeight="1">
      <c r="A10" s="27"/>
      <c r="B10" s="36" t="s">
        <v>50</v>
      </c>
      <c r="C10" s="37" t="s">
        <v>51</v>
      </c>
      <c r="D10" s="27"/>
      <c r="E10" s="27"/>
      <c r="F10" s="27"/>
      <c r="G10" s="27"/>
      <c r="H10" s="27"/>
      <c r="I10" s="27"/>
      <c r="J10" s="27"/>
      <c r="K10" s="27"/>
      <c r="L10" s="27"/>
      <c r="M10" s="27"/>
      <c r="N10" s="27"/>
      <c r="O10" s="27"/>
      <c r="P10" s="27"/>
      <c r="Q10" s="27"/>
      <c r="R10" s="27"/>
      <c r="S10" s="27"/>
      <c r="T10" s="27"/>
      <c r="U10" s="27"/>
      <c r="V10" s="27"/>
      <c r="W10" s="27"/>
      <c r="X10" s="27"/>
      <c r="Y10" s="27"/>
      <c r="Z10" s="27"/>
    </row>
    <row r="11" spans="1:26" ht="16.5" customHeight="1">
      <c r="A11" s="27"/>
      <c r="B11" s="36" t="s">
        <v>52</v>
      </c>
      <c r="C11" s="37" t="s">
        <v>53</v>
      </c>
      <c r="D11" s="27"/>
      <c r="E11" s="27"/>
      <c r="F11" s="27"/>
      <c r="G11" s="27"/>
      <c r="H11" s="27"/>
      <c r="I11" s="27"/>
      <c r="J11" s="27"/>
      <c r="K11" s="27"/>
      <c r="L11" s="27"/>
      <c r="M11" s="27"/>
      <c r="N11" s="27"/>
      <c r="O11" s="27"/>
      <c r="P11" s="27"/>
      <c r="Q11" s="27"/>
      <c r="R11" s="27"/>
      <c r="S11" s="27"/>
      <c r="T11" s="27"/>
      <c r="U11" s="27"/>
      <c r="V11" s="27"/>
      <c r="W11" s="27"/>
      <c r="X11" s="27"/>
      <c r="Y11" s="27"/>
      <c r="Z11" s="27"/>
    </row>
    <row r="12" spans="1:26" ht="16.5" customHeight="1">
      <c r="A12" s="27"/>
      <c r="B12" s="36" t="s">
        <v>54</v>
      </c>
      <c r="C12" s="37" t="s">
        <v>55</v>
      </c>
      <c r="D12" s="27"/>
      <c r="E12" s="27"/>
      <c r="F12" s="27"/>
      <c r="G12" s="27"/>
      <c r="H12" s="27"/>
      <c r="I12" s="27"/>
      <c r="J12" s="27"/>
      <c r="K12" s="27"/>
      <c r="L12" s="27"/>
      <c r="M12" s="27"/>
      <c r="N12" s="27"/>
      <c r="O12" s="27"/>
      <c r="P12" s="27"/>
      <c r="Q12" s="27"/>
      <c r="R12" s="27"/>
      <c r="S12" s="27"/>
      <c r="T12" s="27"/>
      <c r="U12" s="27"/>
      <c r="V12" s="27"/>
      <c r="W12" s="27"/>
      <c r="X12" s="27"/>
      <c r="Y12" s="27"/>
      <c r="Z12" s="27"/>
    </row>
    <row r="13" spans="1:26" ht="16.5" customHeight="1">
      <c r="A13" s="27"/>
      <c r="B13" s="36" t="s">
        <v>56</v>
      </c>
      <c r="C13" s="37" t="s">
        <v>57</v>
      </c>
      <c r="D13" s="27"/>
      <c r="E13" s="27"/>
      <c r="F13" s="27"/>
      <c r="G13" s="27"/>
      <c r="H13" s="27"/>
      <c r="I13" s="27"/>
      <c r="J13" s="27"/>
      <c r="K13" s="27"/>
      <c r="L13" s="27"/>
      <c r="M13" s="27"/>
      <c r="N13" s="27"/>
      <c r="O13" s="27"/>
      <c r="P13" s="27"/>
      <c r="Q13" s="27"/>
      <c r="R13" s="27"/>
      <c r="S13" s="27"/>
      <c r="T13" s="27"/>
      <c r="U13" s="27"/>
      <c r="V13" s="27"/>
      <c r="W13" s="27"/>
      <c r="X13" s="27"/>
      <c r="Y13" s="27"/>
      <c r="Z13" s="27"/>
    </row>
    <row r="14" spans="1:26" ht="16.5" customHeight="1">
      <c r="A14" s="27"/>
      <c r="B14" s="36" t="s">
        <v>58</v>
      </c>
      <c r="C14" s="37" t="s">
        <v>59</v>
      </c>
      <c r="D14" s="27"/>
      <c r="E14" s="27"/>
      <c r="F14" s="27"/>
      <c r="G14" s="27"/>
      <c r="H14" s="27"/>
      <c r="I14" s="27"/>
      <c r="J14" s="27"/>
      <c r="K14" s="27"/>
      <c r="L14" s="27"/>
      <c r="M14" s="27"/>
      <c r="N14" s="27"/>
      <c r="O14" s="27"/>
      <c r="P14" s="27"/>
      <c r="Q14" s="27"/>
      <c r="R14" s="27"/>
      <c r="S14" s="27"/>
      <c r="T14" s="27"/>
      <c r="U14" s="27"/>
      <c r="V14" s="27"/>
      <c r="W14" s="27"/>
      <c r="X14" s="27"/>
      <c r="Y14" s="27"/>
      <c r="Z14" s="27"/>
    </row>
    <row r="15" spans="1:26" ht="16.5" customHeight="1">
      <c r="A15" s="27"/>
      <c r="B15" s="36" t="s">
        <v>60</v>
      </c>
      <c r="C15" s="37" t="s">
        <v>61</v>
      </c>
      <c r="D15" s="27"/>
      <c r="E15" s="27"/>
      <c r="F15" s="27"/>
      <c r="G15" s="27"/>
      <c r="H15" s="27"/>
      <c r="I15" s="27"/>
      <c r="J15" s="27"/>
      <c r="K15" s="27"/>
      <c r="L15" s="27"/>
      <c r="M15" s="27"/>
      <c r="N15" s="27"/>
      <c r="O15" s="27"/>
      <c r="P15" s="27"/>
      <c r="Q15" s="27"/>
      <c r="R15" s="27"/>
      <c r="S15" s="27"/>
      <c r="T15" s="27"/>
      <c r="U15" s="27"/>
      <c r="V15" s="27"/>
      <c r="W15" s="27"/>
      <c r="X15" s="27"/>
      <c r="Y15" s="27"/>
      <c r="Z15" s="27"/>
    </row>
    <row r="16" spans="1:26" ht="16.5" customHeight="1">
      <c r="A16" s="27"/>
      <c r="B16" s="36" t="s">
        <v>62</v>
      </c>
      <c r="C16" s="37" t="s">
        <v>63</v>
      </c>
      <c r="D16" s="27"/>
      <c r="E16" s="27"/>
      <c r="F16" s="27"/>
      <c r="G16" s="27"/>
      <c r="H16" s="27"/>
      <c r="I16" s="27"/>
      <c r="J16" s="27"/>
      <c r="K16" s="27"/>
      <c r="L16" s="27"/>
      <c r="M16" s="27"/>
      <c r="N16" s="27"/>
      <c r="O16" s="27"/>
      <c r="P16" s="27"/>
      <c r="Q16" s="27"/>
      <c r="R16" s="27"/>
      <c r="S16" s="27"/>
      <c r="T16" s="27"/>
      <c r="U16" s="27"/>
      <c r="V16" s="27"/>
      <c r="W16" s="27"/>
      <c r="X16" s="27"/>
      <c r="Y16" s="27"/>
      <c r="Z16" s="27"/>
    </row>
    <row r="17" spans="1:26" ht="16.5" customHeight="1">
      <c r="A17" s="27"/>
      <c r="B17" s="36" t="s">
        <v>64</v>
      </c>
      <c r="C17" s="37" t="s">
        <v>65</v>
      </c>
      <c r="D17" s="27"/>
      <c r="E17" s="27"/>
      <c r="F17" s="27"/>
      <c r="G17" s="27"/>
      <c r="H17" s="27"/>
      <c r="I17" s="27"/>
      <c r="J17" s="27"/>
      <c r="K17" s="27"/>
      <c r="L17" s="27"/>
      <c r="M17" s="27"/>
      <c r="N17" s="27"/>
      <c r="O17" s="27"/>
      <c r="P17" s="27"/>
      <c r="Q17" s="27"/>
      <c r="R17" s="27"/>
      <c r="S17" s="27"/>
      <c r="T17" s="27"/>
      <c r="U17" s="27"/>
      <c r="V17" s="27"/>
      <c r="W17" s="27"/>
      <c r="X17" s="27"/>
      <c r="Y17" s="27"/>
      <c r="Z17" s="27"/>
    </row>
    <row r="18" spans="1:26" ht="16.5" customHeight="1">
      <c r="A18" s="27"/>
      <c r="B18" s="36" t="s">
        <v>66</v>
      </c>
      <c r="C18" s="37" t="s">
        <v>67</v>
      </c>
      <c r="D18" s="27"/>
      <c r="E18" s="27"/>
      <c r="F18" s="27"/>
      <c r="G18" s="27"/>
      <c r="H18" s="27"/>
      <c r="I18" s="27"/>
      <c r="J18" s="27"/>
      <c r="K18" s="27"/>
      <c r="L18" s="27"/>
      <c r="M18" s="27"/>
      <c r="N18" s="27"/>
      <c r="O18" s="27"/>
      <c r="P18" s="27"/>
      <c r="Q18" s="27"/>
      <c r="R18" s="27"/>
      <c r="S18" s="27"/>
      <c r="T18" s="27"/>
      <c r="U18" s="27"/>
      <c r="V18" s="27"/>
      <c r="W18" s="27"/>
      <c r="X18" s="27"/>
      <c r="Y18" s="27"/>
      <c r="Z18" s="27"/>
    </row>
    <row r="19" spans="1:26" ht="16.5" customHeight="1">
      <c r="A19" s="27"/>
      <c r="B19" s="36" t="s">
        <v>68</v>
      </c>
      <c r="C19" s="37" t="s">
        <v>69</v>
      </c>
      <c r="D19" s="27"/>
      <c r="E19" s="27"/>
      <c r="F19" s="27"/>
      <c r="G19" s="27"/>
      <c r="H19" s="27"/>
      <c r="I19" s="27"/>
      <c r="J19" s="27"/>
      <c r="K19" s="27"/>
      <c r="L19" s="27"/>
      <c r="M19" s="27"/>
      <c r="N19" s="27"/>
      <c r="O19" s="27"/>
      <c r="P19" s="27"/>
      <c r="Q19" s="27"/>
      <c r="R19" s="27"/>
      <c r="S19" s="27"/>
      <c r="T19" s="27"/>
      <c r="U19" s="27"/>
      <c r="V19" s="27"/>
      <c r="W19" s="27"/>
      <c r="X19" s="27"/>
      <c r="Y19" s="27"/>
      <c r="Z19" s="27"/>
    </row>
    <row r="20" spans="1:26" ht="16.5" customHeight="1">
      <c r="A20" s="27"/>
      <c r="B20" s="36" t="s">
        <v>70</v>
      </c>
      <c r="C20" s="37" t="s">
        <v>71</v>
      </c>
      <c r="D20" s="27"/>
      <c r="E20" s="27"/>
      <c r="F20" s="27"/>
      <c r="G20" s="27"/>
      <c r="H20" s="27"/>
      <c r="I20" s="27"/>
      <c r="J20" s="27"/>
      <c r="K20" s="27"/>
      <c r="L20" s="27"/>
      <c r="M20" s="27"/>
      <c r="N20" s="27"/>
      <c r="O20" s="27"/>
      <c r="P20" s="27"/>
      <c r="Q20" s="27"/>
      <c r="R20" s="27"/>
      <c r="S20" s="27"/>
      <c r="T20" s="27"/>
      <c r="U20" s="27"/>
      <c r="V20" s="27"/>
      <c r="W20" s="27"/>
      <c r="X20" s="27"/>
      <c r="Y20" s="27"/>
      <c r="Z20" s="27"/>
    </row>
    <row r="21" spans="1:26" ht="16.5" customHeight="1">
      <c r="A21" s="27"/>
      <c r="B21" s="36" t="s">
        <v>72</v>
      </c>
      <c r="C21" s="37" t="s">
        <v>73</v>
      </c>
      <c r="D21" s="27"/>
      <c r="E21" s="27"/>
      <c r="F21" s="27"/>
      <c r="G21" s="27"/>
      <c r="H21" s="27"/>
      <c r="I21" s="27"/>
      <c r="J21" s="27"/>
      <c r="K21" s="27"/>
      <c r="L21" s="27"/>
      <c r="M21" s="27"/>
      <c r="N21" s="27"/>
      <c r="O21" s="27"/>
      <c r="P21" s="27"/>
      <c r="Q21" s="27"/>
      <c r="R21" s="27"/>
      <c r="S21" s="27"/>
      <c r="T21" s="27"/>
      <c r="U21" s="27"/>
      <c r="V21" s="27"/>
      <c r="W21" s="27"/>
      <c r="X21" s="27"/>
      <c r="Y21" s="27"/>
      <c r="Z21" s="27"/>
    </row>
    <row r="22" spans="1:26" ht="16.5" customHeight="1">
      <c r="A22" s="27"/>
      <c r="B22" s="36" t="s">
        <v>74</v>
      </c>
      <c r="C22" s="37" t="s">
        <v>75</v>
      </c>
      <c r="D22" s="27"/>
      <c r="E22" s="27"/>
      <c r="F22" s="27"/>
      <c r="G22" s="27"/>
      <c r="H22" s="27"/>
      <c r="I22" s="27"/>
      <c r="J22" s="27"/>
      <c r="K22" s="27"/>
      <c r="L22" s="27"/>
      <c r="M22" s="27"/>
      <c r="N22" s="27"/>
      <c r="O22" s="27"/>
      <c r="P22" s="27"/>
      <c r="Q22" s="27"/>
      <c r="R22" s="27"/>
      <c r="S22" s="27"/>
      <c r="T22" s="27"/>
      <c r="U22" s="27"/>
      <c r="V22" s="27"/>
      <c r="W22" s="27"/>
      <c r="X22" s="27"/>
      <c r="Y22" s="27"/>
      <c r="Z22" s="27"/>
    </row>
    <row r="23" spans="1:26" ht="16.5" customHeight="1">
      <c r="A23" s="27"/>
      <c r="B23" s="36" t="s">
        <v>76</v>
      </c>
      <c r="C23" s="37" t="s">
        <v>77</v>
      </c>
      <c r="D23" s="27"/>
      <c r="E23" s="27"/>
      <c r="F23" s="27"/>
      <c r="G23" s="27"/>
      <c r="H23" s="27"/>
      <c r="I23" s="27"/>
      <c r="J23" s="27"/>
      <c r="K23" s="27"/>
      <c r="L23" s="27"/>
      <c r="M23" s="27"/>
      <c r="N23" s="27"/>
      <c r="O23" s="27"/>
      <c r="P23" s="27"/>
      <c r="Q23" s="27"/>
      <c r="R23" s="27"/>
      <c r="S23" s="27"/>
      <c r="T23" s="27"/>
      <c r="U23" s="27"/>
      <c r="V23" s="27"/>
      <c r="W23" s="27"/>
      <c r="X23" s="27"/>
      <c r="Y23" s="27"/>
      <c r="Z23" s="27"/>
    </row>
    <row r="24" spans="1:26" ht="16.5" customHeight="1">
      <c r="A24" s="27"/>
      <c r="B24" s="36" t="s">
        <v>78</v>
      </c>
      <c r="C24" s="37" t="s">
        <v>79</v>
      </c>
      <c r="D24" s="27"/>
      <c r="E24" s="27"/>
      <c r="F24" s="27"/>
      <c r="G24" s="27"/>
      <c r="H24" s="27"/>
      <c r="I24" s="27"/>
      <c r="J24" s="27"/>
      <c r="K24" s="27"/>
      <c r="L24" s="27"/>
      <c r="M24" s="27"/>
      <c r="N24" s="27"/>
      <c r="O24" s="27"/>
      <c r="P24" s="27"/>
      <c r="Q24" s="27"/>
      <c r="R24" s="27"/>
      <c r="S24" s="27"/>
      <c r="T24" s="27"/>
      <c r="U24" s="27"/>
      <c r="V24" s="27"/>
      <c r="W24" s="27"/>
      <c r="X24" s="27"/>
      <c r="Y24" s="27"/>
      <c r="Z24" s="27"/>
    </row>
    <row r="25" spans="1:26" ht="16.5" customHeight="1">
      <c r="A25" s="27"/>
      <c r="B25" s="36" t="s">
        <v>80</v>
      </c>
      <c r="C25" s="37" t="s">
        <v>81</v>
      </c>
      <c r="D25" s="27"/>
      <c r="E25" s="27"/>
      <c r="F25" s="27"/>
      <c r="G25" s="27"/>
      <c r="H25" s="27"/>
      <c r="I25" s="27"/>
      <c r="J25" s="27"/>
      <c r="K25" s="27"/>
      <c r="L25" s="27"/>
      <c r="M25" s="27"/>
      <c r="N25" s="27"/>
      <c r="O25" s="27"/>
      <c r="P25" s="27"/>
      <c r="Q25" s="27"/>
      <c r="R25" s="27"/>
      <c r="S25" s="27"/>
      <c r="T25" s="27"/>
      <c r="U25" s="27"/>
      <c r="V25" s="27"/>
      <c r="W25" s="27"/>
      <c r="X25" s="27"/>
      <c r="Y25" s="27"/>
      <c r="Z25" s="27"/>
    </row>
    <row r="26" spans="1:26" ht="16.5" customHeight="1">
      <c r="A26" s="27"/>
      <c r="B26" s="36" t="s">
        <v>82</v>
      </c>
      <c r="C26" s="37" t="s">
        <v>83</v>
      </c>
      <c r="D26" s="27"/>
      <c r="E26" s="27"/>
      <c r="F26" s="27"/>
      <c r="G26" s="27"/>
      <c r="H26" s="27"/>
      <c r="I26" s="27"/>
      <c r="J26" s="27"/>
      <c r="K26" s="27"/>
      <c r="L26" s="27"/>
      <c r="M26" s="27"/>
      <c r="N26" s="27"/>
      <c r="O26" s="27"/>
      <c r="P26" s="27"/>
      <c r="Q26" s="27"/>
      <c r="R26" s="27"/>
      <c r="S26" s="27"/>
      <c r="T26" s="27"/>
      <c r="U26" s="27"/>
      <c r="V26" s="27"/>
      <c r="W26" s="27"/>
      <c r="X26" s="27"/>
      <c r="Y26" s="27"/>
      <c r="Z26" s="27"/>
    </row>
    <row r="27" spans="1:26" ht="16.5" customHeight="1">
      <c r="A27" s="27"/>
      <c r="B27" s="36" t="s">
        <v>84</v>
      </c>
      <c r="C27" s="37" t="s">
        <v>85</v>
      </c>
      <c r="D27" s="27"/>
      <c r="E27" s="27"/>
      <c r="F27" s="27"/>
      <c r="G27" s="27"/>
      <c r="H27" s="27"/>
      <c r="I27" s="27"/>
      <c r="J27" s="27"/>
      <c r="K27" s="27"/>
      <c r="L27" s="27"/>
      <c r="M27" s="27"/>
      <c r="N27" s="27"/>
      <c r="O27" s="27"/>
      <c r="P27" s="27"/>
      <c r="Q27" s="27"/>
      <c r="R27" s="27"/>
      <c r="S27" s="27"/>
      <c r="T27" s="27"/>
      <c r="U27" s="27"/>
      <c r="V27" s="27"/>
      <c r="W27" s="27"/>
      <c r="X27" s="27"/>
      <c r="Y27" s="27"/>
      <c r="Z27" s="27"/>
    </row>
    <row r="28" spans="1:26" ht="16.5" customHeight="1">
      <c r="A28" s="27"/>
      <c r="B28" s="36" t="s">
        <v>27</v>
      </c>
      <c r="C28" s="37" t="s">
        <v>86</v>
      </c>
      <c r="D28" s="27"/>
      <c r="E28" s="27"/>
      <c r="F28" s="27"/>
      <c r="G28" s="27"/>
      <c r="H28" s="27"/>
      <c r="I28" s="27"/>
      <c r="J28" s="27"/>
      <c r="K28" s="27"/>
      <c r="L28" s="27"/>
      <c r="M28" s="27"/>
      <c r="N28" s="27"/>
      <c r="O28" s="27"/>
      <c r="P28" s="27"/>
      <c r="Q28" s="27"/>
      <c r="R28" s="27"/>
      <c r="S28" s="27"/>
      <c r="T28" s="27"/>
      <c r="U28" s="27"/>
      <c r="V28" s="27"/>
      <c r="W28" s="27"/>
      <c r="X28" s="27"/>
      <c r="Y28" s="27"/>
      <c r="Z28" s="27"/>
    </row>
    <row r="29" spans="1:26" ht="16.5" customHeight="1">
      <c r="A29" s="27"/>
      <c r="B29" s="36" t="s">
        <v>87</v>
      </c>
      <c r="C29" s="37" t="s">
        <v>88</v>
      </c>
      <c r="D29" s="27"/>
      <c r="E29" s="27"/>
      <c r="F29" s="27"/>
      <c r="G29" s="27"/>
      <c r="H29" s="27"/>
      <c r="I29" s="27"/>
      <c r="J29" s="27"/>
      <c r="K29" s="27"/>
      <c r="L29" s="27"/>
      <c r="M29" s="27"/>
      <c r="N29" s="27"/>
      <c r="O29" s="27"/>
      <c r="P29" s="27"/>
      <c r="Q29" s="27"/>
      <c r="R29" s="27"/>
      <c r="S29" s="27"/>
      <c r="T29" s="27"/>
      <c r="U29" s="27"/>
      <c r="V29" s="27"/>
      <c r="W29" s="27"/>
      <c r="X29" s="27"/>
      <c r="Y29" s="27"/>
      <c r="Z29" s="27"/>
    </row>
    <row r="30" spans="1:26" ht="16.5" customHeight="1">
      <c r="A30" s="27"/>
      <c r="B30" s="36" t="s">
        <v>89</v>
      </c>
      <c r="C30" s="37" t="s">
        <v>90</v>
      </c>
      <c r="D30" s="27"/>
      <c r="E30" s="27"/>
      <c r="F30" s="27"/>
      <c r="G30" s="27"/>
      <c r="H30" s="27"/>
      <c r="I30" s="27"/>
      <c r="J30" s="27"/>
      <c r="K30" s="27"/>
      <c r="L30" s="27"/>
      <c r="M30" s="27"/>
      <c r="N30" s="27"/>
      <c r="O30" s="27"/>
      <c r="P30" s="27"/>
      <c r="Q30" s="27"/>
      <c r="R30" s="27"/>
      <c r="S30" s="27"/>
      <c r="T30" s="27"/>
      <c r="U30" s="27"/>
      <c r="V30" s="27"/>
      <c r="W30" s="27"/>
      <c r="X30" s="27"/>
      <c r="Y30" s="27"/>
      <c r="Z30" s="27"/>
    </row>
    <row r="31" spans="1:26" ht="16.5" customHeight="1">
      <c r="A31" s="27"/>
      <c r="B31" s="36" t="s">
        <v>91</v>
      </c>
      <c r="C31" s="37" t="s">
        <v>92</v>
      </c>
      <c r="D31" s="27"/>
      <c r="E31" s="27"/>
      <c r="F31" s="27"/>
      <c r="G31" s="27"/>
      <c r="H31" s="27"/>
      <c r="I31" s="27"/>
      <c r="J31" s="27"/>
      <c r="K31" s="27"/>
      <c r="L31" s="27"/>
      <c r="M31" s="27"/>
      <c r="N31" s="27"/>
      <c r="O31" s="27"/>
      <c r="P31" s="27"/>
      <c r="Q31" s="27"/>
      <c r="R31" s="27"/>
      <c r="S31" s="27"/>
      <c r="T31" s="27"/>
      <c r="U31" s="27"/>
      <c r="V31" s="27"/>
      <c r="W31" s="27"/>
      <c r="X31" s="27"/>
      <c r="Y31" s="27"/>
      <c r="Z31" s="27"/>
    </row>
    <row r="32" spans="1:26" ht="16.5" customHeight="1">
      <c r="A32" s="27"/>
      <c r="B32" s="36" t="s">
        <v>93</v>
      </c>
      <c r="C32" s="37" t="s">
        <v>94</v>
      </c>
      <c r="D32" s="27"/>
      <c r="E32" s="27"/>
      <c r="F32" s="27"/>
      <c r="G32" s="27"/>
      <c r="H32" s="27"/>
      <c r="I32" s="27"/>
      <c r="J32" s="27"/>
      <c r="K32" s="27"/>
      <c r="L32" s="27"/>
      <c r="M32" s="27"/>
      <c r="N32" s="27"/>
      <c r="O32" s="27"/>
      <c r="P32" s="27"/>
      <c r="Q32" s="27"/>
      <c r="R32" s="27"/>
      <c r="S32" s="27"/>
      <c r="T32" s="27"/>
      <c r="U32" s="27"/>
      <c r="V32" s="27"/>
      <c r="W32" s="27"/>
      <c r="X32" s="27"/>
      <c r="Y32" s="27"/>
      <c r="Z32" s="27"/>
    </row>
    <row r="33" spans="1:26" ht="16.5" customHeight="1">
      <c r="A33" s="27"/>
      <c r="B33" s="36" t="s">
        <v>95</v>
      </c>
      <c r="C33" s="37" t="s">
        <v>96</v>
      </c>
      <c r="D33" s="27"/>
      <c r="E33" s="27"/>
      <c r="F33" s="27"/>
      <c r="G33" s="27"/>
      <c r="H33" s="27"/>
      <c r="I33" s="27"/>
      <c r="J33" s="27"/>
      <c r="K33" s="27"/>
      <c r="L33" s="27"/>
      <c r="M33" s="27"/>
      <c r="N33" s="27"/>
      <c r="O33" s="27"/>
      <c r="P33" s="27"/>
      <c r="Q33" s="27"/>
      <c r="R33" s="27"/>
      <c r="S33" s="27"/>
      <c r="T33" s="27"/>
      <c r="U33" s="27"/>
      <c r="V33" s="27"/>
      <c r="W33" s="27"/>
      <c r="X33" s="27"/>
      <c r="Y33" s="27"/>
      <c r="Z33" s="27"/>
    </row>
    <row r="34" spans="1:26" ht="16.5" customHeight="1">
      <c r="A34" s="27"/>
      <c r="B34" s="36" t="s">
        <v>97</v>
      </c>
      <c r="C34" s="37" t="s">
        <v>98</v>
      </c>
      <c r="D34" s="27"/>
      <c r="E34" s="27"/>
      <c r="F34" s="27"/>
      <c r="G34" s="27"/>
      <c r="H34" s="27"/>
      <c r="I34" s="27"/>
      <c r="J34" s="27"/>
      <c r="K34" s="27"/>
      <c r="L34" s="27"/>
      <c r="M34" s="27"/>
      <c r="N34" s="27"/>
      <c r="O34" s="27"/>
      <c r="P34" s="27"/>
      <c r="Q34" s="27"/>
      <c r="R34" s="27"/>
      <c r="S34" s="27"/>
      <c r="T34" s="27"/>
      <c r="U34" s="27"/>
      <c r="V34" s="27"/>
      <c r="W34" s="27"/>
      <c r="X34" s="27"/>
      <c r="Y34" s="27"/>
      <c r="Z34" s="27"/>
    </row>
    <row r="35" spans="1:26" ht="16.5" customHeight="1">
      <c r="A35" s="27"/>
      <c r="B35" s="36" t="s">
        <v>99</v>
      </c>
      <c r="C35" s="37" t="s">
        <v>100</v>
      </c>
      <c r="D35" s="27"/>
      <c r="E35" s="27"/>
      <c r="F35" s="27"/>
      <c r="G35" s="27"/>
      <c r="H35" s="27"/>
      <c r="I35" s="27"/>
      <c r="J35" s="27"/>
      <c r="K35" s="27"/>
      <c r="L35" s="27"/>
      <c r="M35" s="27"/>
      <c r="N35" s="27"/>
      <c r="O35" s="27"/>
      <c r="P35" s="27"/>
      <c r="Q35" s="27"/>
      <c r="R35" s="27"/>
      <c r="S35" s="27"/>
      <c r="T35" s="27"/>
      <c r="U35" s="27"/>
      <c r="V35" s="27"/>
      <c r="W35" s="27"/>
      <c r="X35" s="27"/>
      <c r="Y35" s="27"/>
      <c r="Z35" s="27"/>
    </row>
    <row r="36" spans="1:26" ht="16.5" customHeight="1">
      <c r="A36" s="27"/>
      <c r="B36" s="36" t="s">
        <v>101</v>
      </c>
      <c r="C36" s="37" t="s">
        <v>102</v>
      </c>
      <c r="D36" s="27"/>
      <c r="E36" s="27"/>
      <c r="F36" s="27"/>
      <c r="G36" s="27"/>
      <c r="H36" s="27"/>
      <c r="I36" s="27"/>
      <c r="J36" s="27"/>
      <c r="K36" s="27"/>
      <c r="L36" s="27"/>
      <c r="M36" s="27"/>
      <c r="N36" s="27"/>
      <c r="O36" s="27"/>
      <c r="P36" s="27"/>
      <c r="Q36" s="27"/>
      <c r="R36" s="27"/>
      <c r="S36" s="27"/>
      <c r="T36" s="27"/>
      <c r="U36" s="27"/>
      <c r="V36" s="27"/>
      <c r="W36" s="27"/>
      <c r="X36" s="27"/>
      <c r="Y36" s="27"/>
      <c r="Z36" s="27"/>
    </row>
    <row r="37" spans="1:26" ht="16.5" customHeight="1">
      <c r="A37" s="27"/>
      <c r="B37" s="36" t="s">
        <v>103</v>
      </c>
      <c r="C37" s="37" t="s">
        <v>104</v>
      </c>
      <c r="D37" s="27"/>
      <c r="E37" s="27"/>
      <c r="F37" s="27"/>
      <c r="G37" s="27"/>
      <c r="H37" s="27"/>
      <c r="I37" s="27"/>
      <c r="J37" s="27"/>
      <c r="K37" s="27"/>
      <c r="L37" s="27"/>
      <c r="M37" s="27"/>
      <c r="N37" s="27"/>
      <c r="O37" s="27"/>
      <c r="P37" s="27"/>
      <c r="Q37" s="27"/>
      <c r="R37" s="27"/>
      <c r="S37" s="27"/>
      <c r="T37" s="27"/>
      <c r="U37" s="27"/>
      <c r="V37" s="27"/>
      <c r="W37" s="27"/>
      <c r="X37" s="27"/>
      <c r="Y37" s="27"/>
      <c r="Z37" s="27"/>
    </row>
    <row r="38" spans="1:26" ht="16.5" customHeight="1">
      <c r="A38" s="27"/>
      <c r="B38" s="36" t="s">
        <v>105</v>
      </c>
      <c r="C38" s="37" t="s">
        <v>106</v>
      </c>
      <c r="D38" s="27"/>
      <c r="E38" s="27"/>
      <c r="F38" s="27"/>
      <c r="G38" s="27"/>
      <c r="H38" s="27"/>
      <c r="I38" s="27"/>
      <c r="J38" s="27"/>
      <c r="K38" s="27"/>
      <c r="L38" s="27"/>
      <c r="M38" s="27"/>
      <c r="N38" s="27"/>
      <c r="O38" s="27"/>
      <c r="P38" s="27"/>
      <c r="Q38" s="27"/>
      <c r="R38" s="27"/>
      <c r="S38" s="27"/>
      <c r="T38" s="27"/>
      <c r="U38" s="27"/>
      <c r="V38" s="27"/>
      <c r="W38" s="27"/>
      <c r="X38" s="27"/>
      <c r="Y38" s="27"/>
      <c r="Z38" s="27"/>
    </row>
    <row r="39" spans="1:26" ht="82.5" customHeight="1">
      <c r="A39" s="27"/>
      <c r="B39" s="36" t="s">
        <v>107</v>
      </c>
      <c r="C39" s="37" t="s">
        <v>108</v>
      </c>
      <c r="D39" s="27"/>
      <c r="E39" s="27"/>
      <c r="F39" s="27"/>
      <c r="G39" s="27"/>
      <c r="H39" s="27"/>
      <c r="I39" s="27"/>
      <c r="J39" s="27"/>
      <c r="K39" s="27"/>
      <c r="L39" s="27"/>
      <c r="M39" s="27"/>
      <c r="N39" s="27"/>
      <c r="O39" s="27"/>
      <c r="P39" s="27"/>
      <c r="Q39" s="27"/>
      <c r="R39" s="27"/>
      <c r="S39" s="27"/>
      <c r="T39" s="27"/>
      <c r="U39" s="27"/>
      <c r="V39" s="27"/>
      <c r="W39" s="27"/>
      <c r="X39" s="27"/>
      <c r="Y39" s="27"/>
      <c r="Z39" s="27"/>
    </row>
    <row r="40" spans="1:26" ht="16.5" customHeight="1">
      <c r="A40" s="27"/>
      <c r="B40" s="27"/>
      <c r="C40" s="28"/>
      <c r="D40" s="27"/>
      <c r="E40" s="27"/>
      <c r="F40" s="27"/>
      <c r="G40" s="27"/>
      <c r="H40" s="27"/>
      <c r="I40" s="27"/>
      <c r="J40" s="27"/>
      <c r="K40" s="27"/>
      <c r="L40" s="27"/>
      <c r="M40" s="27"/>
      <c r="N40" s="27"/>
      <c r="O40" s="27"/>
      <c r="P40" s="27"/>
      <c r="Q40" s="27"/>
      <c r="R40" s="27"/>
      <c r="S40" s="27"/>
      <c r="T40" s="27"/>
      <c r="U40" s="27"/>
      <c r="V40" s="27"/>
      <c r="W40" s="27"/>
      <c r="X40" s="27"/>
      <c r="Y40" s="27"/>
      <c r="Z40" s="27"/>
    </row>
    <row r="41" spans="1:26" ht="16.5" customHeight="1">
      <c r="A41" s="27"/>
      <c r="B41" s="27"/>
      <c r="C41" s="28"/>
      <c r="D41" s="27"/>
      <c r="E41" s="27"/>
      <c r="F41" s="27"/>
      <c r="G41" s="27"/>
      <c r="H41" s="27"/>
      <c r="I41" s="27"/>
      <c r="J41" s="27"/>
      <c r="K41" s="27"/>
      <c r="L41" s="27"/>
      <c r="M41" s="27"/>
      <c r="N41" s="27"/>
      <c r="O41" s="27"/>
      <c r="P41" s="27"/>
      <c r="Q41" s="27"/>
      <c r="R41" s="27"/>
      <c r="S41" s="27"/>
      <c r="T41" s="27"/>
      <c r="U41" s="27"/>
      <c r="V41" s="27"/>
      <c r="W41" s="27"/>
      <c r="X41" s="27"/>
      <c r="Y41" s="27"/>
      <c r="Z41" s="27"/>
    </row>
    <row r="42" spans="1:26" ht="16.5" customHeight="1">
      <c r="A42" s="27"/>
      <c r="B42" s="27"/>
      <c r="C42" s="28"/>
      <c r="D42" s="27"/>
      <c r="E42" s="27"/>
      <c r="F42" s="27"/>
      <c r="G42" s="27"/>
      <c r="H42" s="27"/>
      <c r="I42" s="27"/>
      <c r="J42" s="27"/>
      <c r="K42" s="27"/>
      <c r="L42" s="27"/>
      <c r="M42" s="27"/>
      <c r="N42" s="27"/>
      <c r="O42" s="27"/>
      <c r="P42" s="27"/>
      <c r="Q42" s="27"/>
      <c r="R42" s="27"/>
      <c r="S42" s="27"/>
      <c r="T42" s="27"/>
      <c r="U42" s="27"/>
      <c r="V42" s="27"/>
      <c r="W42" s="27"/>
      <c r="X42" s="27"/>
      <c r="Y42" s="27"/>
      <c r="Z42" s="27"/>
    </row>
    <row r="43" spans="1:26" ht="16.5" customHeight="1">
      <c r="A43" s="27"/>
      <c r="B43" s="27"/>
      <c r="C43" s="28"/>
      <c r="D43" s="27"/>
      <c r="E43" s="27"/>
      <c r="F43" s="27"/>
      <c r="G43" s="27"/>
      <c r="H43" s="27"/>
      <c r="I43" s="27"/>
      <c r="J43" s="27"/>
      <c r="K43" s="27"/>
      <c r="L43" s="27"/>
      <c r="M43" s="27"/>
      <c r="N43" s="27"/>
      <c r="O43" s="27"/>
      <c r="P43" s="27"/>
      <c r="Q43" s="27"/>
      <c r="R43" s="27"/>
      <c r="S43" s="27"/>
      <c r="T43" s="27"/>
      <c r="U43" s="27"/>
      <c r="V43" s="27"/>
      <c r="W43" s="27"/>
      <c r="X43" s="27"/>
      <c r="Y43" s="27"/>
      <c r="Z43" s="27"/>
    </row>
    <row r="44" spans="1:26" ht="16.5" customHeight="1">
      <c r="A44" s="27"/>
      <c r="B44" s="27"/>
      <c r="C44" s="28"/>
      <c r="D44" s="27"/>
      <c r="E44" s="27"/>
      <c r="F44" s="27"/>
      <c r="G44" s="27"/>
      <c r="H44" s="27"/>
      <c r="I44" s="27"/>
      <c r="J44" s="27"/>
      <c r="K44" s="27"/>
      <c r="L44" s="27"/>
      <c r="M44" s="27"/>
      <c r="N44" s="27"/>
      <c r="O44" s="27"/>
      <c r="P44" s="27"/>
      <c r="Q44" s="27"/>
      <c r="R44" s="27"/>
      <c r="S44" s="27"/>
      <c r="T44" s="27"/>
      <c r="U44" s="27"/>
      <c r="V44" s="27"/>
      <c r="W44" s="27"/>
      <c r="X44" s="27"/>
      <c r="Y44" s="27"/>
      <c r="Z44" s="27"/>
    </row>
    <row r="45" spans="1:26" ht="16.5" customHeight="1">
      <c r="A45" s="27"/>
      <c r="B45" s="27"/>
      <c r="C45" s="28"/>
      <c r="D45" s="27"/>
      <c r="E45" s="27"/>
      <c r="F45" s="27"/>
      <c r="G45" s="27"/>
      <c r="H45" s="27"/>
      <c r="I45" s="27"/>
      <c r="J45" s="27"/>
      <c r="K45" s="27"/>
      <c r="L45" s="27"/>
      <c r="M45" s="27"/>
      <c r="N45" s="27"/>
      <c r="O45" s="27"/>
      <c r="P45" s="27"/>
      <c r="Q45" s="27"/>
      <c r="R45" s="27"/>
      <c r="S45" s="27"/>
      <c r="T45" s="27"/>
      <c r="U45" s="27"/>
      <c r="V45" s="27"/>
      <c r="W45" s="27"/>
      <c r="X45" s="27"/>
      <c r="Y45" s="27"/>
      <c r="Z45" s="27"/>
    </row>
    <row r="46" spans="1:26" ht="16.5" customHeight="1">
      <c r="A46" s="27"/>
      <c r="B46" s="27"/>
      <c r="C46" s="28"/>
      <c r="D46" s="27"/>
      <c r="E46" s="27"/>
      <c r="F46" s="27"/>
      <c r="G46" s="27"/>
      <c r="H46" s="27"/>
      <c r="I46" s="27"/>
      <c r="J46" s="27"/>
      <c r="K46" s="27"/>
      <c r="L46" s="27"/>
      <c r="M46" s="27"/>
      <c r="N46" s="27"/>
      <c r="O46" s="27"/>
      <c r="P46" s="27"/>
      <c r="Q46" s="27"/>
      <c r="R46" s="27"/>
      <c r="S46" s="27"/>
      <c r="T46" s="27"/>
      <c r="U46" s="27"/>
      <c r="V46" s="27"/>
      <c r="W46" s="27"/>
      <c r="X46" s="27"/>
      <c r="Y46" s="27"/>
      <c r="Z46" s="27"/>
    </row>
    <row r="47" spans="1:26" ht="16.5" customHeight="1">
      <c r="A47" s="27"/>
      <c r="B47" s="27"/>
      <c r="C47" s="28"/>
      <c r="D47" s="27"/>
      <c r="E47" s="27"/>
      <c r="F47" s="27"/>
      <c r="G47" s="27"/>
      <c r="H47" s="27"/>
      <c r="I47" s="27"/>
      <c r="J47" s="27"/>
      <c r="K47" s="27"/>
      <c r="L47" s="27"/>
      <c r="M47" s="27"/>
      <c r="N47" s="27"/>
      <c r="O47" s="27"/>
      <c r="P47" s="27"/>
      <c r="Q47" s="27"/>
      <c r="R47" s="27"/>
      <c r="S47" s="27"/>
      <c r="T47" s="27"/>
      <c r="U47" s="27"/>
      <c r="V47" s="27"/>
      <c r="W47" s="27"/>
      <c r="X47" s="27"/>
      <c r="Y47" s="27"/>
      <c r="Z47" s="27"/>
    </row>
    <row r="48" spans="1:26" ht="16.5" customHeight="1">
      <c r="A48" s="27"/>
      <c r="B48" s="27"/>
      <c r="C48" s="28"/>
      <c r="D48" s="27"/>
      <c r="E48" s="27"/>
      <c r="F48" s="27"/>
      <c r="G48" s="27"/>
      <c r="H48" s="27"/>
      <c r="I48" s="27"/>
      <c r="J48" s="27"/>
      <c r="K48" s="27"/>
      <c r="L48" s="27"/>
      <c r="M48" s="27"/>
      <c r="N48" s="27"/>
      <c r="O48" s="27"/>
      <c r="P48" s="27"/>
      <c r="Q48" s="27"/>
      <c r="R48" s="27"/>
      <c r="S48" s="27"/>
      <c r="T48" s="27"/>
      <c r="U48" s="27"/>
      <c r="V48" s="27"/>
      <c r="W48" s="27"/>
      <c r="X48" s="27"/>
      <c r="Y48" s="27"/>
      <c r="Z48" s="27"/>
    </row>
    <row r="49" spans="1:26" ht="16.5" customHeight="1">
      <c r="A49" s="27"/>
      <c r="B49" s="27"/>
      <c r="C49" s="28"/>
      <c r="D49" s="27"/>
      <c r="E49" s="27"/>
      <c r="F49" s="27"/>
      <c r="G49" s="27"/>
      <c r="H49" s="27"/>
      <c r="I49" s="27"/>
      <c r="J49" s="27"/>
      <c r="K49" s="27"/>
      <c r="L49" s="27"/>
      <c r="M49" s="27"/>
      <c r="N49" s="27"/>
      <c r="O49" s="27"/>
      <c r="P49" s="27"/>
      <c r="Q49" s="27"/>
      <c r="R49" s="27"/>
      <c r="S49" s="27"/>
      <c r="T49" s="27"/>
      <c r="U49" s="27"/>
      <c r="V49" s="27"/>
      <c r="W49" s="27"/>
      <c r="X49" s="27"/>
      <c r="Y49" s="27"/>
      <c r="Z49" s="27"/>
    </row>
    <row r="50" spans="1:26" ht="16.5" customHeight="1">
      <c r="A50" s="27"/>
      <c r="B50" s="27"/>
      <c r="C50" s="28"/>
      <c r="D50" s="27"/>
      <c r="E50" s="27"/>
      <c r="F50" s="27"/>
      <c r="G50" s="27"/>
      <c r="H50" s="27"/>
      <c r="I50" s="27"/>
      <c r="J50" s="27"/>
      <c r="K50" s="27"/>
      <c r="L50" s="27"/>
      <c r="M50" s="27"/>
      <c r="N50" s="27"/>
      <c r="O50" s="27"/>
      <c r="P50" s="27"/>
      <c r="Q50" s="27"/>
      <c r="R50" s="27"/>
      <c r="S50" s="27"/>
      <c r="T50" s="27"/>
      <c r="U50" s="27"/>
      <c r="V50" s="27"/>
      <c r="W50" s="27"/>
      <c r="X50" s="27"/>
      <c r="Y50" s="27"/>
      <c r="Z50" s="27"/>
    </row>
    <row r="51" spans="1:26" ht="16.5" customHeight="1">
      <c r="A51" s="27"/>
      <c r="B51" s="27"/>
      <c r="C51" s="28"/>
      <c r="D51" s="27"/>
      <c r="E51" s="27"/>
      <c r="F51" s="27"/>
      <c r="G51" s="27"/>
      <c r="H51" s="27"/>
      <c r="I51" s="27"/>
      <c r="J51" s="27"/>
      <c r="K51" s="27"/>
      <c r="L51" s="27"/>
      <c r="M51" s="27"/>
      <c r="N51" s="27"/>
      <c r="O51" s="27"/>
      <c r="P51" s="27"/>
      <c r="Q51" s="27"/>
      <c r="R51" s="27"/>
      <c r="S51" s="27"/>
      <c r="T51" s="27"/>
      <c r="U51" s="27"/>
      <c r="V51" s="27"/>
      <c r="W51" s="27"/>
      <c r="X51" s="27"/>
      <c r="Y51" s="27"/>
      <c r="Z51" s="27"/>
    </row>
    <row r="52" spans="1:26" ht="16.5" customHeight="1">
      <c r="A52" s="27"/>
      <c r="B52" s="27"/>
      <c r="C52" s="28"/>
      <c r="D52" s="27"/>
      <c r="E52" s="27"/>
      <c r="F52" s="27"/>
      <c r="G52" s="27"/>
      <c r="H52" s="27"/>
      <c r="I52" s="27"/>
      <c r="J52" s="27"/>
      <c r="K52" s="27"/>
      <c r="L52" s="27"/>
      <c r="M52" s="27"/>
      <c r="N52" s="27"/>
      <c r="O52" s="27"/>
      <c r="P52" s="27"/>
      <c r="Q52" s="27"/>
      <c r="R52" s="27"/>
      <c r="S52" s="27"/>
      <c r="T52" s="27"/>
      <c r="U52" s="27"/>
      <c r="V52" s="27"/>
      <c r="W52" s="27"/>
      <c r="X52" s="27"/>
      <c r="Y52" s="27"/>
      <c r="Z52" s="27"/>
    </row>
    <row r="53" spans="1:26" ht="16.5" customHeight="1">
      <c r="A53" s="27"/>
      <c r="B53" s="27"/>
      <c r="C53" s="28"/>
      <c r="D53" s="27"/>
      <c r="E53" s="27"/>
      <c r="F53" s="27"/>
      <c r="G53" s="27"/>
      <c r="H53" s="27"/>
      <c r="I53" s="27"/>
      <c r="J53" s="27"/>
      <c r="K53" s="27"/>
      <c r="L53" s="27"/>
      <c r="M53" s="27"/>
      <c r="N53" s="27"/>
      <c r="O53" s="27"/>
      <c r="P53" s="27"/>
      <c r="Q53" s="27"/>
      <c r="R53" s="27"/>
      <c r="S53" s="27"/>
      <c r="T53" s="27"/>
      <c r="U53" s="27"/>
      <c r="V53" s="27"/>
      <c r="W53" s="27"/>
      <c r="X53" s="27"/>
      <c r="Y53" s="27"/>
      <c r="Z53" s="27"/>
    </row>
    <row r="54" spans="1:26" ht="16.5" customHeight="1">
      <c r="A54" s="27"/>
      <c r="B54" s="27"/>
      <c r="C54" s="28"/>
      <c r="D54" s="27"/>
      <c r="E54" s="27"/>
      <c r="F54" s="27"/>
      <c r="G54" s="27"/>
      <c r="H54" s="27"/>
      <c r="I54" s="27"/>
      <c r="J54" s="27"/>
      <c r="K54" s="27"/>
      <c r="L54" s="27"/>
      <c r="M54" s="27"/>
      <c r="N54" s="27"/>
      <c r="O54" s="27"/>
      <c r="P54" s="27"/>
      <c r="Q54" s="27"/>
      <c r="R54" s="27"/>
      <c r="S54" s="27"/>
      <c r="T54" s="27"/>
      <c r="U54" s="27"/>
      <c r="V54" s="27"/>
      <c r="W54" s="27"/>
      <c r="X54" s="27"/>
      <c r="Y54" s="27"/>
      <c r="Z54" s="27"/>
    </row>
    <row r="55" spans="1:26" ht="16.5" customHeight="1">
      <c r="A55" s="27"/>
      <c r="B55" s="27"/>
      <c r="C55" s="28"/>
      <c r="D55" s="27"/>
      <c r="E55" s="27"/>
      <c r="F55" s="27"/>
      <c r="G55" s="27"/>
      <c r="H55" s="27"/>
      <c r="I55" s="27"/>
      <c r="J55" s="27"/>
      <c r="K55" s="27"/>
      <c r="L55" s="27"/>
      <c r="M55" s="27"/>
      <c r="N55" s="27"/>
      <c r="O55" s="27"/>
      <c r="P55" s="27"/>
      <c r="Q55" s="27"/>
      <c r="R55" s="27"/>
      <c r="S55" s="27"/>
      <c r="T55" s="27"/>
      <c r="U55" s="27"/>
      <c r="V55" s="27"/>
      <c r="W55" s="27"/>
      <c r="X55" s="27"/>
      <c r="Y55" s="27"/>
      <c r="Z55" s="27"/>
    </row>
    <row r="56" spans="1:26" ht="16.5" customHeight="1">
      <c r="A56" s="27"/>
      <c r="B56" s="27"/>
      <c r="C56" s="28"/>
      <c r="D56" s="27"/>
      <c r="E56" s="27"/>
      <c r="F56" s="27"/>
      <c r="G56" s="27"/>
      <c r="H56" s="27"/>
      <c r="I56" s="27"/>
      <c r="J56" s="27"/>
      <c r="K56" s="27"/>
      <c r="L56" s="27"/>
      <c r="M56" s="27"/>
      <c r="N56" s="27"/>
      <c r="O56" s="27"/>
      <c r="P56" s="27"/>
      <c r="Q56" s="27"/>
      <c r="R56" s="27"/>
      <c r="S56" s="27"/>
      <c r="T56" s="27"/>
      <c r="U56" s="27"/>
      <c r="V56" s="27"/>
      <c r="W56" s="27"/>
      <c r="X56" s="27"/>
      <c r="Y56" s="27"/>
      <c r="Z56" s="27"/>
    </row>
    <row r="57" spans="1:26" ht="16.5" customHeight="1">
      <c r="A57" s="27"/>
      <c r="B57" s="27"/>
      <c r="C57" s="28"/>
      <c r="D57" s="27"/>
      <c r="E57" s="27"/>
      <c r="F57" s="27"/>
      <c r="G57" s="27"/>
      <c r="H57" s="27"/>
      <c r="I57" s="27"/>
      <c r="J57" s="27"/>
      <c r="K57" s="27"/>
      <c r="L57" s="27"/>
      <c r="M57" s="27"/>
      <c r="N57" s="27"/>
      <c r="O57" s="27"/>
      <c r="P57" s="27"/>
      <c r="Q57" s="27"/>
      <c r="R57" s="27"/>
      <c r="S57" s="27"/>
      <c r="T57" s="27"/>
      <c r="U57" s="27"/>
      <c r="V57" s="27"/>
      <c r="W57" s="27"/>
      <c r="X57" s="27"/>
      <c r="Y57" s="27"/>
      <c r="Z57" s="27"/>
    </row>
    <row r="58" spans="1:26" ht="16.5" customHeight="1">
      <c r="A58" s="27"/>
      <c r="B58" s="27"/>
      <c r="C58" s="28"/>
      <c r="D58" s="27"/>
      <c r="E58" s="27"/>
      <c r="F58" s="27"/>
      <c r="G58" s="27"/>
      <c r="H58" s="27"/>
      <c r="I58" s="27"/>
      <c r="J58" s="27"/>
      <c r="K58" s="27"/>
      <c r="L58" s="27"/>
      <c r="M58" s="27"/>
      <c r="N58" s="27"/>
      <c r="O58" s="27"/>
      <c r="P58" s="27"/>
      <c r="Q58" s="27"/>
      <c r="R58" s="27"/>
      <c r="S58" s="27"/>
      <c r="T58" s="27"/>
      <c r="U58" s="27"/>
      <c r="V58" s="27"/>
      <c r="W58" s="27"/>
      <c r="X58" s="27"/>
      <c r="Y58" s="27"/>
      <c r="Z58" s="27"/>
    </row>
    <row r="59" spans="1:26" ht="16.5" customHeight="1">
      <c r="A59" s="27"/>
      <c r="B59" s="27"/>
      <c r="C59" s="28"/>
      <c r="D59" s="27"/>
      <c r="E59" s="27"/>
      <c r="F59" s="27"/>
      <c r="G59" s="27"/>
      <c r="H59" s="27"/>
      <c r="I59" s="27"/>
      <c r="J59" s="27"/>
      <c r="K59" s="27"/>
      <c r="L59" s="27"/>
      <c r="M59" s="27"/>
      <c r="N59" s="27"/>
      <c r="O59" s="27"/>
      <c r="P59" s="27"/>
      <c r="Q59" s="27"/>
      <c r="R59" s="27"/>
      <c r="S59" s="27"/>
      <c r="T59" s="27"/>
      <c r="U59" s="27"/>
      <c r="V59" s="27"/>
      <c r="W59" s="27"/>
      <c r="X59" s="27"/>
      <c r="Y59" s="27"/>
      <c r="Z59" s="27"/>
    </row>
    <row r="60" spans="1:26" ht="16.5" customHeight="1">
      <c r="A60" s="27"/>
      <c r="B60" s="27"/>
      <c r="C60" s="28"/>
      <c r="D60" s="27"/>
      <c r="E60" s="27"/>
      <c r="F60" s="27"/>
      <c r="G60" s="27"/>
      <c r="H60" s="27"/>
      <c r="I60" s="27"/>
      <c r="J60" s="27"/>
      <c r="K60" s="27"/>
      <c r="L60" s="27"/>
      <c r="M60" s="27"/>
      <c r="N60" s="27"/>
      <c r="O60" s="27"/>
      <c r="P60" s="27"/>
      <c r="Q60" s="27"/>
      <c r="R60" s="27"/>
      <c r="S60" s="27"/>
      <c r="T60" s="27"/>
      <c r="U60" s="27"/>
      <c r="V60" s="27"/>
      <c r="W60" s="27"/>
      <c r="X60" s="27"/>
      <c r="Y60" s="27"/>
      <c r="Z60" s="27"/>
    </row>
    <row r="61" spans="1:26" ht="16.5" customHeight="1">
      <c r="A61" s="27"/>
      <c r="B61" s="27"/>
      <c r="C61" s="28"/>
      <c r="D61" s="27"/>
      <c r="E61" s="27"/>
      <c r="F61" s="27"/>
      <c r="G61" s="27"/>
      <c r="H61" s="27"/>
      <c r="I61" s="27"/>
      <c r="J61" s="27"/>
      <c r="K61" s="27"/>
      <c r="L61" s="27"/>
      <c r="M61" s="27"/>
      <c r="N61" s="27"/>
      <c r="O61" s="27"/>
      <c r="P61" s="27"/>
      <c r="Q61" s="27"/>
      <c r="R61" s="27"/>
      <c r="S61" s="27"/>
      <c r="T61" s="27"/>
      <c r="U61" s="27"/>
      <c r="V61" s="27"/>
      <c r="W61" s="27"/>
      <c r="X61" s="27"/>
      <c r="Y61" s="27"/>
      <c r="Z61" s="27"/>
    </row>
    <row r="62" spans="1:26" ht="16.5" customHeight="1">
      <c r="A62" s="27"/>
      <c r="B62" s="27"/>
      <c r="C62" s="28"/>
      <c r="D62" s="27"/>
      <c r="E62" s="27"/>
      <c r="F62" s="27"/>
      <c r="G62" s="27"/>
      <c r="H62" s="27"/>
      <c r="I62" s="27"/>
      <c r="J62" s="27"/>
      <c r="K62" s="27"/>
      <c r="L62" s="27"/>
      <c r="M62" s="27"/>
      <c r="N62" s="27"/>
      <c r="O62" s="27"/>
      <c r="P62" s="27"/>
      <c r="Q62" s="27"/>
      <c r="R62" s="27"/>
      <c r="S62" s="27"/>
      <c r="T62" s="27"/>
      <c r="U62" s="27"/>
      <c r="V62" s="27"/>
      <c r="W62" s="27"/>
      <c r="X62" s="27"/>
      <c r="Y62" s="27"/>
      <c r="Z62" s="27"/>
    </row>
    <row r="63" spans="1:26" ht="16.5" customHeight="1">
      <c r="A63" s="27"/>
      <c r="B63" s="27"/>
      <c r="C63" s="28"/>
      <c r="D63" s="27"/>
      <c r="E63" s="27"/>
      <c r="F63" s="27"/>
      <c r="G63" s="27"/>
      <c r="H63" s="27"/>
      <c r="I63" s="27"/>
      <c r="J63" s="27"/>
      <c r="K63" s="27"/>
      <c r="L63" s="27"/>
      <c r="M63" s="27"/>
      <c r="N63" s="27"/>
      <c r="O63" s="27"/>
      <c r="P63" s="27"/>
      <c r="Q63" s="27"/>
      <c r="R63" s="27"/>
      <c r="S63" s="27"/>
      <c r="T63" s="27"/>
      <c r="U63" s="27"/>
      <c r="V63" s="27"/>
      <c r="W63" s="27"/>
      <c r="X63" s="27"/>
      <c r="Y63" s="27"/>
      <c r="Z63" s="27"/>
    </row>
    <row r="64" spans="1:26" ht="16.5" customHeight="1">
      <c r="A64" s="27"/>
      <c r="B64" s="27"/>
      <c r="C64" s="28"/>
      <c r="D64" s="27"/>
      <c r="E64" s="27"/>
      <c r="F64" s="27"/>
      <c r="G64" s="27"/>
      <c r="H64" s="27"/>
      <c r="I64" s="27"/>
      <c r="J64" s="27"/>
      <c r="K64" s="27"/>
      <c r="L64" s="27"/>
      <c r="M64" s="27"/>
      <c r="N64" s="27"/>
      <c r="O64" s="27"/>
      <c r="P64" s="27"/>
      <c r="Q64" s="27"/>
      <c r="R64" s="27"/>
      <c r="S64" s="27"/>
      <c r="T64" s="27"/>
      <c r="U64" s="27"/>
      <c r="V64" s="27"/>
      <c r="W64" s="27"/>
      <c r="X64" s="27"/>
      <c r="Y64" s="27"/>
      <c r="Z64" s="27"/>
    </row>
    <row r="65" spans="1:26" ht="16.5" customHeight="1">
      <c r="A65" s="27"/>
      <c r="B65" s="27"/>
      <c r="C65" s="28"/>
      <c r="D65" s="27"/>
      <c r="E65" s="27"/>
      <c r="F65" s="27"/>
      <c r="G65" s="27"/>
      <c r="H65" s="27"/>
      <c r="I65" s="27"/>
      <c r="J65" s="27"/>
      <c r="K65" s="27"/>
      <c r="L65" s="27"/>
      <c r="M65" s="27"/>
      <c r="N65" s="27"/>
      <c r="O65" s="27"/>
      <c r="P65" s="27"/>
      <c r="Q65" s="27"/>
      <c r="R65" s="27"/>
      <c r="S65" s="27"/>
      <c r="T65" s="27"/>
      <c r="U65" s="27"/>
      <c r="V65" s="27"/>
      <c r="W65" s="27"/>
      <c r="X65" s="27"/>
      <c r="Y65" s="27"/>
      <c r="Z65" s="27"/>
    </row>
    <row r="66" spans="1:26" ht="16.5" customHeight="1">
      <c r="A66" s="27"/>
      <c r="B66" s="27"/>
      <c r="C66" s="28"/>
      <c r="D66" s="27"/>
      <c r="E66" s="27"/>
      <c r="F66" s="27"/>
      <c r="G66" s="27"/>
      <c r="H66" s="27"/>
      <c r="I66" s="27"/>
      <c r="J66" s="27"/>
      <c r="K66" s="27"/>
      <c r="L66" s="27"/>
      <c r="M66" s="27"/>
      <c r="N66" s="27"/>
      <c r="O66" s="27"/>
      <c r="P66" s="27"/>
      <c r="Q66" s="27"/>
      <c r="R66" s="27"/>
      <c r="S66" s="27"/>
      <c r="T66" s="27"/>
      <c r="U66" s="27"/>
      <c r="V66" s="27"/>
      <c r="W66" s="27"/>
      <c r="X66" s="27"/>
      <c r="Y66" s="27"/>
      <c r="Z66" s="27"/>
    </row>
    <row r="67" spans="1:26" ht="16.5" customHeight="1">
      <c r="A67" s="27"/>
      <c r="B67" s="27"/>
      <c r="C67" s="28"/>
      <c r="D67" s="27"/>
      <c r="E67" s="27"/>
      <c r="F67" s="27"/>
      <c r="G67" s="27"/>
      <c r="H67" s="27"/>
      <c r="I67" s="27"/>
      <c r="J67" s="27"/>
      <c r="K67" s="27"/>
      <c r="L67" s="27"/>
      <c r="M67" s="27"/>
      <c r="N67" s="27"/>
      <c r="O67" s="27"/>
      <c r="P67" s="27"/>
      <c r="Q67" s="27"/>
      <c r="R67" s="27"/>
      <c r="S67" s="27"/>
      <c r="T67" s="27"/>
      <c r="U67" s="27"/>
      <c r="V67" s="27"/>
      <c r="W67" s="27"/>
      <c r="X67" s="27"/>
      <c r="Y67" s="27"/>
      <c r="Z67" s="27"/>
    </row>
    <row r="68" spans="1:26" ht="16.5" customHeight="1">
      <c r="A68" s="27"/>
      <c r="B68" s="27"/>
      <c r="C68" s="28"/>
      <c r="D68" s="27"/>
      <c r="E68" s="27"/>
      <c r="F68" s="27"/>
      <c r="G68" s="27"/>
      <c r="H68" s="27"/>
      <c r="I68" s="27"/>
      <c r="J68" s="27"/>
      <c r="K68" s="27"/>
      <c r="L68" s="27"/>
      <c r="M68" s="27"/>
      <c r="N68" s="27"/>
      <c r="O68" s="27"/>
      <c r="P68" s="27"/>
      <c r="Q68" s="27"/>
      <c r="R68" s="27"/>
      <c r="S68" s="27"/>
      <c r="T68" s="27"/>
      <c r="U68" s="27"/>
      <c r="V68" s="27"/>
      <c r="W68" s="27"/>
      <c r="X68" s="27"/>
      <c r="Y68" s="27"/>
      <c r="Z68" s="27"/>
    </row>
    <row r="69" spans="1:26" ht="16.5" customHeight="1">
      <c r="A69" s="27"/>
      <c r="B69" s="27"/>
      <c r="C69" s="28"/>
      <c r="D69" s="27"/>
      <c r="E69" s="27"/>
      <c r="F69" s="27"/>
      <c r="G69" s="27"/>
      <c r="H69" s="27"/>
      <c r="I69" s="27"/>
      <c r="J69" s="27"/>
      <c r="K69" s="27"/>
      <c r="L69" s="27"/>
      <c r="M69" s="27"/>
      <c r="N69" s="27"/>
      <c r="O69" s="27"/>
      <c r="P69" s="27"/>
      <c r="Q69" s="27"/>
      <c r="R69" s="27"/>
      <c r="S69" s="27"/>
      <c r="T69" s="27"/>
      <c r="U69" s="27"/>
      <c r="V69" s="27"/>
      <c r="W69" s="27"/>
      <c r="X69" s="27"/>
      <c r="Y69" s="27"/>
      <c r="Z69" s="27"/>
    </row>
    <row r="70" spans="1:26" ht="16.5" customHeight="1">
      <c r="A70" s="27"/>
      <c r="B70" s="27"/>
      <c r="C70" s="28"/>
      <c r="D70" s="27"/>
      <c r="E70" s="27"/>
      <c r="F70" s="27"/>
      <c r="G70" s="27"/>
      <c r="H70" s="27"/>
      <c r="I70" s="27"/>
      <c r="J70" s="27"/>
      <c r="K70" s="27"/>
      <c r="L70" s="27"/>
      <c r="M70" s="27"/>
      <c r="N70" s="27"/>
      <c r="O70" s="27"/>
      <c r="P70" s="27"/>
      <c r="Q70" s="27"/>
      <c r="R70" s="27"/>
      <c r="S70" s="27"/>
      <c r="T70" s="27"/>
      <c r="U70" s="27"/>
      <c r="V70" s="27"/>
      <c r="W70" s="27"/>
      <c r="X70" s="27"/>
      <c r="Y70" s="27"/>
      <c r="Z70" s="27"/>
    </row>
    <row r="71" spans="1:26" ht="16.5" customHeight="1">
      <c r="A71" s="27"/>
      <c r="B71" s="27"/>
      <c r="C71" s="28"/>
      <c r="D71" s="27"/>
      <c r="E71" s="27"/>
      <c r="F71" s="27"/>
      <c r="G71" s="27"/>
      <c r="H71" s="27"/>
      <c r="I71" s="27"/>
      <c r="J71" s="27"/>
      <c r="K71" s="27"/>
      <c r="L71" s="27"/>
      <c r="M71" s="27"/>
      <c r="N71" s="27"/>
      <c r="O71" s="27"/>
      <c r="P71" s="27"/>
      <c r="Q71" s="27"/>
      <c r="R71" s="27"/>
      <c r="S71" s="27"/>
      <c r="T71" s="27"/>
      <c r="U71" s="27"/>
      <c r="V71" s="27"/>
      <c r="W71" s="27"/>
      <c r="X71" s="27"/>
      <c r="Y71" s="27"/>
      <c r="Z71" s="27"/>
    </row>
    <row r="72" spans="1:26" ht="16.5" customHeight="1">
      <c r="A72" s="27"/>
      <c r="B72" s="27"/>
      <c r="C72" s="28"/>
      <c r="D72" s="27"/>
      <c r="E72" s="27"/>
      <c r="F72" s="27"/>
      <c r="G72" s="27"/>
      <c r="H72" s="27"/>
      <c r="I72" s="27"/>
      <c r="J72" s="27"/>
      <c r="K72" s="27"/>
      <c r="L72" s="27"/>
      <c r="M72" s="27"/>
      <c r="N72" s="27"/>
      <c r="O72" s="27"/>
      <c r="P72" s="27"/>
      <c r="Q72" s="27"/>
      <c r="R72" s="27"/>
      <c r="S72" s="27"/>
      <c r="T72" s="27"/>
      <c r="U72" s="27"/>
      <c r="V72" s="27"/>
      <c r="W72" s="27"/>
      <c r="X72" s="27"/>
      <c r="Y72" s="27"/>
      <c r="Z72" s="27"/>
    </row>
    <row r="73" spans="1:26" ht="16.5" customHeight="1">
      <c r="A73" s="27"/>
      <c r="B73" s="27"/>
      <c r="C73" s="28"/>
      <c r="D73" s="27"/>
      <c r="E73" s="27"/>
      <c r="F73" s="27"/>
      <c r="G73" s="27"/>
      <c r="H73" s="27"/>
      <c r="I73" s="27"/>
      <c r="J73" s="27"/>
      <c r="K73" s="27"/>
      <c r="L73" s="27"/>
      <c r="M73" s="27"/>
      <c r="N73" s="27"/>
      <c r="O73" s="27"/>
      <c r="P73" s="27"/>
      <c r="Q73" s="27"/>
      <c r="R73" s="27"/>
      <c r="S73" s="27"/>
      <c r="T73" s="27"/>
      <c r="U73" s="27"/>
      <c r="V73" s="27"/>
      <c r="W73" s="27"/>
      <c r="X73" s="27"/>
      <c r="Y73" s="27"/>
      <c r="Z73" s="27"/>
    </row>
    <row r="74" spans="1:26" ht="16.5" customHeight="1">
      <c r="A74" s="27"/>
      <c r="B74" s="27"/>
      <c r="C74" s="28"/>
      <c r="D74" s="27"/>
      <c r="E74" s="27"/>
      <c r="F74" s="27"/>
      <c r="G74" s="27"/>
      <c r="H74" s="27"/>
      <c r="I74" s="27"/>
      <c r="J74" s="27"/>
      <c r="K74" s="27"/>
      <c r="L74" s="27"/>
      <c r="M74" s="27"/>
      <c r="N74" s="27"/>
      <c r="O74" s="27"/>
      <c r="P74" s="27"/>
      <c r="Q74" s="27"/>
      <c r="R74" s="27"/>
      <c r="S74" s="27"/>
      <c r="T74" s="27"/>
      <c r="U74" s="27"/>
      <c r="V74" s="27"/>
      <c r="W74" s="27"/>
      <c r="X74" s="27"/>
      <c r="Y74" s="27"/>
      <c r="Z74" s="27"/>
    </row>
    <row r="75" spans="1:26" ht="16.5" customHeight="1">
      <c r="A75" s="27"/>
      <c r="B75" s="27"/>
      <c r="C75" s="28"/>
      <c r="D75" s="27"/>
      <c r="E75" s="27"/>
      <c r="F75" s="27"/>
      <c r="G75" s="27"/>
      <c r="H75" s="27"/>
      <c r="I75" s="27"/>
      <c r="J75" s="27"/>
      <c r="K75" s="27"/>
      <c r="L75" s="27"/>
      <c r="M75" s="27"/>
      <c r="N75" s="27"/>
      <c r="O75" s="27"/>
      <c r="P75" s="27"/>
      <c r="Q75" s="27"/>
      <c r="R75" s="27"/>
      <c r="S75" s="27"/>
      <c r="T75" s="27"/>
      <c r="U75" s="27"/>
      <c r="V75" s="27"/>
      <c r="W75" s="27"/>
      <c r="X75" s="27"/>
      <c r="Y75" s="27"/>
      <c r="Z75" s="27"/>
    </row>
    <row r="76" spans="1:26" ht="16.5" customHeight="1">
      <c r="A76" s="27"/>
      <c r="B76" s="27"/>
      <c r="C76" s="28"/>
      <c r="D76" s="27"/>
      <c r="E76" s="27"/>
      <c r="F76" s="27"/>
      <c r="G76" s="27"/>
      <c r="H76" s="27"/>
      <c r="I76" s="27"/>
      <c r="J76" s="27"/>
      <c r="K76" s="27"/>
      <c r="L76" s="27"/>
      <c r="M76" s="27"/>
      <c r="N76" s="27"/>
      <c r="O76" s="27"/>
      <c r="P76" s="27"/>
      <c r="Q76" s="27"/>
      <c r="R76" s="27"/>
      <c r="S76" s="27"/>
      <c r="T76" s="27"/>
      <c r="U76" s="27"/>
      <c r="V76" s="27"/>
      <c r="W76" s="27"/>
      <c r="X76" s="27"/>
      <c r="Y76" s="27"/>
      <c r="Z76" s="27"/>
    </row>
    <row r="77" spans="1:26" ht="16.5" customHeight="1">
      <c r="A77" s="27"/>
      <c r="B77" s="27"/>
      <c r="C77" s="28"/>
      <c r="D77" s="27"/>
      <c r="E77" s="27"/>
      <c r="F77" s="27"/>
      <c r="G77" s="27"/>
      <c r="H77" s="27"/>
      <c r="I77" s="27"/>
      <c r="J77" s="27"/>
      <c r="K77" s="27"/>
      <c r="L77" s="27"/>
      <c r="M77" s="27"/>
      <c r="N77" s="27"/>
      <c r="O77" s="27"/>
      <c r="P77" s="27"/>
      <c r="Q77" s="27"/>
      <c r="R77" s="27"/>
      <c r="S77" s="27"/>
      <c r="T77" s="27"/>
      <c r="U77" s="27"/>
      <c r="V77" s="27"/>
      <c r="W77" s="27"/>
      <c r="X77" s="27"/>
      <c r="Y77" s="27"/>
      <c r="Z77" s="27"/>
    </row>
    <row r="78" spans="1:26" ht="16.5" customHeight="1">
      <c r="A78" s="27"/>
      <c r="B78" s="27"/>
      <c r="C78" s="28"/>
      <c r="D78" s="27"/>
      <c r="E78" s="27"/>
      <c r="F78" s="27"/>
      <c r="G78" s="27"/>
      <c r="H78" s="27"/>
      <c r="I78" s="27"/>
      <c r="J78" s="27"/>
      <c r="K78" s="27"/>
      <c r="L78" s="27"/>
      <c r="M78" s="27"/>
      <c r="N78" s="27"/>
      <c r="O78" s="27"/>
      <c r="P78" s="27"/>
      <c r="Q78" s="27"/>
      <c r="R78" s="27"/>
      <c r="S78" s="27"/>
      <c r="T78" s="27"/>
      <c r="U78" s="27"/>
      <c r="V78" s="27"/>
      <c r="W78" s="27"/>
      <c r="X78" s="27"/>
      <c r="Y78" s="27"/>
      <c r="Z78" s="27"/>
    </row>
    <row r="79" spans="1:26" ht="16.5" customHeight="1">
      <c r="A79" s="27"/>
      <c r="B79" s="27"/>
      <c r="C79" s="28"/>
      <c r="D79" s="27"/>
      <c r="E79" s="27"/>
      <c r="F79" s="27"/>
      <c r="G79" s="27"/>
      <c r="H79" s="27"/>
      <c r="I79" s="27"/>
      <c r="J79" s="27"/>
      <c r="K79" s="27"/>
      <c r="L79" s="27"/>
      <c r="M79" s="27"/>
      <c r="N79" s="27"/>
      <c r="O79" s="27"/>
      <c r="P79" s="27"/>
      <c r="Q79" s="27"/>
      <c r="R79" s="27"/>
      <c r="S79" s="27"/>
      <c r="T79" s="27"/>
      <c r="U79" s="27"/>
      <c r="V79" s="27"/>
      <c r="W79" s="27"/>
      <c r="X79" s="27"/>
      <c r="Y79" s="27"/>
      <c r="Z79" s="27"/>
    </row>
    <row r="80" spans="1:26" ht="16.5" customHeight="1">
      <c r="A80" s="27"/>
      <c r="B80" s="27"/>
      <c r="C80" s="28"/>
      <c r="D80" s="27"/>
      <c r="E80" s="27"/>
      <c r="F80" s="27"/>
      <c r="G80" s="27"/>
      <c r="H80" s="27"/>
      <c r="I80" s="27"/>
      <c r="J80" s="27"/>
      <c r="K80" s="27"/>
      <c r="L80" s="27"/>
      <c r="M80" s="27"/>
      <c r="N80" s="27"/>
      <c r="O80" s="27"/>
      <c r="P80" s="27"/>
      <c r="Q80" s="27"/>
      <c r="R80" s="27"/>
      <c r="S80" s="27"/>
      <c r="T80" s="27"/>
      <c r="U80" s="27"/>
      <c r="V80" s="27"/>
      <c r="W80" s="27"/>
      <c r="X80" s="27"/>
      <c r="Y80" s="27"/>
      <c r="Z80" s="27"/>
    </row>
    <row r="81" spans="1:26" ht="16.5" customHeight="1">
      <c r="A81" s="27"/>
      <c r="B81" s="27"/>
      <c r="C81" s="28"/>
      <c r="D81" s="27"/>
      <c r="E81" s="27"/>
      <c r="F81" s="27"/>
      <c r="G81" s="27"/>
      <c r="H81" s="27"/>
      <c r="I81" s="27"/>
      <c r="J81" s="27"/>
      <c r="K81" s="27"/>
      <c r="L81" s="27"/>
      <c r="M81" s="27"/>
      <c r="N81" s="27"/>
      <c r="O81" s="27"/>
      <c r="P81" s="27"/>
      <c r="Q81" s="27"/>
      <c r="R81" s="27"/>
      <c r="S81" s="27"/>
      <c r="T81" s="27"/>
      <c r="U81" s="27"/>
      <c r="V81" s="27"/>
      <c r="W81" s="27"/>
      <c r="X81" s="27"/>
      <c r="Y81" s="27"/>
      <c r="Z81" s="27"/>
    </row>
    <row r="82" spans="1:26" ht="16.5" customHeight="1">
      <c r="A82" s="27"/>
      <c r="B82" s="27"/>
      <c r="C82" s="28"/>
      <c r="D82" s="27"/>
      <c r="E82" s="27"/>
      <c r="F82" s="27"/>
      <c r="G82" s="27"/>
      <c r="H82" s="27"/>
      <c r="I82" s="27"/>
      <c r="J82" s="27"/>
      <c r="K82" s="27"/>
      <c r="L82" s="27"/>
      <c r="M82" s="27"/>
      <c r="N82" s="27"/>
      <c r="O82" s="27"/>
      <c r="P82" s="27"/>
      <c r="Q82" s="27"/>
      <c r="R82" s="27"/>
      <c r="S82" s="27"/>
      <c r="T82" s="27"/>
      <c r="U82" s="27"/>
      <c r="V82" s="27"/>
      <c r="W82" s="27"/>
      <c r="X82" s="27"/>
      <c r="Y82" s="27"/>
      <c r="Z82" s="27"/>
    </row>
    <row r="83" spans="1:26" ht="16.5" customHeight="1">
      <c r="A83" s="27"/>
      <c r="B83" s="27"/>
      <c r="C83" s="28"/>
      <c r="D83" s="27"/>
      <c r="E83" s="27"/>
      <c r="F83" s="27"/>
      <c r="G83" s="27"/>
      <c r="H83" s="27"/>
      <c r="I83" s="27"/>
      <c r="J83" s="27"/>
      <c r="K83" s="27"/>
      <c r="L83" s="27"/>
      <c r="M83" s="27"/>
      <c r="N83" s="27"/>
      <c r="O83" s="27"/>
      <c r="P83" s="27"/>
      <c r="Q83" s="27"/>
      <c r="R83" s="27"/>
      <c r="S83" s="27"/>
      <c r="T83" s="27"/>
      <c r="U83" s="27"/>
      <c r="V83" s="27"/>
      <c r="W83" s="27"/>
      <c r="X83" s="27"/>
      <c r="Y83" s="27"/>
      <c r="Z83" s="27"/>
    </row>
    <row r="84" spans="1:26" ht="16.5" customHeight="1">
      <c r="A84" s="27"/>
      <c r="B84" s="27"/>
      <c r="C84" s="28"/>
      <c r="D84" s="27"/>
      <c r="E84" s="27"/>
      <c r="F84" s="27"/>
      <c r="G84" s="27"/>
      <c r="H84" s="27"/>
      <c r="I84" s="27"/>
      <c r="J84" s="27"/>
      <c r="K84" s="27"/>
      <c r="L84" s="27"/>
      <c r="M84" s="27"/>
      <c r="N84" s="27"/>
      <c r="O84" s="27"/>
      <c r="P84" s="27"/>
      <c r="Q84" s="27"/>
      <c r="R84" s="27"/>
      <c r="S84" s="27"/>
      <c r="T84" s="27"/>
      <c r="U84" s="27"/>
      <c r="V84" s="27"/>
      <c r="W84" s="27"/>
      <c r="X84" s="27"/>
      <c r="Y84" s="27"/>
      <c r="Z84" s="27"/>
    </row>
    <row r="85" spans="1:26" ht="16.5" customHeight="1">
      <c r="A85" s="27"/>
      <c r="B85" s="27"/>
      <c r="C85" s="28"/>
      <c r="D85" s="27"/>
      <c r="E85" s="27"/>
      <c r="F85" s="27"/>
      <c r="G85" s="27"/>
      <c r="H85" s="27"/>
      <c r="I85" s="27"/>
      <c r="J85" s="27"/>
      <c r="K85" s="27"/>
      <c r="L85" s="27"/>
      <c r="M85" s="27"/>
      <c r="N85" s="27"/>
      <c r="O85" s="27"/>
      <c r="P85" s="27"/>
      <c r="Q85" s="27"/>
      <c r="R85" s="27"/>
      <c r="S85" s="27"/>
      <c r="T85" s="27"/>
      <c r="U85" s="27"/>
      <c r="V85" s="27"/>
      <c r="W85" s="27"/>
      <c r="X85" s="27"/>
      <c r="Y85" s="27"/>
      <c r="Z85" s="27"/>
    </row>
    <row r="86" spans="1:26" ht="16.5" customHeight="1">
      <c r="A86" s="27"/>
      <c r="B86" s="27"/>
      <c r="C86" s="28"/>
      <c r="D86" s="27"/>
      <c r="E86" s="27"/>
      <c r="F86" s="27"/>
      <c r="G86" s="27"/>
      <c r="H86" s="27"/>
      <c r="I86" s="27"/>
      <c r="J86" s="27"/>
      <c r="K86" s="27"/>
      <c r="L86" s="27"/>
      <c r="M86" s="27"/>
      <c r="N86" s="27"/>
      <c r="O86" s="27"/>
      <c r="P86" s="27"/>
      <c r="Q86" s="27"/>
      <c r="R86" s="27"/>
      <c r="S86" s="27"/>
      <c r="T86" s="27"/>
      <c r="U86" s="27"/>
      <c r="V86" s="27"/>
      <c r="W86" s="27"/>
      <c r="X86" s="27"/>
      <c r="Y86" s="27"/>
      <c r="Z86" s="27"/>
    </row>
    <row r="87" spans="1:26" ht="16.5" customHeight="1">
      <c r="A87" s="27"/>
      <c r="B87" s="27"/>
      <c r="C87" s="28"/>
      <c r="D87" s="27"/>
      <c r="E87" s="27"/>
      <c r="F87" s="27"/>
      <c r="G87" s="27"/>
      <c r="H87" s="27"/>
      <c r="I87" s="27"/>
      <c r="J87" s="27"/>
      <c r="K87" s="27"/>
      <c r="L87" s="27"/>
      <c r="M87" s="27"/>
      <c r="N87" s="27"/>
      <c r="O87" s="27"/>
      <c r="P87" s="27"/>
      <c r="Q87" s="27"/>
      <c r="R87" s="27"/>
      <c r="S87" s="27"/>
      <c r="T87" s="27"/>
      <c r="U87" s="27"/>
      <c r="V87" s="27"/>
      <c r="W87" s="27"/>
      <c r="X87" s="27"/>
      <c r="Y87" s="27"/>
      <c r="Z87" s="27"/>
    </row>
    <row r="88" spans="1:26" ht="16.5" customHeight="1">
      <c r="A88" s="27"/>
      <c r="B88" s="27"/>
      <c r="C88" s="28"/>
      <c r="D88" s="27"/>
      <c r="E88" s="27"/>
      <c r="F88" s="27"/>
      <c r="G88" s="27"/>
      <c r="H88" s="27"/>
      <c r="I88" s="27"/>
      <c r="J88" s="27"/>
      <c r="K88" s="27"/>
      <c r="L88" s="27"/>
      <c r="M88" s="27"/>
      <c r="N88" s="27"/>
      <c r="O88" s="27"/>
      <c r="P88" s="27"/>
      <c r="Q88" s="27"/>
      <c r="R88" s="27"/>
      <c r="S88" s="27"/>
      <c r="T88" s="27"/>
      <c r="U88" s="27"/>
      <c r="V88" s="27"/>
      <c r="W88" s="27"/>
      <c r="X88" s="27"/>
      <c r="Y88" s="27"/>
      <c r="Z88" s="27"/>
    </row>
    <row r="89" spans="1:26" ht="16.5" customHeight="1">
      <c r="A89" s="27"/>
      <c r="B89" s="27"/>
      <c r="C89" s="28"/>
      <c r="D89" s="27"/>
      <c r="E89" s="27"/>
      <c r="F89" s="27"/>
      <c r="G89" s="27"/>
      <c r="H89" s="27"/>
      <c r="I89" s="27"/>
      <c r="J89" s="27"/>
      <c r="K89" s="27"/>
      <c r="L89" s="27"/>
      <c r="M89" s="27"/>
      <c r="N89" s="27"/>
      <c r="O89" s="27"/>
      <c r="P89" s="27"/>
      <c r="Q89" s="27"/>
      <c r="R89" s="27"/>
      <c r="S89" s="27"/>
      <c r="T89" s="27"/>
      <c r="U89" s="27"/>
      <c r="V89" s="27"/>
      <c r="W89" s="27"/>
      <c r="X89" s="27"/>
      <c r="Y89" s="27"/>
      <c r="Z89" s="27"/>
    </row>
    <row r="90" spans="1:26" ht="16.5" customHeight="1">
      <c r="A90" s="27"/>
      <c r="B90" s="27"/>
      <c r="C90" s="28"/>
      <c r="D90" s="27"/>
      <c r="E90" s="27"/>
      <c r="F90" s="27"/>
      <c r="G90" s="27"/>
      <c r="H90" s="27"/>
      <c r="I90" s="27"/>
      <c r="J90" s="27"/>
      <c r="K90" s="27"/>
      <c r="L90" s="27"/>
      <c r="M90" s="27"/>
      <c r="N90" s="27"/>
      <c r="O90" s="27"/>
      <c r="P90" s="27"/>
      <c r="Q90" s="27"/>
      <c r="R90" s="27"/>
      <c r="S90" s="27"/>
      <c r="T90" s="27"/>
      <c r="U90" s="27"/>
      <c r="V90" s="27"/>
      <c r="W90" s="27"/>
      <c r="X90" s="27"/>
      <c r="Y90" s="27"/>
      <c r="Z90" s="27"/>
    </row>
    <row r="91" spans="1:26" ht="16.5" customHeight="1">
      <c r="A91" s="27"/>
      <c r="B91" s="27"/>
      <c r="C91" s="28"/>
      <c r="D91" s="27"/>
      <c r="E91" s="27"/>
      <c r="F91" s="27"/>
      <c r="G91" s="27"/>
      <c r="H91" s="27"/>
      <c r="I91" s="27"/>
      <c r="J91" s="27"/>
      <c r="K91" s="27"/>
      <c r="L91" s="27"/>
      <c r="M91" s="27"/>
      <c r="N91" s="27"/>
      <c r="O91" s="27"/>
      <c r="P91" s="27"/>
      <c r="Q91" s="27"/>
      <c r="R91" s="27"/>
      <c r="S91" s="27"/>
      <c r="T91" s="27"/>
      <c r="U91" s="27"/>
      <c r="V91" s="27"/>
      <c r="W91" s="27"/>
      <c r="X91" s="27"/>
      <c r="Y91" s="27"/>
      <c r="Z91" s="27"/>
    </row>
    <row r="92" spans="1:26" ht="16.5" customHeight="1">
      <c r="A92" s="27"/>
      <c r="B92" s="27"/>
      <c r="C92" s="28"/>
      <c r="D92" s="27"/>
      <c r="E92" s="27"/>
      <c r="F92" s="27"/>
      <c r="G92" s="27"/>
      <c r="H92" s="27"/>
      <c r="I92" s="27"/>
      <c r="J92" s="27"/>
      <c r="K92" s="27"/>
      <c r="L92" s="27"/>
      <c r="M92" s="27"/>
      <c r="N92" s="27"/>
      <c r="O92" s="27"/>
      <c r="P92" s="27"/>
      <c r="Q92" s="27"/>
      <c r="R92" s="27"/>
      <c r="S92" s="27"/>
      <c r="T92" s="27"/>
      <c r="U92" s="27"/>
      <c r="V92" s="27"/>
      <c r="W92" s="27"/>
      <c r="X92" s="27"/>
      <c r="Y92" s="27"/>
      <c r="Z92" s="27"/>
    </row>
    <row r="93" spans="1:26" ht="16.5" customHeight="1">
      <c r="A93" s="27"/>
      <c r="B93" s="27"/>
      <c r="C93" s="28"/>
      <c r="D93" s="27"/>
      <c r="E93" s="27"/>
      <c r="F93" s="27"/>
      <c r="G93" s="27"/>
      <c r="H93" s="27"/>
      <c r="I93" s="27"/>
      <c r="J93" s="27"/>
      <c r="K93" s="27"/>
      <c r="L93" s="27"/>
      <c r="M93" s="27"/>
      <c r="N93" s="27"/>
      <c r="O93" s="27"/>
      <c r="P93" s="27"/>
      <c r="Q93" s="27"/>
      <c r="R93" s="27"/>
      <c r="S93" s="27"/>
      <c r="T93" s="27"/>
      <c r="U93" s="27"/>
      <c r="V93" s="27"/>
      <c r="W93" s="27"/>
      <c r="X93" s="27"/>
      <c r="Y93" s="27"/>
      <c r="Z93" s="27"/>
    </row>
    <row r="94" spans="1:26" ht="16.5" customHeight="1">
      <c r="A94" s="27"/>
      <c r="B94" s="27"/>
      <c r="C94" s="28"/>
      <c r="D94" s="27"/>
      <c r="E94" s="27"/>
      <c r="F94" s="27"/>
      <c r="G94" s="27"/>
      <c r="H94" s="27"/>
      <c r="I94" s="27"/>
      <c r="J94" s="27"/>
      <c r="K94" s="27"/>
      <c r="L94" s="27"/>
      <c r="M94" s="27"/>
      <c r="N94" s="27"/>
      <c r="O94" s="27"/>
      <c r="P94" s="27"/>
      <c r="Q94" s="27"/>
      <c r="R94" s="27"/>
      <c r="S94" s="27"/>
      <c r="T94" s="27"/>
      <c r="U94" s="27"/>
      <c r="V94" s="27"/>
      <c r="W94" s="27"/>
      <c r="X94" s="27"/>
      <c r="Y94" s="27"/>
      <c r="Z94" s="27"/>
    </row>
    <row r="95" spans="1:26" ht="16.5" customHeight="1">
      <c r="A95" s="27"/>
      <c r="B95" s="27"/>
      <c r="C95" s="28"/>
      <c r="D95" s="27"/>
      <c r="E95" s="27"/>
      <c r="F95" s="27"/>
      <c r="G95" s="27"/>
      <c r="H95" s="27"/>
      <c r="I95" s="27"/>
      <c r="J95" s="27"/>
      <c r="K95" s="27"/>
      <c r="L95" s="27"/>
      <c r="M95" s="27"/>
      <c r="N95" s="27"/>
      <c r="O95" s="27"/>
      <c r="P95" s="27"/>
      <c r="Q95" s="27"/>
      <c r="R95" s="27"/>
      <c r="S95" s="27"/>
      <c r="T95" s="27"/>
      <c r="U95" s="27"/>
      <c r="V95" s="27"/>
      <c r="W95" s="27"/>
      <c r="X95" s="27"/>
      <c r="Y95" s="27"/>
      <c r="Z95" s="27"/>
    </row>
    <row r="96" spans="1:26" ht="16.5" customHeight="1">
      <c r="A96" s="27"/>
      <c r="B96" s="27"/>
      <c r="C96" s="28"/>
      <c r="D96" s="27"/>
      <c r="E96" s="27"/>
      <c r="F96" s="27"/>
      <c r="G96" s="27"/>
      <c r="H96" s="27"/>
      <c r="I96" s="27"/>
      <c r="J96" s="27"/>
      <c r="K96" s="27"/>
      <c r="L96" s="27"/>
      <c r="M96" s="27"/>
      <c r="N96" s="27"/>
      <c r="O96" s="27"/>
      <c r="P96" s="27"/>
      <c r="Q96" s="27"/>
      <c r="R96" s="27"/>
      <c r="S96" s="27"/>
      <c r="T96" s="27"/>
      <c r="U96" s="27"/>
      <c r="V96" s="27"/>
      <c r="W96" s="27"/>
      <c r="X96" s="27"/>
      <c r="Y96" s="27"/>
      <c r="Z96" s="27"/>
    </row>
    <row r="97" spans="1:26" ht="16.5" customHeight="1">
      <c r="A97" s="27"/>
      <c r="B97" s="27"/>
      <c r="C97" s="28"/>
      <c r="D97" s="27"/>
      <c r="E97" s="27"/>
      <c r="F97" s="27"/>
      <c r="G97" s="27"/>
      <c r="H97" s="27"/>
      <c r="I97" s="27"/>
      <c r="J97" s="27"/>
      <c r="K97" s="27"/>
      <c r="L97" s="27"/>
      <c r="M97" s="27"/>
      <c r="N97" s="27"/>
      <c r="O97" s="27"/>
      <c r="P97" s="27"/>
      <c r="Q97" s="27"/>
      <c r="R97" s="27"/>
      <c r="S97" s="27"/>
      <c r="T97" s="27"/>
      <c r="U97" s="27"/>
      <c r="V97" s="27"/>
      <c r="W97" s="27"/>
      <c r="X97" s="27"/>
      <c r="Y97" s="27"/>
      <c r="Z97" s="27"/>
    </row>
    <row r="98" spans="1:26" ht="16.5" customHeight="1">
      <c r="A98" s="27"/>
      <c r="B98" s="27"/>
      <c r="C98" s="28"/>
      <c r="D98" s="27"/>
      <c r="E98" s="27"/>
      <c r="F98" s="27"/>
      <c r="G98" s="27"/>
      <c r="H98" s="27"/>
      <c r="I98" s="27"/>
      <c r="J98" s="27"/>
      <c r="K98" s="27"/>
      <c r="L98" s="27"/>
      <c r="M98" s="27"/>
      <c r="N98" s="27"/>
      <c r="O98" s="27"/>
      <c r="P98" s="27"/>
      <c r="Q98" s="27"/>
      <c r="R98" s="27"/>
      <c r="S98" s="27"/>
      <c r="T98" s="27"/>
      <c r="U98" s="27"/>
      <c r="V98" s="27"/>
      <c r="W98" s="27"/>
      <c r="X98" s="27"/>
      <c r="Y98" s="27"/>
      <c r="Z98" s="27"/>
    </row>
    <row r="99" spans="1:26" ht="16.5" customHeight="1">
      <c r="A99" s="27"/>
      <c r="B99" s="27"/>
      <c r="C99" s="28"/>
      <c r="D99" s="27"/>
      <c r="E99" s="27"/>
      <c r="F99" s="27"/>
      <c r="G99" s="27"/>
      <c r="H99" s="27"/>
      <c r="I99" s="27"/>
      <c r="J99" s="27"/>
      <c r="K99" s="27"/>
      <c r="L99" s="27"/>
      <c r="M99" s="27"/>
      <c r="N99" s="27"/>
      <c r="O99" s="27"/>
      <c r="P99" s="27"/>
      <c r="Q99" s="27"/>
      <c r="R99" s="27"/>
      <c r="S99" s="27"/>
      <c r="T99" s="27"/>
      <c r="U99" s="27"/>
      <c r="V99" s="27"/>
      <c r="W99" s="27"/>
      <c r="X99" s="27"/>
      <c r="Y99" s="27"/>
      <c r="Z99" s="27"/>
    </row>
    <row r="100" spans="1:26" ht="16.5" customHeight="1">
      <c r="A100" s="27"/>
      <c r="B100" s="27"/>
      <c r="C100" s="28"/>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16.5" customHeight="1">
      <c r="A101" s="27"/>
      <c r="B101" s="27"/>
      <c r="C101" s="28"/>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ht="16.5" customHeight="1">
      <c r="A102" s="27"/>
      <c r="B102" s="27"/>
      <c r="C102" s="28"/>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16.5" customHeight="1">
      <c r="A103" s="27"/>
      <c r="B103" s="27"/>
      <c r="C103" s="28"/>
      <c r="D103" s="27"/>
      <c r="E103" s="27"/>
      <c r="F103" s="27"/>
      <c r="G103" s="27"/>
      <c r="H103" s="27"/>
      <c r="I103" s="27"/>
      <c r="J103" s="27"/>
      <c r="K103" s="27"/>
      <c r="L103" s="27"/>
      <c r="M103" s="27"/>
      <c r="N103" s="27"/>
      <c r="O103" s="27"/>
      <c r="P103" s="27"/>
      <c r="Q103" s="27"/>
      <c r="R103" s="27"/>
      <c r="S103" s="27"/>
      <c r="T103" s="27"/>
      <c r="U103" s="27"/>
      <c r="V103" s="27"/>
      <c r="W103" s="27"/>
      <c r="X103" s="27"/>
      <c r="Y103" s="27"/>
      <c r="Z103" s="27"/>
    </row>
    <row r="104" spans="1:26" ht="16.5" customHeight="1">
      <c r="A104" s="27"/>
      <c r="B104" s="27"/>
      <c r="C104" s="28"/>
      <c r="D104" s="27"/>
      <c r="E104" s="27"/>
      <c r="F104" s="27"/>
      <c r="G104" s="27"/>
      <c r="H104" s="27"/>
      <c r="I104" s="27"/>
      <c r="J104" s="27"/>
      <c r="K104" s="27"/>
      <c r="L104" s="27"/>
      <c r="M104" s="27"/>
      <c r="N104" s="27"/>
      <c r="O104" s="27"/>
      <c r="P104" s="27"/>
      <c r="Q104" s="27"/>
      <c r="R104" s="27"/>
      <c r="S104" s="27"/>
      <c r="T104" s="27"/>
      <c r="U104" s="27"/>
      <c r="V104" s="27"/>
      <c r="W104" s="27"/>
      <c r="X104" s="27"/>
      <c r="Y104" s="27"/>
      <c r="Z104" s="27"/>
    </row>
    <row r="105" spans="1:26" ht="16.5" customHeight="1">
      <c r="A105" s="27"/>
      <c r="B105" s="27"/>
      <c r="C105" s="28"/>
      <c r="D105" s="27"/>
      <c r="E105" s="27"/>
      <c r="F105" s="27"/>
      <c r="G105" s="27"/>
      <c r="H105" s="27"/>
      <c r="I105" s="27"/>
      <c r="J105" s="27"/>
      <c r="K105" s="27"/>
      <c r="L105" s="27"/>
      <c r="M105" s="27"/>
      <c r="N105" s="27"/>
      <c r="O105" s="27"/>
      <c r="P105" s="27"/>
      <c r="Q105" s="27"/>
      <c r="R105" s="27"/>
      <c r="S105" s="27"/>
      <c r="T105" s="27"/>
      <c r="U105" s="27"/>
      <c r="V105" s="27"/>
      <c r="W105" s="27"/>
      <c r="X105" s="27"/>
      <c r="Y105" s="27"/>
      <c r="Z105" s="27"/>
    </row>
    <row r="106" spans="1:26" ht="16.5" customHeight="1">
      <c r="A106" s="27"/>
      <c r="B106" s="27"/>
      <c r="C106" s="28"/>
      <c r="D106" s="27"/>
      <c r="E106" s="27"/>
      <c r="F106" s="27"/>
      <c r="G106" s="27"/>
      <c r="H106" s="27"/>
      <c r="I106" s="27"/>
      <c r="J106" s="27"/>
      <c r="K106" s="27"/>
      <c r="L106" s="27"/>
      <c r="M106" s="27"/>
      <c r="N106" s="27"/>
      <c r="O106" s="27"/>
      <c r="P106" s="27"/>
      <c r="Q106" s="27"/>
      <c r="R106" s="27"/>
      <c r="S106" s="27"/>
      <c r="T106" s="27"/>
      <c r="U106" s="27"/>
      <c r="V106" s="27"/>
      <c r="W106" s="27"/>
      <c r="X106" s="27"/>
      <c r="Y106" s="27"/>
      <c r="Z106" s="27"/>
    </row>
    <row r="107" spans="1:26" ht="16.5" customHeight="1">
      <c r="A107" s="27"/>
      <c r="B107" s="27"/>
      <c r="C107" s="28"/>
      <c r="D107" s="27"/>
      <c r="E107" s="27"/>
      <c r="F107" s="27"/>
      <c r="G107" s="27"/>
      <c r="H107" s="27"/>
      <c r="I107" s="27"/>
      <c r="J107" s="27"/>
      <c r="K107" s="27"/>
      <c r="L107" s="27"/>
      <c r="M107" s="27"/>
      <c r="N107" s="27"/>
      <c r="O107" s="27"/>
      <c r="P107" s="27"/>
      <c r="Q107" s="27"/>
      <c r="R107" s="27"/>
      <c r="S107" s="27"/>
      <c r="T107" s="27"/>
      <c r="U107" s="27"/>
      <c r="V107" s="27"/>
      <c r="W107" s="27"/>
      <c r="X107" s="27"/>
      <c r="Y107" s="27"/>
      <c r="Z107" s="27"/>
    </row>
    <row r="108" spans="1:26" ht="16.5" customHeight="1">
      <c r="A108" s="27"/>
      <c r="B108" s="27"/>
      <c r="C108" s="28"/>
      <c r="D108" s="27"/>
      <c r="E108" s="27"/>
      <c r="F108" s="27"/>
      <c r="G108" s="27"/>
      <c r="H108" s="27"/>
      <c r="I108" s="27"/>
      <c r="J108" s="27"/>
      <c r="K108" s="27"/>
      <c r="L108" s="27"/>
      <c r="M108" s="27"/>
      <c r="N108" s="27"/>
      <c r="O108" s="27"/>
      <c r="P108" s="27"/>
      <c r="Q108" s="27"/>
      <c r="R108" s="27"/>
      <c r="S108" s="27"/>
      <c r="T108" s="27"/>
      <c r="U108" s="27"/>
      <c r="V108" s="27"/>
      <c r="W108" s="27"/>
      <c r="X108" s="27"/>
      <c r="Y108" s="27"/>
      <c r="Z108" s="27"/>
    </row>
    <row r="109" spans="1:26" ht="16.5" customHeight="1">
      <c r="A109" s="27"/>
      <c r="B109" s="27"/>
      <c r="C109" s="28"/>
      <c r="D109" s="27"/>
      <c r="E109" s="27"/>
      <c r="F109" s="27"/>
      <c r="G109" s="27"/>
      <c r="H109" s="27"/>
      <c r="I109" s="27"/>
      <c r="J109" s="27"/>
      <c r="K109" s="27"/>
      <c r="L109" s="27"/>
      <c r="M109" s="27"/>
      <c r="N109" s="27"/>
      <c r="O109" s="27"/>
      <c r="P109" s="27"/>
      <c r="Q109" s="27"/>
      <c r="R109" s="27"/>
      <c r="S109" s="27"/>
      <c r="T109" s="27"/>
      <c r="U109" s="27"/>
      <c r="V109" s="27"/>
      <c r="W109" s="27"/>
      <c r="X109" s="27"/>
      <c r="Y109" s="27"/>
      <c r="Z109" s="27"/>
    </row>
    <row r="110" spans="1:26" ht="16.5" customHeight="1">
      <c r="A110" s="27"/>
      <c r="B110" s="27"/>
      <c r="C110" s="28"/>
      <c r="D110" s="27"/>
      <c r="E110" s="27"/>
      <c r="F110" s="27"/>
      <c r="G110" s="27"/>
      <c r="H110" s="27"/>
      <c r="I110" s="27"/>
      <c r="J110" s="27"/>
      <c r="K110" s="27"/>
      <c r="L110" s="27"/>
      <c r="M110" s="27"/>
      <c r="N110" s="27"/>
      <c r="O110" s="27"/>
      <c r="P110" s="27"/>
      <c r="Q110" s="27"/>
      <c r="R110" s="27"/>
      <c r="S110" s="27"/>
      <c r="T110" s="27"/>
      <c r="U110" s="27"/>
      <c r="V110" s="27"/>
      <c r="W110" s="27"/>
      <c r="X110" s="27"/>
      <c r="Y110" s="27"/>
      <c r="Z110" s="27"/>
    </row>
    <row r="111" spans="1:26" ht="16.5" customHeight="1">
      <c r="A111" s="27"/>
      <c r="B111" s="27"/>
      <c r="C111" s="28"/>
      <c r="D111" s="27"/>
      <c r="E111" s="27"/>
      <c r="F111" s="27"/>
      <c r="G111" s="27"/>
      <c r="H111" s="27"/>
      <c r="I111" s="27"/>
      <c r="J111" s="27"/>
      <c r="K111" s="27"/>
      <c r="L111" s="27"/>
      <c r="M111" s="27"/>
      <c r="N111" s="27"/>
      <c r="O111" s="27"/>
      <c r="P111" s="27"/>
      <c r="Q111" s="27"/>
      <c r="R111" s="27"/>
      <c r="S111" s="27"/>
      <c r="T111" s="27"/>
      <c r="U111" s="27"/>
      <c r="V111" s="27"/>
      <c r="W111" s="27"/>
      <c r="X111" s="27"/>
      <c r="Y111" s="27"/>
      <c r="Z111" s="27"/>
    </row>
    <row r="112" spans="1:26" ht="16.5" customHeight="1">
      <c r="A112" s="27"/>
      <c r="B112" s="27"/>
      <c r="C112" s="28"/>
      <c r="D112" s="27"/>
      <c r="E112" s="27"/>
      <c r="F112" s="27"/>
      <c r="G112" s="27"/>
      <c r="H112" s="27"/>
      <c r="I112" s="27"/>
      <c r="J112" s="27"/>
      <c r="K112" s="27"/>
      <c r="L112" s="27"/>
      <c r="M112" s="27"/>
      <c r="N112" s="27"/>
      <c r="O112" s="27"/>
      <c r="P112" s="27"/>
      <c r="Q112" s="27"/>
      <c r="R112" s="27"/>
      <c r="S112" s="27"/>
      <c r="T112" s="27"/>
      <c r="U112" s="27"/>
      <c r="V112" s="27"/>
      <c r="W112" s="27"/>
      <c r="X112" s="27"/>
      <c r="Y112" s="27"/>
      <c r="Z112" s="27"/>
    </row>
    <row r="113" spans="1:26" ht="16.5" customHeight="1">
      <c r="A113" s="27"/>
      <c r="B113" s="27"/>
      <c r="C113" s="28"/>
      <c r="D113" s="27"/>
      <c r="E113" s="27"/>
      <c r="F113" s="27"/>
      <c r="G113" s="27"/>
      <c r="H113" s="27"/>
      <c r="I113" s="27"/>
      <c r="J113" s="27"/>
      <c r="K113" s="27"/>
      <c r="L113" s="27"/>
      <c r="M113" s="27"/>
      <c r="N113" s="27"/>
      <c r="O113" s="27"/>
      <c r="P113" s="27"/>
      <c r="Q113" s="27"/>
      <c r="R113" s="27"/>
      <c r="S113" s="27"/>
      <c r="T113" s="27"/>
      <c r="U113" s="27"/>
      <c r="V113" s="27"/>
      <c r="W113" s="27"/>
      <c r="X113" s="27"/>
      <c r="Y113" s="27"/>
      <c r="Z113" s="27"/>
    </row>
    <row r="114" spans="1:26" ht="16.5" customHeight="1">
      <c r="A114" s="27"/>
      <c r="B114" s="27"/>
      <c r="C114" s="28"/>
      <c r="D114" s="27"/>
      <c r="E114" s="27"/>
      <c r="F114" s="27"/>
      <c r="G114" s="27"/>
      <c r="H114" s="27"/>
      <c r="I114" s="27"/>
      <c r="J114" s="27"/>
      <c r="K114" s="27"/>
      <c r="L114" s="27"/>
      <c r="M114" s="27"/>
      <c r="N114" s="27"/>
      <c r="O114" s="27"/>
      <c r="P114" s="27"/>
      <c r="Q114" s="27"/>
      <c r="R114" s="27"/>
      <c r="S114" s="27"/>
      <c r="T114" s="27"/>
      <c r="U114" s="27"/>
      <c r="V114" s="27"/>
      <c r="W114" s="27"/>
      <c r="X114" s="27"/>
      <c r="Y114" s="27"/>
      <c r="Z114" s="27"/>
    </row>
    <row r="115" spans="1:26" ht="16.5" customHeight="1">
      <c r="A115" s="27"/>
      <c r="B115" s="27"/>
      <c r="C115" s="28"/>
      <c r="D115" s="27"/>
      <c r="E115" s="27"/>
      <c r="F115" s="27"/>
      <c r="G115" s="27"/>
      <c r="H115" s="27"/>
      <c r="I115" s="27"/>
      <c r="J115" s="27"/>
      <c r="K115" s="27"/>
      <c r="L115" s="27"/>
      <c r="M115" s="27"/>
      <c r="N115" s="27"/>
      <c r="O115" s="27"/>
      <c r="P115" s="27"/>
      <c r="Q115" s="27"/>
      <c r="R115" s="27"/>
      <c r="S115" s="27"/>
      <c r="T115" s="27"/>
      <c r="U115" s="27"/>
      <c r="V115" s="27"/>
      <c r="W115" s="27"/>
      <c r="X115" s="27"/>
      <c r="Y115" s="27"/>
      <c r="Z115" s="27"/>
    </row>
    <row r="116" spans="1:26" ht="16.5" customHeight="1">
      <c r="A116" s="27"/>
      <c r="B116" s="27"/>
      <c r="C116" s="28"/>
      <c r="D116" s="27"/>
      <c r="E116" s="27"/>
      <c r="F116" s="27"/>
      <c r="G116" s="27"/>
      <c r="H116" s="27"/>
      <c r="I116" s="27"/>
      <c r="J116" s="27"/>
      <c r="K116" s="27"/>
      <c r="L116" s="27"/>
      <c r="M116" s="27"/>
      <c r="N116" s="27"/>
      <c r="O116" s="27"/>
      <c r="P116" s="27"/>
      <c r="Q116" s="27"/>
      <c r="R116" s="27"/>
      <c r="S116" s="27"/>
      <c r="T116" s="27"/>
      <c r="U116" s="27"/>
      <c r="V116" s="27"/>
      <c r="W116" s="27"/>
      <c r="X116" s="27"/>
      <c r="Y116" s="27"/>
      <c r="Z116" s="27"/>
    </row>
    <row r="117" spans="1:26" ht="16.5" customHeight="1">
      <c r="A117" s="27"/>
      <c r="B117" s="27"/>
      <c r="C117" s="28"/>
      <c r="D117" s="27"/>
      <c r="E117" s="27"/>
      <c r="F117" s="27"/>
      <c r="G117" s="27"/>
      <c r="H117" s="27"/>
      <c r="I117" s="27"/>
      <c r="J117" s="27"/>
      <c r="K117" s="27"/>
      <c r="L117" s="27"/>
      <c r="M117" s="27"/>
      <c r="N117" s="27"/>
      <c r="O117" s="27"/>
      <c r="P117" s="27"/>
      <c r="Q117" s="27"/>
      <c r="R117" s="27"/>
      <c r="S117" s="27"/>
      <c r="T117" s="27"/>
      <c r="U117" s="27"/>
      <c r="V117" s="27"/>
      <c r="W117" s="27"/>
      <c r="X117" s="27"/>
      <c r="Y117" s="27"/>
      <c r="Z117" s="27"/>
    </row>
    <row r="118" spans="1:26" ht="16.5" customHeight="1">
      <c r="A118" s="27"/>
      <c r="B118" s="27"/>
      <c r="C118" s="28"/>
      <c r="D118" s="27"/>
      <c r="E118" s="27"/>
      <c r="F118" s="27"/>
      <c r="G118" s="27"/>
      <c r="H118" s="27"/>
      <c r="I118" s="27"/>
      <c r="J118" s="27"/>
      <c r="K118" s="27"/>
      <c r="L118" s="27"/>
      <c r="M118" s="27"/>
      <c r="N118" s="27"/>
      <c r="O118" s="27"/>
      <c r="P118" s="27"/>
      <c r="Q118" s="27"/>
      <c r="R118" s="27"/>
      <c r="S118" s="27"/>
      <c r="T118" s="27"/>
      <c r="U118" s="27"/>
      <c r="V118" s="27"/>
      <c r="W118" s="27"/>
      <c r="X118" s="27"/>
      <c r="Y118" s="27"/>
      <c r="Z118" s="27"/>
    </row>
    <row r="119" spans="1:26" ht="16.5" customHeight="1">
      <c r="A119" s="27"/>
      <c r="B119" s="27"/>
      <c r="C119" s="28"/>
      <c r="D119" s="27"/>
      <c r="E119" s="27"/>
      <c r="F119" s="27"/>
      <c r="G119" s="27"/>
      <c r="H119" s="27"/>
      <c r="I119" s="27"/>
      <c r="J119" s="27"/>
      <c r="K119" s="27"/>
      <c r="L119" s="27"/>
      <c r="M119" s="27"/>
      <c r="N119" s="27"/>
      <c r="O119" s="27"/>
      <c r="P119" s="27"/>
      <c r="Q119" s="27"/>
      <c r="R119" s="27"/>
      <c r="S119" s="27"/>
      <c r="T119" s="27"/>
      <c r="U119" s="27"/>
      <c r="V119" s="27"/>
      <c r="W119" s="27"/>
      <c r="X119" s="27"/>
      <c r="Y119" s="27"/>
      <c r="Z119" s="27"/>
    </row>
    <row r="120" spans="1:26" ht="16.5" customHeight="1">
      <c r="A120" s="27"/>
      <c r="B120" s="27"/>
      <c r="C120" s="28"/>
      <c r="D120" s="27"/>
      <c r="E120" s="27"/>
      <c r="F120" s="27"/>
      <c r="G120" s="27"/>
      <c r="H120" s="27"/>
      <c r="I120" s="27"/>
      <c r="J120" s="27"/>
      <c r="K120" s="27"/>
      <c r="L120" s="27"/>
      <c r="M120" s="27"/>
      <c r="N120" s="27"/>
      <c r="O120" s="27"/>
      <c r="P120" s="27"/>
      <c r="Q120" s="27"/>
      <c r="R120" s="27"/>
      <c r="S120" s="27"/>
      <c r="T120" s="27"/>
      <c r="U120" s="27"/>
      <c r="V120" s="27"/>
      <c r="W120" s="27"/>
      <c r="X120" s="27"/>
      <c r="Y120" s="27"/>
      <c r="Z120" s="27"/>
    </row>
    <row r="121" spans="1:26" ht="16.5" customHeight="1">
      <c r="A121" s="27"/>
      <c r="B121" s="27"/>
      <c r="C121" s="28"/>
      <c r="D121" s="27"/>
      <c r="E121" s="27"/>
      <c r="F121" s="27"/>
      <c r="G121" s="27"/>
      <c r="H121" s="27"/>
      <c r="I121" s="27"/>
      <c r="J121" s="27"/>
      <c r="K121" s="27"/>
      <c r="L121" s="27"/>
      <c r="M121" s="27"/>
      <c r="N121" s="27"/>
      <c r="O121" s="27"/>
      <c r="P121" s="27"/>
      <c r="Q121" s="27"/>
      <c r="R121" s="27"/>
      <c r="S121" s="27"/>
      <c r="T121" s="27"/>
      <c r="U121" s="27"/>
      <c r="V121" s="27"/>
      <c r="W121" s="27"/>
      <c r="X121" s="27"/>
      <c r="Y121" s="27"/>
      <c r="Z121" s="27"/>
    </row>
    <row r="122" spans="1:26" ht="16.5" customHeight="1">
      <c r="A122" s="27"/>
      <c r="B122" s="27"/>
      <c r="C122" s="28"/>
      <c r="D122" s="27"/>
      <c r="E122" s="27"/>
      <c r="F122" s="27"/>
      <c r="G122" s="27"/>
      <c r="H122" s="27"/>
      <c r="I122" s="27"/>
      <c r="J122" s="27"/>
      <c r="K122" s="27"/>
      <c r="L122" s="27"/>
      <c r="M122" s="27"/>
      <c r="N122" s="27"/>
      <c r="O122" s="27"/>
      <c r="P122" s="27"/>
      <c r="Q122" s="27"/>
      <c r="R122" s="27"/>
      <c r="S122" s="27"/>
      <c r="T122" s="27"/>
      <c r="U122" s="27"/>
      <c r="V122" s="27"/>
      <c r="W122" s="27"/>
      <c r="X122" s="27"/>
      <c r="Y122" s="27"/>
      <c r="Z122" s="27"/>
    </row>
    <row r="123" spans="1:26" ht="16.5" customHeight="1">
      <c r="A123" s="27"/>
      <c r="B123" s="27"/>
      <c r="C123" s="28"/>
      <c r="D123" s="27"/>
      <c r="E123" s="27"/>
      <c r="F123" s="27"/>
      <c r="G123" s="27"/>
      <c r="H123" s="27"/>
      <c r="I123" s="27"/>
      <c r="J123" s="27"/>
      <c r="K123" s="27"/>
      <c r="L123" s="27"/>
      <c r="M123" s="27"/>
      <c r="N123" s="27"/>
      <c r="O123" s="27"/>
      <c r="P123" s="27"/>
      <c r="Q123" s="27"/>
      <c r="R123" s="27"/>
      <c r="S123" s="27"/>
      <c r="T123" s="27"/>
      <c r="U123" s="27"/>
      <c r="V123" s="27"/>
      <c r="W123" s="27"/>
      <c r="X123" s="27"/>
      <c r="Y123" s="27"/>
      <c r="Z123" s="27"/>
    </row>
    <row r="124" spans="1:26" ht="16.5" customHeight="1">
      <c r="A124" s="27"/>
      <c r="B124" s="27"/>
      <c r="C124" s="28"/>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spans="1:26" ht="16.5" customHeight="1">
      <c r="A125" s="27"/>
      <c r="B125" s="27"/>
      <c r="C125" s="28"/>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spans="1:26" ht="16.5" customHeight="1">
      <c r="A126" s="27"/>
      <c r="B126" s="27"/>
      <c r="C126" s="28"/>
      <c r="D126" s="27"/>
      <c r="E126" s="27"/>
      <c r="F126" s="27"/>
      <c r="G126" s="27"/>
      <c r="H126" s="27"/>
      <c r="I126" s="27"/>
      <c r="J126" s="27"/>
      <c r="K126" s="27"/>
      <c r="L126" s="27"/>
      <c r="M126" s="27"/>
      <c r="N126" s="27"/>
      <c r="O126" s="27"/>
      <c r="P126" s="27"/>
      <c r="Q126" s="27"/>
      <c r="R126" s="27"/>
      <c r="S126" s="27"/>
      <c r="T126" s="27"/>
      <c r="U126" s="27"/>
      <c r="V126" s="27"/>
      <c r="W126" s="27"/>
      <c r="X126" s="27"/>
      <c r="Y126" s="27"/>
      <c r="Z126" s="27"/>
    </row>
    <row r="127" spans="1:26" ht="16.5" customHeight="1">
      <c r="A127" s="27"/>
      <c r="B127" s="27"/>
      <c r="C127" s="28"/>
      <c r="D127" s="27"/>
      <c r="E127" s="27"/>
      <c r="F127" s="27"/>
      <c r="G127" s="27"/>
      <c r="H127" s="27"/>
      <c r="I127" s="27"/>
      <c r="J127" s="27"/>
      <c r="K127" s="27"/>
      <c r="L127" s="27"/>
      <c r="M127" s="27"/>
      <c r="N127" s="27"/>
      <c r="O127" s="27"/>
      <c r="P127" s="27"/>
      <c r="Q127" s="27"/>
      <c r="R127" s="27"/>
      <c r="S127" s="27"/>
      <c r="T127" s="27"/>
      <c r="U127" s="27"/>
      <c r="V127" s="27"/>
      <c r="W127" s="27"/>
      <c r="X127" s="27"/>
      <c r="Y127" s="27"/>
      <c r="Z127" s="27"/>
    </row>
    <row r="128" spans="1:26" ht="16.5" customHeight="1">
      <c r="A128" s="27"/>
      <c r="B128" s="27"/>
      <c r="C128" s="28"/>
      <c r="D128" s="27"/>
      <c r="E128" s="27"/>
      <c r="F128" s="27"/>
      <c r="G128" s="27"/>
      <c r="H128" s="27"/>
      <c r="I128" s="27"/>
      <c r="J128" s="27"/>
      <c r="K128" s="27"/>
      <c r="L128" s="27"/>
      <c r="M128" s="27"/>
      <c r="N128" s="27"/>
      <c r="O128" s="27"/>
      <c r="P128" s="27"/>
      <c r="Q128" s="27"/>
      <c r="R128" s="27"/>
      <c r="S128" s="27"/>
      <c r="T128" s="27"/>
      <c r="U128" s="27"/>
      <c r="V128" s="27"/>
      <c r="W128" s="27"/>
      <c r="X128" s="27"/>
      <c r="Y128" s="27"/>
      <c r="Z128" s="27"/>
    </row>
    <row r="129" spans="1:26" ht="16.5" customHeight="1">
      <c r="A129" s="27"/>
      <c r="B129" s="27"/>
      <c r="C129" s="28"/>
      <c r="D129" s="27"/>
      <c r="E129" s="27"/>
      <c r="F129" s="27"/>
      <c r="G129" s="27"/>
      <c r="H129" s="27"/>
      <c r="I129" s="27"/>
      <c r="J129" s="27"/>
      <c r="K129" s="27"/>
      <c r="L129" s="27"/>
      <c r="M129" s="27"/>
      <c r="N129" s="27"/>
      <c r="O129" s="27"/>
      <c r="P129" s="27"/>
      <c r="Q129" s="27"/>
      <c r="R129" s="27"/>
      <c r="S129" s="27"/>
      <c r="T129" s="27"/>
      <c r="U129" s="27"/>
      <c r="V129" s="27"/>
      <c r="W129" s="27"/>
      <c r="X129" s="27"/>
      <c r="Y129" s="27"/>
      <c r="Z129" s="27"/>
    </row>
    <row r="130" spans="1:26" ht="16.5" customHeight="1">
      <c r="A130" s="27"/>
      <c r="B130" s="27"/>
      <c r="C130" s="28"/>
      <c r="D130" s="27"/>
      <c r="E130" s="27"/>
      <c r="F130" s="27"/>
      <c r="G130" s="27"/>
      <c r="H130" s="27"/>
      <c r="I130" s="27"/>
      <c r="J130" s="27"/>
      <c r="K130" s="27"/>
      <c r="L130" s="27"/>
      <c r="M130" s="27"/>
      <c r="N130" s="27"/>
      <c r="O130" s="27"/>
      <c r="P130" s="27"/>
      <c r="Q130" s="27"/>
      <c r="R130" s="27"/>
      <c r="S130" s="27"/>
      <c r="T130" s="27"/>
      <c r="U130" s="27"/>
      <c r="V130" s="27"/>
      <c r="W130" s="27"/>
      <c r="X130" s="27"/>
      <c r="Y130" s="27"/>
      <c r="Z130" s="27"/>
    </row>
    <row r="131" spans="1:26" ht="16.5" customHeight="1">
      <c r="A131" s="27"/>
      <c r="B131" s="27"/>
      <c r="C131" s="28"/>
      <c r="D131" s="27"/>
      <c r="E131" s="27"/>
      <c r="F131" s="27"/>
      <c r="G131" s="27"/>
      <c r="H131" s="27"/>
      <c r="I131" s="27"/>
      <c r="J131" s="27"/>
      <c r="K131" s="27"/>
      <c r="L131" s="27"/>
      <c r="M131" s="27"/>
      <c r="N131" s="27"/>
      <c r="O131" s="27"/>
      <c r="P131" s="27"/>
      <c r="Q131" s="27"/>
      <c r="R131" s="27"/>
      <c r="S131" s="27"/>
      <c r="T131" s="27"/>
      <c r="U131" s="27"/>
      <c r="V131" s="27"/>
      <c r="W131" s="27"/>
      <c r="X131" s="27"/>
      <c r="Y131" s="27"/>
      <c r="Z131" s="27"/>
    </row>
    <row r="132" spans="1:26" ht="16.5" customHeight="1">
      <c r="A132" s="27"/>
      <c r="B132" s="27"/>
      <c r="C132" s="28"/>
      <c r="D132" s="27"/>
      <c r="E132" s="27"/>
      <c r="F132" s="27"/>
      <c r="G132" s="27"/>
      <c r="H132" s="27"/>
      <c r="I132" s="27"/>
      <c r="J132" s="27"/>
      <c r="K132" s="27"/>
      <c r="L132" s="27"/>
      <c r="M132" s="27"/>
      <c r="N132" s="27"/>
      <c r="O132" s="27"/>
      <c r="P132" s="27"/>
      <c r="Q132" s="27"/>
      <c r="R132" s="27"/>
      <c r="S132" s="27"/>
      <c r="T132" s="27"/>
      <c r="U132" s="27"/>
      <c r="V132" s="27"/>
      <c r="W132" s="27"/>
      <c r="X132" s="27"/>
      <c r="Y132" s="27"/>
      <c r="Z132" s="27"/>
    </row>
    <row r="133" spans="1:26" ht="16.5" customHeight="1">
      <c r="A133" s="27"/>
      <c r="B133" s="27"/>
      <c r="C133" s="28"/>
      <c r="D133" s="27"/>
      <c r="E133" s="27"/>
      <c r="F133" s="27"/>
      <c r="G133" s="27"/>
      <c r="H133" s="27"/>
      <c r="I133" s="27"/>
      <c r="J133" s="27"/>
      <c r="K133" s="27"/>
      <c r="L133" s="27"/>
      <c r="M133" s="27"/>
      <c r="N133" s="27"/>
      <c r="O133" s="27"/>
      <c r="P133" s="27"/>
      <c r="Q133" s="27"/>
      <c r="R133" s="27"/>
      <c r="S133" s="27"/>
      <c r="T133" s="27"/>
      <c r="U133" s="27"/>
      <c r="V133" s="27"/>
      <c r="W133" s="27"/>
      <c r="X133" s="27"/>
      <c r="Y133" s="27"/>
      <c r="Z133" s="27"/>
    </row>
    <row r="134" spans="1:26" ht="16.5" customHeight="1">
      <c r="A134" s="27"/>
      <c r="B134" s="27"/>
      <c r="C134" s="28"/>
      <c r="D134" s="27"/>
      <c r="E134" s="27"/>
      <c r="F134" s="27"/>
      <c r="G134" s="27"/>
      <c r="H134" s="27"/>
      <c r="I134" s="27"/>
      <c r="J134" s="27"/>
      <c r="K134" s="27"/>
      <c r="L134" s="27"/>
      <c r="M134" s="27"/>
      <c r="N134" s="27"/>
      <c r="O134" s="27"/>
      <c r="P134" s="27"/>
      <c r="Q134" s="27"/>
      <c r="R134" s="27"/>
      <c r="S134" s="27"/>
      <c r="T134" s="27"/>
      <c r="U134" s="27"/>
      <c r="V134" s="27"/>
      <c r="W134" s="27"/>
      <c r="X134" s="27"/>
      <c r="Y134" s="27"/>
      <c r="Z134" s="27"/>
    </row>
    <row r="135" spans="1:26" ht="16.5" customHeight="1">
      <c r="A135" s="27"/>
      <c r="B135" s="27"/>
      <c r="C135" s="28"/>
      <c r="D135" s="27"/>
      <c r="E135" s="27"/>
      <c r="F135" s="27"/>
      <c r="G135" s="27"/>
      <c r="H135" s="27"/>
      <c r="I135" s="27"/>
      <c r="J135" s="27"/>
      <c r="K135" s="27"/>
      <c r="L135" s="27"/>
      <c r="M135" s="27"/>
      <c r="N135" s="27"/>
      <c r="O135" s="27"/>
      <c r="P135" s="27"/>
      <c r="Q135" s="27"/>
      <c r="R135" s="27"/>
      <c r="S135" s="27"/>
      <c r="T135" s="27"/>
      <c r="U135" s="27"/>
      <c r="V135" s="27"/>
      <c r="W135" s="27"/>
      <c r="X135" s="27"/>
      <c r="Y135" s="27"/>
      <c r="Z135" s="27"/>
    </row>
    <row r="136" spans="1:26" ht="16.5" customHeight="1">
      <c r="A136" s="27"/>
      <c r="B136" s="27"/>
      <c r="C136" s="28"/>
      <c r="D136" s="27"/>
      <c r="E136" s="27"/>
      <c r="F136" s="27"/>
      <c r="G136" s="27"/>
      <c r="H136" s="27"/>
      <c r="I136" s="27"/>
      <c r="J136" s="27"/>
      <c r="K136" s="27"/>
      <c r="L136" s="27"/>
      <c r="M136" s="27"/>
      <c r="N136" s="27"/>
      <c r="O136" s="27"/>
      <c r="P136" s="27"/>
      <c r="Q136" s="27"/>
      <c r="R136" s="27"/>
      <c r="S136" s="27"/>
      <c r="T136" s="27"/>
      <c r="U136" s="27"/>
      <c r="V136" s="27"/>
      <c r="W136" s="27"/>
      <c r="X136" s="27"/>
      <c r="Y136" s="27"/>
      <c r="Z136" s="27"/>
    </row>
    <row r="137" spans="1:26" ht="16.5" customHeight="1">
      <c r="A137" s="27"/>
      <c r="B137" s="27"/>
      <c r="C137" s="28"/>
      <c r="D137" s="27"/>
      <c r="E137" s="27"/>
      <c r="F137" s="27"/>
      <c r="G137" s="27"/>
      <c r="H137" s="27"/>
      <c r="I137" s="27"/>
      <c r="J137" s="27"/>
      <c r="K137" s="27"/>
      <c r="L137" s="27"/>
      <c r="M137" s="27"/>
      <c r="N137" s="27"/>
      <c r="O137" s="27"/>
      <c r="P137" s="27"/>
      <c r="Q137" s="27"/>
      <c r="R137" s="27"/>
      <c r="S137" s="27"/>
      <c r="T137" s="27"/>
      <c r="U137" s="27"/>
      <c r="V137" s="27"/>
      <c r="W137" s="27"/>
      <c r="X137" s="27"/>
      <c r="Y137" s="27"/>
      <c r="Z137" s="27"/>
    </row>
    <row r="138" spans="1:26" ht="16.5" customHeight="1">
      <c r="A138" s="27"/>
      <c r="B138" s="27"/>
      <c r="C138" s="28"/>
      <c r="D138" s="27"/>
      <c r="E138" s="27"/>
      <c r="F138" s="27"/>
      <c r="G138" s="27"/>
      <c r="H138" s="27"/>
      <c r="I138" s="27"/>
      <c r="J138" s="27"/>
      <c r="K138" s="27"/>
      <c r="L138" s="27"/>
      <c r="M138" s="27"/>
      <c r="N138" s="27"/>
      <c r="O138" s="27"/>
      <c r="P138" s="27"/>
      <c r="Q138" s="27"/>
      <c r="R138" s="27"/>
      <c r="S138" s="27"/>
      <c r="T138" s="27"/>
      <c r="U138" s="27"/>
      <c r="V138" s="27"/>
      <c r="W138" s="27"/>
      <c r="X138" s="27"/>
      <c r="Y138" s="27"/>
      <c r="Z138" s="27"/>
    </row>
    <row r="139" spans="1:26" ht="16.5" customHeight="1">
      <c r="A139" s="27"/>
      <c r="B139" s="27"/>
      <c r="C139" s="28"/>
      <c r="D139" s="27"/>
      <c r="E139" s="27"/>
      <c r="F139" s="27"/>
      <c r="G139" s="27"/>
      <c r="H139" s="27"/>
      <c r="I139" s="27"/>
      <c r="J139" s="27"/>
      <c r="K139" s="27"/>
      <c r="L139" s="27"/>
      <c r="M139" s="27"/>
      <c r="N139" s="27"/>
      <c r="O139" s="27"/>
      <c r="P139" s="27"/>
      <c r="Q139" s="27"/>
      <c r="R139" s="27"/>
      <c r="S139" s="27"/>
      <c r="T139" s="27"/>
      <c r="U139" s="27"/>
      <c r="V139" s="27"/>
      <c r="W139" s="27"/>
      <c r="X139" s="27"/>
      <c r="Y139" s="27"/>
      <c r="Z139" s="27"/>
    </row>
    <row r="140" spans="1:26" ht="16.5" customHeight="1">
      <c r="A140" s="27"/>
      <c r="B140" s="27"/>
      <c r="C140" s="28"/>
      <c r="D140" s="27"/>
      <c r="E140" s="27"/>
      <c r="F140" s="27"/>
      <c r="G140" s="27"/>
      <c r="H140" s="27"/>
      <c r="I140" s="27"/>
      <c r="J140" s="27"/>
      <c r="K140" s="27"/>
      <c r="L140" s="27"/>
      <c r="M140" s="27"/>
      <c r="N140" s="27"/>
      <c r="O140" s="27"/>
      <c r="P140" s="27"/>
      <c r="Q140" s="27"/>
      <c r="R140" s="27"/>
      <c r="S140" s="27"/>
      <c r="T140" s="27"/>
      <c r="U140" s="27"/>
      <c r="V140" s="27"/>
      <c r="W140" s="27"/>
      <c r="X140" s="27"/>
      <c r="Y140" s="27"/>
      <c r="Z140" s="27"/>
    </row>
    <row r="141" spans="1:26" ht="16.5" customHeight="1">
      <c r="A141" s="27"/>
      <c r="B141" s="27"/>
      <c r="C141" s="28"/>
      <c r="D141" s="27"/>
      <c r="E141" s="27"/>
      <c r="F141" s="27"/>
      <c r="G141" s="27"/>
      <c r="H141" s="27"/>
      <c r="I141" s="27"/>
      <c r="J141" s="27"/>
      <c r="K141" s="27"/>
      <c r="L141" s="27"/>
      <c r="M141" s="27"/>
      <c r="N141" s="27"/>
      <c r="O141" s="27"/>
      <c r="P141" s="27"/>
      <c r="Q141" s="27"/>
      <c r="R141" s="27"/>
      <c r="S141" s="27"/>
      <c r="T141" s="27"/>
      <c r="U141" s="27"/>
      <c r="V141" s="27"/>
      <c r="W141" s="27"/>
      <c r="X141" s="27"/>
      <c r="Y141" s="27"/>
      <c r="Z141" s="27"/>
    </row>
    <row r="142" spans="1:26" ht="16.5" customHeight="1">
      <c r="A142" s="27"/>
      <c r="B142" s="27"/>
      <c r="C142" s="28"/>
      <c r="D142" s="27"/>
      <c r="E142" s="27"/>
      <c r="F142" s="27"/>
      <c r="G142" s="27"/>
      <c r="H142" s="27"/>
      <c r="I142" s="27"/>
      <c r="J142" s="27"/>
      <c r="K142" s="27"/>
      <c r="L142" s="27"/>
      <c r="M142" s="27"/>
      <c r="N142" s="27"/>
      <c r="O142" s="27"/>
      <c r="P142" s="27"/>
      <c r="Q142" s="27"/>
      <c r="R142" s="27"/>
      <c r="S142" s="27"/>
      <c r="T142" s="27"/>
      <c r="U142" s="27"/>
      <c r="V142" s="27"/>
      <c r="W142" s="27"/>
      <c r="X142" s="27"/>
      <c r="Y142" s="27"/>
      <c r="Z142" s="27"/>
    </row>
    <row r="143" spans="1:26" ht="16.5" customHeight="1">
      <c r="A143" s="27"/>
      <c r="B143" s="27"/>
      <c r="C143" s="28"/>
      <c r="D143" s="27"/>
      <c r="E143" s="27"/>
      <c r="F143" s="27"/>
      <c r="G143" s="27"/>
      <c r="H143" s="27"/>
      <c r="I143" s="27"/>
      <c r="J143" s="27"/>
      <c r="K143" s="27"/>
      <c r="L143" s="27"/>
      <c r="M143" s="27"/>
      <c r="N143" s="27"/>
      <c r="O143" s="27"/>
      <c r="P143" s="27"/>
      <c r="Q143" s="27"/>
      <c r="R143" s="27"/>
      <c r="S143" s="27"/>
      <c r="T143" s="27"/>
      <c r="U143" s="27"/>
      <c r="V143" s="27"/>
      <c r="W143" s="27"/>
      <c r="X143" s="27"/>
      <c r="Y143" s="27"/>
      <c r="Z143" s="27"/>
    </row>
    <row r="144" spans="1:26" ht="16.5" customHeight="1">
      <c r="A144" s="27"/>
      <c r="B144" s="27"/>
      <c r="C144" s="28"/>
      <c r="D144" s="27"/>
      <c r="E144" s="27"/>
      <c r="F144" s="27"/>
      <c r="G144" s="27"/>
      <c r="H144" s="27"/>
      <c r="I144" s="27"/>
      <c r="J144" s="27"/>
      <c r="K144" s="27"/>
      <c r="L144" s="27"/>
      <c r="M144" s="27"/>
      <c r="N144" s="27"/>
      <c r="O144" s="27"/>
      <c r="P144" s="27"/>
      <c r="Q144" s="27"/>
      <c r="R144" s="27"/>
      <c r="S144" s="27"/>
      <c r="T144" s="27"/>
      <c r="U144" s="27"/>
      <c r="V144" s="27"/>
      <c r="W144" s="27"/>
      <c r="X144" s="27"/>
      <c r="Y144" s="27"/>
      <c r="Z144" s="27"/>
    </row>
    <row r="145" spans="1:26" ht="16.5" customHeight="1">
      <c r="A145" s="27"/>
      <c r="B145" s="27"/>
      <c r="C145" s="28"/>
      <c r="D145" s="27"/>
      <c r="E145" s="27"/>
      <c r="F145" s="27"/>
      <c r="G145" s="27"/>
      <c r="H145" s="27"/>
      <c r="I145" s="27"/>
      <c r="J145" s="27"/>
      <c r="K145" s="27"/>
      <c r="L145" s="27"/>
      <c r="M145" s="27"/>
      <c r="N145" s="27"/>
      <c r="O145" s="27"/>
      <c r="P145" s="27"/>
      <c r="Q145" s="27"/>
      <c r="R145" s="27"/>
      <c r="S145" s="27"/>
      <c r="T145" s="27"/>
      <c r="U145" s="27"/>
      <c r="V145" s="27"/>
      <c r="W145" s="27"/>
      <c r="X145" s="27"/>
      <c r="Y145" s="27"/>
      <c r="Z145" s="27"/>
    </row>
    <row r="146" spans="1:26" ht="16.5" customHeight="1">
      <c r="A146" s="27"/>
      <c r="B146" s="27"/>
      <c r="C146" s="28"/>
      <c r="D146" s="27"/>
      <c r="E146" s="27"/>
      <c r="F146" s="27"/>
      <c r="G146" s="27"/>
      <c r="H146" s="27"/>
      <c r="I146" s="27"/>
      <c r="J146" s="27"/>
      <c r="K146" s="27"/>
      <c r="L146" s="27"/>
      <c r="M146" s="27"/>
      <c r="N146" s="27"/>
      <c r="O146" s="27"/>
      <c r="P146" s="27"/>
      <c r="Q146" s="27"/>
      <c r="R146" s="27"/>
      <c r="S146" s="27"/>
      <c r="T146" s="27"/>
      <c r="U146" s="27"/>
      <c r="V146" s="27"/>
      <c r="W146" s="27"/>
      <c r="X146" s="27"/>
      <c r="Y146" s="27"/>
      <c r="Z146" s="27"/>
    </row>
    <row r="147" spans="1:26" ht="16.5" customHeight="1">
      <c r="A147" s="27"/>
      <c r="B147" s="27"/>
      <c r="C147" s="28"/>
      <c r="D147" s="27"/>
      <c r="E147" s="27"/>
      <c r="F147" s="27"/>
      <c r="G147" s="27"/>
      <c r="H147" s="27"/>
      <c r="I147" s="27"/>
      <c r="J147" s="27"/>
      <c r="K147" s="27"/>
      <c r="L147" s="27"/>
      <c r="M147" s="27"/>
      <c r="N147" s="27"/>
      <c r="O147" s="27"/>
      <c r="P147" s="27"/>
      <c r="Q147" s="27"/>
      <c r="R147" s="27"/>
      <c r="S147" s="27"/>
      <c r="T147" s="27"/>
      <c r="U147" s="27"/>
      <c r="V147" s="27"/>
      <c r="W147" s="27"/>
      <c r="X147" s="27"/>
      <c r="Y147" s="27"/>
      <c r="Z147" s="27"/>
    </row>
    <row r="148" spans="1:26" ht="16.5" customHeight="1">
      <c r="A148" s="27"/>
      <c r="B148" s="27"/>
      <c r="C148" s="28"/>
      <c r="D148" s="27"/>
      <c r="E148" s="27"/>
      <c r="F148" s="27"/>
      <c r="G148" s="27"/>
      <c r="H148" s="27"/>
      <c r="I148" s="27"/>
      <c r="J148" s="27"/>
      <c r="K148" s="27"/>
      <c r="L148" s="27"/>
      <c r="M148" s="27"/>
      <c r="N148" s="27"/>
      <c r="O148" s="27"/>
      <c r="P148" s="27"/>
      <c r="Q148" s="27"/>
      <c r="R148" s="27"/>
      <c r="S148" s="27"/>
      <c r="T148" s="27"/>
      <c r="U148" s="27"/>
      <c r="V148" s="27"/>
      <c r="W148" s="27"/>
      <c r="X148" s="27"/>
      <c r="Y148" s="27"/>
      <c r="Z148" s="27"/>
    </row>
    <row r="149" spans="1:26" ht="16.5" customHeight="1">
      <c r="A149" s="27"/>
      <c r="B149" s="27"/>
      <c r="C149" s="28"/>
      <c r="D149" s="27"/>
      <c r="E149" s="27"/>
      <c r="F149" s="27"/>
      <c r="G149" s="27"/>
      <c r="H149" s="27"/>
      <c r="I149" s="27"/>
      <c r="J149" s="27"/>
      <c r="K149" s="27"/>
      <c r="L149" s="27"/>
      <c r="M149" s="27"/>
      <c r="N149" s="27"/>
      <c r="O149" s="27"/>
      <c r="P149" s="27"/>
      <c r="Q149" s="27"/>
      <c r="R149" s="27"/>
      <c r="S149" s="27"/>
      <c r="T149" s="27"/>
      <c r="U149" s="27"/>
      <c r="V149" s="27"/>
      <c r="W149" s="27"/>
      <c r="X149" s="27"/>
      <c r="Y149" s="27"/>
      <c r="Z149" s="27"/>
    </row>
    <row r="150" spans="1:26" ht="16.5" customHeight="1">
      <c r="A150" s="27"/>
      <c r="B150" s="27"/>
      <c r="C150" s="28"/>
      <c r="D150" s="27"/>
      <c r="E150" s="27"/>
      <c r="F150" s="27"/>
      <c r="G150" s="27"/>
      <c r="H150" s="27"/>
      <c r="I150" s="27"/>
      <c r="J150" s="27"/>
      <c r="K150" s="27"/>
      <c r="L150" s="27"/>
      <c r="M150" s="27"/>
      <c r="N150" s="27"/>
      <c r="O150" s="27"/>
      <c r="P150" s="27"/>
      <c r="Q150" s="27"/>
      <c r="R150" s="27"/>
      <c r="S150" s="27"/>
      <c r="T150" s="27"/>
      <c r="U150" s="27"/>
      <c r="V150" s="27"/>
      <c r="W150" s="27"/>
      <c r="X150" s="27"/>
      <c r="Y150" s="27"/>
      <c r="Z150" s="27"/>
    </row>
    <row r="151" spans="1:26" ht="16.5" customHeight="1">
      <c r="A151" s="27"/>
      <c r="B151" s="27"/>
      <c r="C151" s="28"/>
      <c r="D151" s="27"/>
      <c r="E151" s="27"/>
      <c r="F151" s="27"/>
      <c r="G151" s="27"/>
      <c r="H151" s="27"/>
      <c r="I151" s="27"/>
      <c r="J151" s="27"/>
      <c r="K151" s="27"/>
      <c r="L151" s="27"/>
      <c r="M151" s="27"/>
      <c r="N151" s="27"/>
      <c r="O151" s="27"/>
      <c r="P151" s="27"/>
      <c r="Q151" s="27"/>
      <c r="R151" s="27"/>
      <c r="S151" s="27"/>
      <c r="T151" s="27"/>
      <c r="U151" s="27"/>
      <c r="V151" s="27"/>
      <c r="W151" s="27"/>
      <c r="X151" s="27"/>
      <c r="Y151" s="27"/>
      <c r="Z151" s="27"/>
    </row>
    <row r="152" spans="1:26" ht="16.5" customHeight="1">
      <c r="A152" s="27"/>
      <c r="B152" s="27"/>
      <c r="C152" s="28"/>
      <c r="D152" s="27"/>
      <c r="E152" s="27"/>
      <c r="F152" s="27"/>
      <c r="G152" s="27"/>
      <c r="H152" s="27"/>
      <c r="I152" s="27"/>
      <c r="J152" s="27"/>
      <c r="K152" s="27"/>
      <c r="L152" s="27"/>
      <c r="M152" s="27"/>
      <c r="N152" s="27"/>
      <c r="O152" s="27"/>
      <c r="P152" s="27"/>
      <c r="Q152" s="27"/>
      <c r="R152" s="27"/>
      <c r="S152" s="27"/>
      <c r="T152" s="27"/>
      <c r="U152" s="27"/>
      <c r="V152" s="27"/>
      <c r="W152" s="27"/>
      <c r="X152" s="27"/>
      <c r="Y152" s="27"/>
      <c r="Z152" s="27"/>
    </row>
    <row r="153" spans="1:26" ht="16.5" customHeight="1">
      <c r="A153" s="27"/>
      <c r="B153" s="27"/>
      <c r="C153" s="28"/>
      <c r="D153" s="27"/>
      <c r="E153" s="27"/>
      <c r="F153" s="27"/>
      <c r="G153" s="27"/>
      <c r="H153" s="27"/>
      <c r="I153" s="27"/>
      <c r="J153" s="27"/>
      <c r="K153" s="27"/>
      <c r="L153" s="27"/>
      <c r="M153" s="27"/>
      <c r="N153" s="27"/>
      <c r="O153" s="27"/>
      <c r="P153" s="27"/>
      <c r="Q153" s="27"/>
      <c r="R153" s="27"/>
      <c r="S153" s="27"/>
      <c r="T153" s="27"/>
      <c r="U153" s="27"/>
      <c r="V153" s="27"/>
      <c r="W153" s="27"/>
      <c r="X153" s="27"/>
      <c r="Y153" s="27"/>
      <c r="Z153" s="27"/>
    </row>
    <row r="154" spans="1:26" ht="16.5" customHeight="1">
      <c r="A154" s="27"/>
      <c r="B154" s="27"/>
      <c r="C154" s="28"/>
      <c r="D154" s="27"/>
      <c r="E154" s="27"/>
      <c r="F154" s="27"/>
      <c r="G154" s="27"/>
      <c r="H154" s="27"/>
      <c r="I154" s="27"/>
      <c r="J154" s="27"/>
      <c r="K154" s="27"/>
      <c r="L154" s="27"/>
      <c r="M154" s="27"/>
      <c r="N154" s="27"/>
      <c r="O154" s="27"/>
      <c r="P154" s="27"/>
      <c r="Q154" s="27"/>
      <c r="R154" s="27"/>
      <c r="S154" s="27"/>
      <c r="T154" s="27"/>
      <c r="U154" s="27"/>
      <c r="V154" s="27"/>
      <c r="W154" s="27"/>
      <c r="X154" s="27"/>
      <c r="Y154" s="27"/>
      <c r="Z154" s="27"/>
    </row>
    <row r="155" spans="1:26" ht="16.5" customHeight="1">
      <c r="A155" s="27"/>
      <c r="B155" s="27"/>
      <c r="C155" s="28"/>
      <c r="D155" s="27"/>
      <c r="E155" s="27"/>
      <c r="F155" s="27"/>
      <c r="G155" s="27"/>
      <c r="H155" s="27"/>
      <c r="I155" s="27"/>
      <c r="J155" s="27"/>
      <c r="K155" s="27"/>
      <c r="L155" s="27"/>
      <c r="M155" s="27"/>
      <c r="N155" s="27"/>
      <c r="O155" s="27"/>
      <c r="P155" s="27"/>
      <c r="Q155" s="27"/>
      <c r="R155" s="27"/>
      <c r="S155" s="27"/>
      <c r="T155" s="27"/>
      <c r="U155" s="27"/>
      <c r="V155" s="27"/>
      <c r="W155" s="27"/>
      <c r="X155" s="27"/>
      <c r="Y155" s="27"/>
      <c r="Z155" s="27"/>
    </row>
    <row r="156" spans="1:26" ht="16.5" customHeight="1">
      <c r="A156" s="27"/>
      <c r="B156" s="27"/>
      <c r="C156" s="28"/>
      <c r="D156" s="27"/>
      <c r="E156" s="27"/>
      <c r="F156" s="27"/>
      <c r="G156" s="27"/>
      <c r="H156" s="27"/>
      <c r="I156" s="27"/>
      <c r="J156" s="27"/>
      <c r="K156" s="27"/>
      <c r="L156" s="27"/>
      <c r="M156" s="27"/>
      <c r="N156" s="27"/>
      <c r="O156" s="27"/>
      <c r="P156" s="27"/>
      <c r="Q156" s="27"/>
      <c r="R156" s="27"/>
      <c r="S156" s="27"/>
      <c r="T156" s="27"/>
      <c r="U156" s="27"/>
      <c r="V156" s="27"/>
      <c r="W156" s="27"/>
      <c r="X156" s="27"/>
      <c r="Y156" s="27"/>
      <c r="Z156" s="27"/>
    </row>
    <row r="157" spans="1:26" ht="16.5" customHeight="1">
      <c r="A157" s="27"/>
      <c r="B157" s="27"/>
      <c r="C157" s="28"/>
      <c r="D157" s="27"/>
      <c r="E157" s="27"/>
      <c r="F157" s="27"/>
      <c r="G157" s="27"/>
      <c r="H157" s="27"/>
      <c r="I157" s="27"/>
      <c r="J157" s="27"/>
      <c r="K157" s="27"/>
      <c r="L157" s="27"/>
      <c r="M157" s="27"/>
      <c r="N157" s="27"/>
      <c r="O157" s="27"/>
      <c r="P157" s="27"/>
      <c r="Q157" s="27"/>
      <c r="R157" s="27"/>
      <c r="S157" s="27"/>
      <c r="T157" s="27"/>
      <c r="U157" s="27"/>
      <c r="V157" s="27"/>
      <c r="W157" s="27"/>
      <c r="X157" s="27"/>
      <c r="Y157" s="27"/>
      <c r="Z157" s="27"/>
    </row>
    <row r="158" spans="1:26" ht="16.5" customHeight="1">
      <c r="A158" s="27"/>
      <c r="B158" s="27"/>
      <c r="C158" s="28"/>
      <c r="D158" s="27"/>
      <c r="E158" s="27"/>
      <c r="F158" s="27"/>
      <c r="G158" s="27"/>
      <c r="H158" s="27"/>
      <c r="I158" s="27"/>
      <c r="J158" s="27"/>
      <c r="K158" s="27"/>
      <c r="L158" s="27"/>
      <c r="M158" s="27"/>
      <c r="N158" s="27"/>
      <c r="O158" s="27"/>
      <c r="P158" s="27"/>
      <c r="Q158" s="27"/>
      <c r="R158" s="27"/>
      <c r="S158" s="27"/>
      <c r="T158" s="27"/>
      <c r="U158" s="27"/>
      <c r="V158" s="27"/>
      <c r="W158" s="27"/>
      <c r="X158" s="27"/>
      <c r="Y158" s="27"/>
      <c r="Z158" s="27"/>
    </row>
    <row r="159" spans="1:26" ht="16.5" customHeight="1">
      <c r="A159" s="27"/>
      <c r="B159" s="27"/>
      <c r="C159" s="28"/>
      <c r="D159" s="27"/>
      <c r="E159" s="27"/>
      <c r="F159" s="27"/>
      <c r="G159" s="27"/>
      <c r="H159" s="27"/>
      <c r="I159" s="27"/>
      <c r="J159" s="27"/>
      <c r="K159" s="27"/>
      <c r="L159" s="27"/>
      <c r="M159" s="27"/>
      <c r="N159" s="27"/>
      <c r="O159" s="27"/>
      <c r="P159" s="27"/>
      <c r="Q159" s="27"/>
      <c r="R159" s="27"/>
      <c r="S159" s="27"/>
      <c r="T159" s="27"/>
      <c r="U159" s="27"/>
      <c r="V159" s="27"/>
      <c r="W159" s="27"/>
      <c r="X159" s="27"/>
      <c r="Y159" s="27"/>
      <c r="Z159" s="27"/>
    </row>
    <row r="160" spans="1:26" ht="16.5" customHeight="1">
      <c r="A160" s="27"/>
      <c r="B160" s="27"/>
      <c r="C160" s="28"/>
      <c r="D160" s="27"/>
      <c r="E160" s="27"/>
      <c r="F160" s="27"/>
      <c r="G160" s="27"/>
      <c r="H160" s="27"/>
      <c r="I160" s="27"/>
      <c r="J160" s="27"/>
      <c r="K160" s="27"/>
      <c r="L160" s="27"/>
      <c r="M160" s="27"/>
      <c r="N160" s="27"/>
      <c r="O160" s="27"/>
      <c r="P160" s="27"/>
      <c r="Q160" s="27"/>
      <c r="R160" s="27"/>
      <c r="S160" s="27"/>
      <c r="T160" s="27"/>
      <c r="U160" s="27"/>
      <c r="V160" s="27"/>
      <c r="W160" s="27"/>
      <c r="X160" s="27"/>
      <c r="Y160" s="27"/>
      <c r="Z160" s="27"/>
    </row>
    <row r="161" spans="1:26" ht="16.5" customHeight="1">
      <c r="A161" s="27"/>
      <c r="B161" s="27"/>
      <c r="C161" s="28"/>
      <c r="D161" s="27"/>
      <c r="E161" s="27"/>
      <c r="F161" s="27"/>
      <c r="G161" s="27"/>
      <c r="H161" s="27"/>
      <c r="I161" s="27"/>
      <c r="J161" s="27"/>
      <c r="K161" s="27"/>
      <c r="L161" s="27"/>
      <c r="M161" s="27"/>
      <c r="N161" s="27"/>
      <c r="O161" s="27"/>
      <c r="P161" s="27"/>
      <c r="Q161" s="27"/>
      <c r="R161" s="27"/>
      <c r="S161" s="27"/>
      <c r="T161" s="27"/>
      <c r="U161" s="27"/>
      <c r="V161" s="27"/>
      <c r="W161" s="27"/>
      <c r="X161" s="27"/>
      <c r="Y161" s="27"/>
      <c r="Z161" s="27"/>
    </row>
    <row r="162" spans="1:26" ht="16.5" customHeight="1">
      <c r="A162" s="27"/>
      <c r="B162" s="27"/>
      <c r="C162" s="28"/>
      <c r="D162" s="27"/>
      <c r="E162" s="27"/>
      <c r="F162" s="27"/>
      <c r="G162" s="27"/>
      <c r="H162" s="27"/>
      <c r="I162" s="27"/>
      <c r="J162" s="27"/>
      <c r="K162" s="27"/>
      <c r="L162" s="27"/>
      <c r="M162" s="27"/>
      <c r="N162" s="27"/>
      <c r="O162" s="27"/>
      <c r="P162" s="27"/>
      <c r="Q162" s="27"/>
      <c r="R162" s="27"/>
      <c r="S162" s="27"/>
      <c r="T162" s="27"/>
      <c r="U162" s="27"/>
      <c r="V162" s="27"/>
      <c r="W162" s="27"/>
      <c r="X162" s="27"/>
      <c r="Y162" s="27"/>
      <c r="Z162" s="27"/>
    </row>
    <row r="163" spans="1:26" ht="16.5" customHeight="1">
      <c r="A163" s="27"/>
      <c r="B163" s="27"/>
      <c r="C163" s="28"/>
      <c r="D163" s="27"/>
      <c r="E163" s="27"/>
      <c r="F163" s="27"/>
      <c r="G163" s="27"/>
      <c r="H163" s="27"/>
      <c r="I163" s="27"/>
      <c r="J163" s="27"/>
      <c r="K163" s="27"/>
      <c r="L163" s="27"/>
      <c r="M163" s="27"/>
      <c r="N163" s="27"/>
      <c r="O163" s="27"/>
      <c r="P163" s="27"/>
      <c r="Q163" s="27"/>
      <c r="R163" s="27"/>
      <c r="S163" s="27"/>
      <c r="T163" s="27"/>
      <c r="U163" s="27"/>
      <c r="V163" s="27"/>
      <c r="W163" s="27"/>
      <c r="X163" s="27"/>
      <c r="Y163" s="27"/>
      <c r="Z163" s="27"/>
    </row>
    <row r="164" spans="1:26" ht="16.5" customHeight="1">
      <c r="A164" s="27"/>
      <c r="B164" s="27"/>
      <c r="C164" s="28"/>
      <c r="D164" s="27"/>
      <c r="E164" s="27"/>
      <c r="F164" s="27"/>
      <c r="G164" s="27"/>
      <c r="H164" s="27"/>
      <c r="I164" s="27"/>
      <c r="J164" s="27"/>
      <c r="K164" s="27"/>
      <c r="L164" s="27"/>
      <c r="M164" s="27"/>
      <c r="N164" s="27"/>
      <c r="O164" s="27"/>
      <c r="P164" s="27"/>
      <c r="Q164" s="27"/>
      <c r="R164" s="27"/>
      <c r="S164" s="27"/>
      <c r="T164" s="27"/>
      <c r="U164" s="27"/>
      <c r="V164" s="27"/>
      <c r="W164" s="27"/>
      <c r="X164" s="27"/>
      <c r="Y164" s="27"/>
      <c r="Z164" s="27"/>
    </row>
    <row r="165" spans="1:26" ht="16.5" customHeight="1">
      <c r="A165" s="27"/>
      <c r="B165" s="27"/>
      <c r="C165" s="28"/>
      <c r="D165" s="27"/>
      <c r="E165" s="27"/>
      <c r="F165" s="27"/>
      <c r="G165" s="27"/>
      <c r="H165" s="27"/>
      <c r="I165" s="27"/>
      <c r="J165" s="27"/>
      <c r="K165" s="27"/>
      <c r="L165" s="27"/>
      <c r="M165" s="27"/>
      <c r="N165" s="27"/>
      <c r="O165" s="27"/>
      <c r="P165" s="27"/>
      <c r="Q165" s="27"/>
      <c r="R165" s="27"/>
      <c r="S165" s="27"/>
      <c r="T165" s="27"/>
      <c r="U165" s="27"/>
      <c r="V165" s="27"/>
      <c r="W165" s="27"/>
      <c r="X165" s="27"/>
      <c r="Y165" s="27"/>
      <c r="Z165" s="27"/>
    </row>
    <row r="166" spans="1:26" ht="16.5" customHeight="1">
      <c r="A166" s="27"/>
      <c r="B166" s="27"/>
      <c r="C166" s="28"/>
      <c r="D166" s="27"/>
      <c r="E166" s="27"/>
      <c r="F166" s="27"/>
      <c r="G166" s="27"/>
      <c r="H166" s="27"/>
      <c r="I166" s="27"/>
      <c r="J166" s="27"/>
      <c r="K166" s="27"/>
      <c r="L166" s="27"/>
      <c r="M166" s="27"/>
      <c r="N166" s="27"/>
      <c r="O166" s="27"/>
      <c r="P166" s="27"/>
      <c r="Q166" s="27"/>
      <c r="R166" s="27"/>
      <c r="S166" s="27"/>
      <c r="T166" s="27"/>
      <c r="U166" s="27"/>
      <c r="V166" s="27"/>
      <c r="W166" s="27"/>
      <c r="X166" s="27"/>
      <c r="Y166" s="27"/>
      <c r="Z166" s="27"/>
    </row>
    <row r="167" spans="1:26" ht="16.5" customHeight="1">
      <c r="A167" s="27"/>
      <c r="B167" s="27"/>
      <c r="C167" s="28"/>
      <c r="D167" s="27"/>
      <c r="E167" s="27"/>
      <c r="F167" s="27"/>
      <c r="G167" s="27"/>
      <c r="H167" s="27"/>
      <c r="I167" s="27"/>
      <c r="J167" s="27"/>
      <c r="K167" s="27"/>
      <c r="L167" s="27"/>
      <c r="M167" s="27"/>
      <c r="N167" s="27"/>
      <c r="O167" s="27"/>
      <c r="P167" s="27"/>
      <c r="Q167" s="27"/>
      <c r="R167" s="27"/>
      <c r="S167" s="27"/>
      <c r="T167" s="27"/>
      <c r="U167" s="27"/>
      <c r="V167" s="27"/>
      <c r="W167" s="27"/>
      <c r="X167" s="27"/>
      <c r="Y167" s="27"/>
      <c r="Z167" s="27"/>
    </row>
    <row r="168" spans="1:26" ht="16.5" customHeight="1">
      <c r="A168" s="27"/>
      <c r="B168" s="27"/>
      <c r="C168" s="28"/>
      <c r="D168" s="27"/>
      <c r="E168" s="27"/>
      <c r="F168" s="27"/>
      <c r="G168" s="27"/>
      <c r="H168" s="27"/>
      <c r="I168" s="27"/>
      <c r="J168" s="27"/>
      <c r="K168" s="27"/>
      <c r="L168" s="27"/>
      <c r="M168" s="27"/>
      <c r="N168" s="27"/>
      <c r="O168" s="27"/>
      <c r="P168" s="27"/>
      <c r="Q168" s="27"/>
      <c r="R168" s="27"/>
      <c r="S168" s="27"/>
      <c r="T168" s="27"/>
      <c r="U168" s="27"/>
      <c r="V168" s="27"/>
      <c r="W168" s="27"/>
      <c r="X168" s="27"/>
      <c r="Y168" s="27"/>
      <c r="Z168" s="27"/>
    </row>
    <row r="169" spans="1:26" ht="16.5" customHeight="1">
      <c r="A169" s="27"/>
      <c r="B169" s="27"/>
      <c r="C169" s="28"/>
      <c r="D169" s="27"/>
      <c r="E169" s="27"/>
      <c r="F169" s="27"/>
      <c r="G169" s="27"/>
      <c r="H169" s="27"/>
      <c r="I169" s="27"/>
      <c r="J169" s="27"/>
      <c r="K169" s="27"/>
      <c r="L169" s="27"/>
      <c r="M169" s="27"/>
      <c r="N169" s="27"/>
      <c r="O169" s="27"/>
      <c r="P169" s="27"/>
      <c r="Q169" s="27"/>
      <c r="R169" s="27"/>
      <c r="S169" s="27"/>
      <c r="T169" s="27"/>
      <c r="U169" s="27"/>
      <c r="V169" s="27"/>
      <c r="W169" s="27"/>
      <c r="X169" s="27"/>
      <c r="Y169" s="27"/>
      <c r="Z169" s="27"/>
    </row>
    <row r="170" spans="1:26" ht="16.5" customHeight="1">
      <c r="A170" s="27"/>
      <c r="B170" s="27"/>
      <c r="C170" s="28"/>
      <c r="D170" s="27"/>
      <c r="E170" s="27"/>
      <c r="F170" s="27"/>
      <c r="G170" s="27"/>
      <c r="H170" s="27"/>
      <c r="I170" s="27"/>
      <c r="J170" s="27"/>
      <c r="K170" s="27"/>
      <c r="L170" s="27"/>
      <c r="M170" s="27"/>
      <c r="N170" s="27"/>
      <c r="O170" s="27"/>
      <c r="P170" s="27"/>
      <c r="Q170" s="27"/>
      <c r="R170" s="27"/>
      <c r="S170" s="27"/>
      <c r="T170" s="27"/>
      <c r="U170" s="27"/>
      <c r="V170" s="27"/>
      <c r="W170" s="27"/>
      <c r="X170" s="27"/>
      <c r="Y170" s="27"/>
      <c r="Z170" s="27"/>
    </row>
    <row r="171" spans="1:26" ht="16.5" customHeight="1">
      <c r="A171" s="27"/>
      <c r="B171" s="27"/>
      <c r="C171" s="28"/>
      <c r="D171" s="27"/>
      <c r="E171" s="27"/>
      <c r="F171" s="27"/>
      <c r="G171" s="27"/>
      <c r="H171" s="27"/>
      <c r="I171" s="27"/>
      <c r="J171" s="27"/>
      <c r="K171" s="27"/>
      <c r="L171" s="27"/>
      <c r="M171" s="27"/>
      <c r="N171" s="27"/>
      <c r="O171" s="27"/>
      <c r="P171" s="27"/>
      <c r="Q171" s="27"/>
      <c r="R171" s="27"/>
      <c r="S171" s="27"/>
      <c r="T171" s="27"/>
      <c r="U171" s="27"/>
      <c r="V171" s="27"/>
      <c r="W171" s="27"/>
      <c r="X171" s="27"/>
      <c r="Y171" s="27"/>
      <c r="Z171" s="27"/>
    </row>
    <row r="172" spans="1:26" ht="16.5" customHeight="1">
      <c r="A172" s="27"/>
      <c r="B172" s="27"/>
      <c r="C172" s="28"/>
      <c r="D172" s="27"/>
      <c r="E172" s="27"/>
      <c r="F172" s="27"/>
      <c r="G172" s="27"/>
      <c r="H172" s="27"/>
      <c r="I172" s="27"/>
      <c r="J172" s="27"/>
      <c r="K172" s="27"/>
      <c r="L172" s="27"/>
      <c r="M172" s="27"/>
      <c r="N172" s="27"/>
      <c r="O172" s="27"/>
      <c r="P172" s="27"/>
      <c r="Q172" s="27"/>
      <c r="R172" s="27"/>
      <c r="S172" s="27"/>
      <c r="T172" s="27"/>
      <c r="U172" s="27"/>
      <c r="V172" s="27"/>
      <c r="W172" s="27"/>
      <c r="X172" s="27"/>
      <c r="Y172" s="27"/>
      <c r="Z172" s="27"/>
    </row>
    <row r="173" spans="1:26" ht="16.5" customHeight="1">
      <c r="A173" s="27"/>
      <c r="B173" s="27"/>
      <c r="C173" s="28"/>
      <c r="D173" s="27"/>
      <c r="E173" s="27"/>
      <c r="F173" s="27"/>
      <c r="G173" s="27"/>
      <c r="H173" s="27"/>
      <c r="I173" s="27"/>
      <c r="J173" s="27"/>
      <c r="K173" s="27"/>
      <c r="L173" s="27"/>
      <c r="M173" s="27"/>
      <c r="N173" s="27"/>
      <c r="O173" s="27"/>
      <c r="P173" s="27"/>
      <c r="Q173" s="27"/>
      <c r="R173" s="27"/>
      <c r="S173" s="27"/>
      <c r="T173" s="27"/>
      <c r="U173" s="27"/>
      <c r="V173" s="27"/>
      <c r="W173" s="27"/>
      <c r="X173" s="27"/>
      <c r="Y173" s="27"/>
      <c r="Z173" s="27"/>
    </row>
    <row r="174" spans="1:26" ht="16.5" customHeight="1">
      <c r="A174" s="27"/>
      <c r="B174" s="27"/>
      <c r="C174" s="28"/>
      <c r="D174" s="27"/>
      <c r="E174" s="27"/>
      <c r="F174" s="27"/>
      <c r="G174" s="27"/>
      <c r="H174" s="27"/>
      <c r="I174" s="27"/>
      <c r="J174" s="27"/>
      <c r="K174" s="27"/>
      <c r="L174" s="27"/>
      <c r="M174" s="27"/>
      <c r="N174" s="27"/>
      <c r="O174" s="27"/>
      <c r="P174" s="27"/>
      <c r="Q174" s="27"/>
      <c r="R174" s="27"/>
      <c r="S174" s="27"/>
      <c r="T174" s="27"/>
      <c r="U174" s="27"/>
      <c r="V174" s="27"/>
      <c r="W174" s="27"/>
      <c r="X174" s="27"/>
      <c r="Y174" s="27"/>
      <c r="Z174" s="27"/>
    </row>
    <row r="175" spans="1:26" ht="16.5" customHeight="1">
      <c r="A175" s="27"/>
      <c r="B175" s="27"/>
      <c r="C175" s="28"/>
      <c r="D175" s="27"/>
      <c r="E175" s="27"/>
      <c r="F175" s="27"/>
      <c r="G175" s="27"/>
      <c r="H175" s="27"/>
      <c r="I175" s="27"/>
      <c r="J175" s="27"/>
      <c r="K175" s="27"/>
      <c r="L175" s="27"/>
      <c r="M175" s="27"/>
      <c r="N175" s="27"/>
      <c r="O175" s="27"/>
      <c r="P175" s="27"/>
      <c r="Q175" s="27"/>
      <c r="R175" s="27"/>
      <c r="S175" s="27"/>
      <c r="T175" s="27"/>
      <c r="U175" s="27"/>
      <c r="V175" s="27"/>
      <c r="W175" s="27"/>
      <c r="X175" s="27"/>
      <c r="Y175" s="27"/>
      <c r="Z175" s="27"/>
    </row>
    <row r="176" spans="1:26" ht="16.5" customHeight="1">
      <c r="A176" s="27"/>
      <c r="B176" s="27"/>
      <c r="C176" s="28"/>
      <c r="D176" s="27"/>
      <c r="E176" s="27"/>
      <c r="F176" s="27"/>
      <c r="G176" s="27"/>
      <c r="H176" s="27"/>
      <c r="I176" s="27"/>
      <c r="J176" s="27"/>
      <c r="K176" s="27"/>
      <c r="L176" s="27"/>
      <c r="M176" s="27"/>
      <c r="N176" s="27"/>
      <c r="O176" s="27"/>
      <c r="P176" s="27"/>
      <c r="Q176" s="27"/>
      <c r="R176" s="27"/>
      <c r="S176" s="27"/>
      <c r="T176" s="27"/>
      <c r="U176" s="27"/>
      <c r="V176" s="27"/>
      <c r="W176" s="27"/>
      <c r="X176" s="27"/>
      <c r="Y176" s="27"/>
      <c r="Z176" s="27"/>
    </row>
    <row r="177" spans="1:26" ht="16.5" customHeight="1">
      <c r="A177" s="27"/>
      <c r="B177" s="27"/>
      <c r="C177" s="28"/>
      <c r="D177" s="27"/>
      <c r="E177" s="27"/>
      <c r="F177" s="27"/>
      <c r="G177" s="27"/>
      <c r="H177" s="27"/>
      <c r="I177" s="27"/>
      <c r="J177" s="27"/>
      <c r="K177" s="27"/>
      <c r="L177" s="27"/>
      <c r="M177" s="27"/>
      <c r="N177" s="27"/>
      <c r="O177" s="27"/>
      <c r="P177" s="27"/>
      <c r="Q177" s="27"/>
      <c r="R177" s="27"/>
      <c r="S177" s="27"/>
      <c r="T177" s="27"/>
      <c r="U177" s="27"/>
      <c r="V177" s="27"/>
      <c r="W177" s="27"/>
      <c r="X177" s="27"/>
      <c r="Y177" s="27"/>
      <c r="Z177" s="27"/>
    </row>
    <row r="178" spans="1:26" ht="16.5" customHeight="1">
      <c r="A178" s="27"/>
      <c r="B178" s="27"/>
      <c r="C178" s="28"/>
      <c r="D178" s="27"/>
      <c r="E178" s="27"/>
      <c r="F178" s="27"/>
      <c r="G178" s="27"/>
      <c r="H178" s="27"/>
      <c r="I178" s="27"/>
      <c r="J178" s="27"/>
      <c r="K178" s="27"/>
      <c r="L178" s="27"/>
      <c r="M178" s="27"/>
      <c r="N178" s="27"/>
      <c r="O178" s="27"/>
      <c r="P178" s="27"/>
      <c r="Q178" s="27"/>
      <c r="R178" s="27"/>
      <c r="S178" s="27"/>
      <c r="T178" s="27"/>
      <c r="U178" s="27"/>
      <c r="V178" s="27"/>
      <c r="W178" s="27"/>
      <c r="X178" s="27"/>
      <c r="Y178" s="27"/>
      <c r="Z178" s="27"/>
    </row>
    <row r="179" spans="1:26" ht="16.5" customHeight="1">
      <c r="A179" s="27"/>
      <c r="B179" s="27"/>
      <c r="C179" s="28"/>
      <c r="D179" s="27"/>
      <c r="E179" s="27"/>
      <c r="F179" s="27"/>
      <c r="G179" s="27"/>
      <c r="H179" s="27"/>
      <c r="I179" s="27"/>
      <c r="J179" s="27"/>
      <c r="K179" s="27"/>
      <c r="L179" s="27"/>
      <c r="M179" s="27"/>
      <c r="N179" s="27"/>
      <c r="O179" s="27"/>
      <c r="P179" s="27"/>
      <c r="Q179" s="27"/>
      <c r="R179" s="27"/>
      <c r="S179" s="27"/>
      <c r="T179" s="27"/>
      <c r="U179" s="27"/>
      <c r="V179" s="27"/>
      <c r="W179" s="27"/>
      <c r="X179" s="27"/>
      <c r="Y179" s="27"/>
      <c r="Z179" s="27"/>
    </row>
    <row r="180" spans="1:26" ht="16.5" customHeight="1">
      <c r="A180" s="27"/>
      <c r="B180" s="27"/>
      <c r="C180" s="28"/>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spans="1:26" ht="16.5" customHeight="1">
      <c r="A181" s="27"/>
      <c r="B181" s="27"/>
      <c r="C181" s="28"/>
      <c r="D181" s="27"/>
      <c r="E181" s="27"/>
      <c r="F181" s="27"/>
      <c r="G181" s="27"/>
      <c r="H181" s="27"/>
      <c r="I181" s="27"/>
      <c r="J181" s="27"/>
      <c r="K181" s="27"/>
      <c r="L181" s="27"/>
      <c r="M181" s="27"/>
      <c r="N181" s="27"/>
      <c r="O181" s="27"/>
      <c r="P181" s="27"/>
      <c r="Q181" s="27"/>
      <c r="R181" s="27"/>
      <c r="S181" s="27"/>
      <c r="T181" s="27"/>
      <c r="U181" s="27"/>
      <c r="V181" s="27"/>
      <c r="W181" s="27"/>
      <c r="X181" s="27"/>
      <c r="Y181" s="27"/>
      <c r="Z181" s="27"/>
    </row>
    <row r="182" spans="1:26" ht="16.5" customHeight="1">
      <c r="A182" s="27"/>
      <c r="B182" s="27"/>
      <c r="C182" s="28"/>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spans="1:26" ht="16.5" customHeight="1">
      <c r="A183" s="27"/>
      <c r="B183" s="27"/>
      <c r="C183" s="28"/>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spans="1:26" ht="16.5" customHeight="1">
      <c r="A184" s="27"/>
      <c r="B184" s="27"/>
      <c r="C184" s="28"/>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spans="1:26" ht="16.5" customHeight="1">
      <c r="A185" s="27"/>
      <c r="B185" s="27"/>
      <c r="C185" s="28"/>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spans="1:26" ht="16.5" customHeight="1">
      <c r="A186" s="27"/>
      <c r="B186" s="27"/>
      <c r="C186" s="28"/>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spans="1:26" ht="16.5" customHeight="1">
      <c r="A187" s="27"/>
      <c r="B187" s="27"/>
      <c r="C187" s="28"/>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spans="1:26" ht="16.5" customHeight="1">
      <c r="A188" s="27"/>
      <c r="B188" s="27"/>
      <c r="C188" s="28"/>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spans="1:26" ht="16.5" customHeight="1">
      <c r="A189" s="27"/>
      <c r="B189" s="27"/>
      <c r="C189" s="28"/>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spans="1:26" ht="16.5" customHeight="1">
      <c r="A190" s="27"/>
      <c r="B190" s="27"/>
      <c r="C190" s="28"/>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spans="1:26" ht="16.5" customHeight="1">
      <c r="A191" s="27"/>
      <c r="B191" s="27"/>
      <c r="C191" s="28"/>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spans="1:26" ht="16.5" customHeight="1">
      <c r="A192" s="27"/>
      <c r="B192" s="27"/>
      <c r="C192" s="28"/>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spans="1:26" ht="16.5" customHeight="1">
      <c r="A193" s="27"/>
      <c r="B193" s="27"/>
      <c r="C193" s="28"/>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spans="1:26" ht="16.5" customHeight="1">
      <c r="A194" s="27"/>
      <c r="B194" s="27"/>
      <c r="C194" s="28"/>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spans="1:26" ht="16.5" customHeight="1">
      <c r="A195" s="27"/>
      <c r="B195" s="27"/>
      <c r="C195" s="28"/>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spans="1:26" ht="16.5" customHeight="1">
      <c r="A196" s="27"/>
      <c r="B196" s="27"/>
      <c r="C196" s="28"/>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spans="1:26" ht="16.5" customHeight="1">
      <c r="A197" s="27"/>
      <c r="B197" s="27"/>
      <c r="C197" s="28"/>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spans="1:26" ht="16.5" customHeight="1">
      <c r="A198" s="27"/>
      <c r="B198" s="27"/>
      <c r="C198" s="28"/>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spans="1:26" ht="16.5" customHeight="1">
      <c r="A199" s="27"/>
      <c r="B199" s="27"/>
      <c r="C199" s="28"/>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spans="1:26" ht="16.5" customHeight="1">
      <c r="A200" s="27"/>
      <c r="B200" s="27"/>
      <c r="C200" s="28"/>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spans="1:26" ht="16.5" customHeight="1">
      <c r="A201" s="27"/>
      <c r="B201" s="27"/>
      <c r="C201" s="28"/>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spans="1:26" ht="16.5" customHeight="1">
      <c r="A202" s="27"/>
      <c r="B202" s="27"/>
      <c r="C202" s="28"/>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spans="1:26" ht="16.5" customHeight="1">
      <c r="A203" s="27"/>
      <c r="B203" s="27"/>
      <c r="C203" s="28"/>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spans="1:26" ht="16.5" customHeight="1">
      <c r="A204" s="27"/>
      <c r="B204" s="27"/>
      <c r="C204" s="28"/>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spans="1:26" ht="16.5" customHeight="1">
      <c r="A205" s="27"/>
      <c r="B205" s="27"/>
      <c r="C205" s="28"/>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spans="1:26" ht="16.5" customHeight="1">
      <c r="A206" s="27"/>
      <c r="B206" s="27"/>
      <c r="C206" s="28"/>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spans="1:26" ht="16.5" customHeight="1">
      <c r="A207" s="27"/>
      <c r="B207" s="27"/>
      <c r="C207" s="28"/>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spans="1:26" ht="16.5" customHeight="1">
      <c r="A208" s="27"/>
      <c r="B208" s="27"/>
      <c r="C208" s="28"/>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spans="1:26" ht="16.5" customHeight="1">
      <c r="A209" s="27"/>
      <c r="B209" s="27"/>
      <c r="C209" s="28"/>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spans="1:26" ht="16.5" customHeight="1">
      <c r="A210" s="27"/>
      <c r="B210" s="27"/>
      <c r="C210" s="28"/>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spans="1:26" ht="16.5" customHeight="1">
      <c r="A211" s="27"/>
      <c r="B211" s="27"/>
      <c r="C211" s="28"/>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spans="1:26" ht="16.5" customHeight="1">
      <c r="A212" s="27"/>
      <c r="B212" s="27"/>
      <c r="C212" s="28"/>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spans="1:26" ht="16.5" customHeight="1">
      <c r="A213" s="27"/>
      <c r="B213" s="27"/>
      <c r="C213" s="28"/>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spans="1:26" ht="16.5" customHeight="1">
      <c r="A214" s="27"/>
      <c r="B214" s="27"/>
      <c r="C214" s="28"/>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spans="1:26" ht="16.5" customHeight="1">
      <c r="A215" s="27"/>
      <c r="B215" s="27"/>
      <c r="C215" s="28"/>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spans="1:26" ht="16.5" customHeight="1">
      <c r="A216" s="27"/>
      <c r="B216" s="27"/>
      <c r="C216" s="28"/>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spans="1:26" ht="16.5" customHeight="1">
      <c r="A217" s="27"/>
      <c r="B217" s="27"/>
      <c r="C217" s="28"/>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spans="1:26" ht="16.5" customHeight="1">
      <c r="A218" s="27"/>
      <c r="B218" s="27"/>
      <c r="C218" s="28"/>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spans="1:26" ht="16.5" customHeight="1">
      <c r="A219" s="27"/>
      <c r="B219" s="27"/>
      <c r="C219" s="28"/>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spans="1:26" ht="16.5" customHeight="1">
      <c r="A220" s="27"/>
      <c r="B220" s="27"/>
      <c r="C220" s="28"/>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spans="1:26" ht="16.5" customHeight="1">
      <c r="A221" s="27"/>
      <c r="B221" s="27"/>
      <c r="C221" s="28"/>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spans="1:26" ht="16.5" customHeight="1">
      <c r="A222" s="27"/>
      <c r="B222" s="27"/>
      <c r="C222" s="28"/>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spans="1:26" ht="16.5" customHeight="1">
      <c r="A223" s="27"/>
      <c r="B223" s="27"/>
      <c r="C223" s="28"/>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spans="1:26" ht="16.5" customHeight="1">
      <c r="A224" s="27"/>
      <c r="B224" s="27"/>
      <c r="C224" s="28"/>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spans="1:26" ht="16.5" customHeight="1">
      <c r="A225" s="27"/>
      <c r="B225" s="27"/>
      <c r="C225" s="28"/>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spans="1:26" ht="16.5" customHeight="1">
      <c r="A226" s="27"/>
      <c r="B226" s="27"/>
      <c r="C226" s="28"/>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spans="1:26" ht="16.5" customHeight="1">
      <c r="A227" s="27"/>
      <c r="B227" s="27"/>
      <c r="C227" s="28"/>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spans="1:26" ht="16.5" customHeight="1">
      <c r="A228" s="27"/>
      <c r="B228" s="27"/>
      <c r="C228" s="28"/>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spans="1:26" ht="16.5" customHeight="1">
      <c r="A229" s="27"/>
      <c r="B229" s="27"/>
      <c r="C229" s="28"/>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spans="1:26" ht="16.5" customHeight="1">
      <c r="A230" s="27"/>
      <c r="B230" s="27"/>
      <c r="C230" s="28"/>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spans="1:26" ht="16.5" customHeight="1">
      <c r="A231" s="27"/>
      <c r="B231" s="27"/>
      <c r="C231" s="28"/>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spans="1:26" ht="16.5" customHeight="1">
      <c r="A232" s="27"/>
      <c r="B232" s="27"/>
      <c r="C232" s="28"/>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spans="1:26" ht="16.5" customHeight="1">
      <c r="A233" s="27"/>
      <c r="B233" s="27"/>
      <c r="C233" s="28"/>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spans="1:26" ht="16.5" customHeight="1">
      <c r="A234" s="27"/>
      <c r="B234" s="27"/>
      <c r="C234" s="28"/>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spans="1:26" ht="16.5" customHeight="1">
      <c r="A235" s="27"/>
      <c r="B235" s="27"/>
      <c r="C235" s="28"/>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spans="1:26" ht="16.5" customHeight="1">
      <c r="A236" s="27"/>
      <c r="B236" s="27"/>
      <c r="C236" s="28"/>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spans="1:26" ht="16.5" customHeight="1">
      <c r="A237" s="27"/>
      <c r="B237" s="27"/>
      <c r="C237" s="28"/>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spans="1:26" ht="16.5" customHeight="1">
      <c r="A238" s="27"/>
      <c r="B238" s="27"/>
      <c r="C238" s="28"/>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spans="1:26" ht="16.5" customHeight="1">
      <c r="A239" s="27"/>
      <c r="B239" s="27"/>
      <c r="C239" s="28"/>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spans="1:26" ht="16.5" customHeight="1">
      <c r="A240" s="27"/>
      <c r="B240" s="27"/>
      <c r="C240" s="28"/>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spans="1:26" ht="16.5" customHeight="1">
      <c r="A241" s="27"/>
      <c r="B241" s="27"/>
      <c r="C241" s="28"/>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spans="1:26" ht="16.5" customHeight="1">
      <c r="A242" s="27"/>
      <c r="B242" s="27"/>
      <c r="C242" s="28"/>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spans="1:26" ht="16.5" customHeight="1">
      <c r="A243" s="27"/>
      <c r="B243" s="27"/>
      <c r="C243" s="28"/>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spans="1:26" ht="16.5" customHeight="1">
      <c r="A244" s="27"/>
      <c r="B244" s="27"/>
      <c r="C244" s="28"/>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spans="1:26" ht="16.5" customHeight="1">
      <c r="A245" s="27"/>
      <c r="B245" s="27"/>
      <c r="C245" s="28"/>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spans="1:26" ht="16.5" customHeight="1">
      <c r="A246" s="27"/>
      <c r="B246" s="27"/>
      <c r="C246" s="28"/>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spans="1:26" ht="16.5" customHeight="1">
      <c r="A247" s="27"/>
      <c r="B247" s="27"/>
      <c r="C247" s="28"/>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spans="1:26" ht="16.5" customHeight="1">
      <c r="A248" s="27"/>
      <c r="B248" s="27"/>
      <c r="C248" s="28"/>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spans="1:26" ht="16.5" customHeight="1">
      <c r="A249" s="27"/>
      <c r="B249" s="27"/>
      <c r="C249" s="28"/>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spans="1:26" ht="16.5" customHeight="1">
      <c r="A250" s="27"/>
      <c r="B250" s="27"/>
      <c r="C250" s="28"/>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spans="1:26" ht="16.5" customHeight="1">
      <c r="A251" s="27"/>
      <c r="B251" s="27"/>
      <c r="C251" s="28"/>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spans="1:26" ht="16.5" customHeight="1">
      <c r="A252" s="27"/>
      <c r="B252" s="27"/>
      <c r="C252" s="28"/>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spans="1:26" ht="16.5" customHeight="1">
      <c r="A253" s="27"/>
      <c r="B253" s="27"/>
      <c r="C253" s="28"/>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spans="1:26" ht="16.5" customHeight="1">
      <c r="A254" s="27"/>
      <c r="B254" s="27"/>
      <c r="C254" s="28"/>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spans="1:26" ht="16.5" customHeight="1">
      <c r="A255" s="27"/>
      <c r="B255" s="27"/>
      <c r="C255" s="28"/>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spans="1:26" ht="16.5" customHeight="1">
      <c r="A256" s="27"/>
      <c r="B256" s="27"/>
      <c r="C256" s="28"/>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spans="1:26" ht="16.5" customHeight="1">
      <c r="A257" s="27"/>
      <c r="B257" s="27"/>
      <c r="C257" s="28"/>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spans="1:26" ht="16.5" customHeight="1">
      <c r="A258" s="27"/>
      <c r="B258" s="27"/>
      <c r="C258" s="28"/>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spans="1:26" ht="16.5" customHeight="1">
      <c r="A259" s="27"/>
      <c r="B259" s="27"/>
      <c r="C259" s="28"/>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spans="1:26" ht="16.5" customHeight="1">
      <c r="A260" s="27"/>
      <c r="B260" s="27"/>
      <c r="C260" s="28"/>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spans="1:26" ht="16.5" customHeight="1">
      <c r="A261" s="27"/>
      <c r="B261" s="27"/>
      <c r="C261" s="28"/>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spans="1:26" ht="16.5" customHeight="1">
      <c r="A262" s="27"/>
      <c r="B262" s="27"/>
      <c r="C262" s="28"/>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spans="1:26" ht="16.5" customHeight="1">
      <c r="A263" s="27"/>
      <c r="B263" s="27"/>
      <c r="C263" s="28"/>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spans="1:26" ht="16.5" customHeight="1">
      <c r="A264" s="27"/>
      <c r="B264" s="27"/>
      <c r="C264" s="28"/>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spans="1:26" ht="16.5" customHeight="1">
      <c r="A265" s="27"/>
      <c r="B265" s="27"/>
      <c r="C265" s="28"/>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spans="1:26" ht="16.5" customHeight="1">
      <c r="A266" s="27"/>
      <c r="B266" s="27"/>
      <c r="C266" s="28"/>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spans="1:26" ht="16.5" customHeight="1">
      <c r="A267" s="27"/>
      <c r="B267" s="27"/>
      <c r="C267" s="28"/>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spans="1:26" ht="16.5" customHeight="1">
      <c r="A268" s="27"/>
      <c r="B268" s="27"/>
      <c r="C268" s="28"/>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spans="1:26" ht="16.5" customHeight="1">
      <c r="A269" s="27"/>
      <c r="B269" s="27"/>
      <c r="C269" s="28"/>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spans="1:26" ht="16.5" customHeight="1">
      <c r="A270" s="27"/>
      <c r="B270" s="27"/>
      <c r="C270" s="28"/>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spans="1:26" ht="16.5" customHeight="1">
      <c r="A271" s="27"/>
      <c r="B271" s="27"/>
      <c r="C271" s="28"/>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spans="1:26" ht="16.5" customHeight="1">
      <c r="A272" s="27"/>
      <c r="B272" s="27"/>
      <c r="C272" s="28"/>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spans="1:26" ht="16.5" customHeight="1">
      <c r="A273" s="27"/>
      <c r="B273" s="27"/>
      <c r="C273" s="28"/>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spans="1:26" ht="16.5" customHeight="1">
      <c r="A274" s="27"/>
      <c r="B274" s="27"/>
      <c r="C274" s="28"/>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spans="1:26" ht="16.5" customHeight="1">
      <c r="A275" s="27"/>
      <c r="B275" s="27"/>
      <c r="C275" s="28"/>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spans="1:26" ht="16.5" customHeight="1">
      <c r="A276" s="27"/>
      <c r="B276" s="27"/>
      <c r="C276" s="28"/>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spans="1:26" ht="16.5" customHeight="1">
      <c r="A277" s="27"/>
      <c r="B277" s="27"/>
      <c r="C277" s="28"/>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spans="1:26" ht="16.5" customHeight="1">
      <c r="A278" s="27"/>
      <c r="B278" s="27"/>
      <c r="C278" s="28"/>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spans="1:26" ht="16.5" customHeight="1">
      <c r="A279" s="27"/>
      <c r="B279" s="27"/>
      <c r="C279" s="28"/>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spans="1:26" ht="16.5" customHeight="1">
      <c r="A280" s="27"/>
      <c r="B280" s="27"/>
      <c r="C280" s="28"/>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spans="1:26" ht="16.5" customHeight="1">
      <c r="A281" s="27"/>
      <c r="B281" s="27"/>
      <c r="C281" s="28"/>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spans="1:26" ht="16.5" customHeight="1">
      <c r="A282" s="27"/>
      <c r="B282" s="27"/>
      <c r="C282" s="28"/>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spans="1:26" ht="16.5" customHeight="1">
      <c r="A283" s="27"/>
      <c r="B283" s="27"/>
      <c r="C283" s="28"/>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spans="1:26" ht="16.5" customHeight="1">
      <c r="A284" s="27"/>
      <c r="B284" s="27"/>
      <c r="C284" s="28"/>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spans="1:26" ht="16.5" customHeight="1">
      <c r="A285" s="27"/>
      <c r="B285" s="27"/>
      <c r="C285" s="28"/>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spans="1:26" ht="16.5" customHeight="1">
      <c r="A286" s="27"/>
      <c r="B286" s="27"/>
      <c r="C286" s="28"/>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spans="1:26" ht="16.5" customHeight="1">
      <c r="A287" s="27"/>
      <c r="B287" s="27"/>
      <c r="C287" s="28"/>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spans="1:26" ht="16.5" customHeight="1">
      <c r="A288" s="27"/>
      <c r="B288" s="27"/>
      <c r="C288" s="28"/>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spans="1:26" ht="16.5" customHeight="1">
      <c r="A289" s="27"/>
      <c r="B289" s="27"/>
      <c r="C289" s="28"/>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spans="1:26" ht="16.5" customHeight="1">
      <c r="A290" s="27"/>
      <c r="B290" s="27"/>
      <c r="C290" s="28"/>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spans="1:26" ht="16.5" customHeight="1">
      <c r="A291" s="27"/>
      <c r="B291" s="27"/>
      <c r="C291" s="28"/>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spans="1:26" ht="16.5" customHeight="1">
      <c r="A292" s="27"/>
      <c r="B292" s="27"/>
      <c r="C292" s="28"/>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spans="1:26" ht="16.5" customHeight="1">
      <c r="A293" s="27"/>
      <c r="B293" s="27"/>
      <c r="C293" s="28"/>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spans="1:26" ht="16.5" customHeight="1">
      <c r="A294" s="27"/>
      <c r="B294" s="27"/>
      <c r="C294" s="28"/>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spans="1:26" ht="16.5" customHeight="1">
      <c r="A295" s="27"/>
      <c r="B295" s="27"/>
      <c r="C295" s="28"/>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spans="1:26" ht="16.5" customHeight="1">
      <c r="A296" s="27"/>
      <c r="B296" s="27"/>
      <c r="C296" s="28"/>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spans="1:26" ht="16.5" customHeight="1">
      <c r="A297" s="27"/>
      <c r="B297" s="27"/>
      <c r="C297" s="28"/>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spans="1:26" ht="16.5" customHeight="1">
      <c r="A298" s="27"/>
      <c r="B298" s="27"/>
      <c r="C298" s="28"/>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spans="1:26" ht="16.5" customHeight="1">
      <c r="A299" s="27"/>
      <c r="B299" s="27"/>
      <c r="C299" s="28"/>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spans="1:26" ht="16.5" customHeight="1">
      <c r="A300" s="27"/>
      <c r="B300" s="27"/>
      <c r="C300" s="28"/>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spans="1:26" ht="16.5" customHeight="1">
      <c r="A301" s="27"/>
      <c r="B301" s="27"/>
      <c r="C301" s="28"/>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spans="1:26" ht="16.5" customHeight="1">
      <c r="A302" s="27"/>
      <c r="B302" s="27"/>
      <c r="C302" s="28"/>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spans="1:26" ht="16.5" customHeight="1">
      <c r="A303" s="27"/>
      <c r="B303" s="27"/>
      <c r="C303" s="28"/>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spans="1:26" ht="16.5" customHeight="1">
      <c r="A304" s="27"/>
      <c r="B304" s="27"/>
      <c r="C304" s="28"/>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spans="1:26" ht="16.5" customHeight="1">
      <c r="A305" s="27"/>
      <c r="B305" s="27"/>
      <c r="C305" s="28"/>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spans="1:26" ht="16.5" customHeight="1">
      <c r="A306" s="27"/>
      <c r="B306" s="27"/>
      <c r="C306" s="28"/>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spans="1:26" ht="16.5" customHeight="1">
      <c r="A307" s="27"/>
      <c r="B307" s="27"/>
      <c r="C307" s="28"/>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spans="1:26" ht="16.5" customHeight="1">
      <c r="A308" s="27"/>
      <c r="B308" s="27"/>
      <c r="C308" s="28"/>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spans="1:26" ht="16.5" customHeight="1">
      <c r="A309" s="27"/>
      <c r="B309" s="27"/>
      <c r="C309" s="28"/>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spans="1:26" ht="16.5" customHeight="1">
      <c r="A310" s="27"/>
      <c r="B310" s="27"/>
      <c r="C310" s="28"/>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spans="1:26" ht="16.5" customHeight="1">
      <c r="A311" s="27"/>
      <c r="B311" s="27"/>
      <c r="C311" s="28"/>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spans="1:26" ht="16.5" customHeight="1">
      <c r="A312" s="27"/>
      <c r="B312" s="27"/>
      <c r="C312" s="28"/>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spans="1:26" ht="16.5" customHeight="1">
      <c r="A313" s="27"/>
      <c r="B313" s="27"/>
      <c r="C313" s="28"/>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spans="1:26" ht="16.5" customHeight="1">
      <c r="A314" s="27"/>
      <c r="B314" s="27"/>
      <c r="C314" s="28"/>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spans="1:26" ht="16.5" customHeight="1">
      <c r="A315" s="27"/>
      <c r="B315" s="27"/>
      <c r="C315" s="28"/>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spans="1:26" ht="16.5" customHeight="1">
      <c r="A316" s="27"/>
      <c r="B316" s="27"/>
      <c r="C316" s="28"/>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spans="1:26" ht="16.5" customHeight="1">
      <c r="A317" s="27"/>
      <c r="B317" s="27"/>
      <c r="C317" s="28"/>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spans="1:26" ht="16.5" customHeight="1">
      <c r="A318" s="27"/>
      <c r="B318" s="27"/>
      <c r="C318" s="28"/>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spans="1:26" ht="16.5" customHeight="1">
      <c r="A319" s="27"/>
      <c r="B319" s="27"/>
      <c r="C319" s="28"/>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spans="1:26" ht="16.5" customHeight="1">
      <c r="A320" s="27"/>
      <c r="B320" s="27"/>
      <c r="C320" s="28"/>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spans="1:26" ht="16.5" customHeight="1">
      <c r="A321" s="27"/>
      <c r="B321" s="27"/>
      <c r="C321" s="28"/>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spans="1:26" ht="16.5" customHeight="1">
      <c r="A322" s="27"/>
      <c r="B322" s="27"/>
      <c r="C322" s="28"/>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spans="1:26" ht="16.5" customHeight="1">
      <c r="A323" s="27"/>
      <c r="B323" s="27"/>
      <c r="C323" s="28"/>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spans="1:26" ht="16.5" customHeight="1">
      <c r="A324" s="27"/>
      <c r="B324" s="27"/>
      <c r="C324" s="28"/>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spans="1:26" ht="16.5" customHeight="1">
      <c r="A325" s="27"/>
      <c r="B325" s="27"/>
      <c r="C325" s="28"/>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spans="1:26" ht="16.5" customHeight="1">
      <c r="A326" s="27"/>
      <c r="B326" s="27"/>
      <c r="C326" s="28"/>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spans="1:26" ht="16.5" customHeight="1">
      <c r="A327" s="27"/>
      <c r="B327" s="27"/>
      <c r="C327" s="28"/>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spans="1:26" ht="16.5" customHeight="1">
      <c r="A328" s="27"/>
      <c r="B328" s="27"/>
      <c r="C328" s="28"/>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spans="1:26" ht="16.5" customHeight="1">
      <c r="A329" s="27"/>
      <c r="B329" s="27"/>
      <c r="C329" s="28"/>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spans="1:26" ht="16.5" customHeight="1">
      <c r="A330" s="27"/>
      <c r="B330" s="27"/>
      <c r="C330" s="28"/>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spans="1:26" ht="16.5" customHeight="1">
      <c r="A331" s="27"/>
      <c r="B331" s="27"/>
      <c r="C331" s="28"/>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spans="1:26" ht="16.5" customHeight="1">
      <c r="A332" s="27"/>
      <c r="B332" s="27"/>
      <c r="C332" s="28"/>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spans="1:26" ht="16.5" customHeight="1">
      <c r="A333" s="27"/>
      <c r="B333" s="27"/>
      <c r="C333" s="28"/>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spans="1:26" ht="16.5" customHeight="1">
      <c r="A334" s="27"/>
      <c r="B334" s="27"/>
      <c r="C334" s="28"/>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spans="1:26" ht="16.5" customHeight="1">
      <c r="A335" s="27"/>
      <c r="B335" s="27"/>
      <c r="C335" s="28"/>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spans="1:26" ht="16.5" customHeight="1">
      <c r="A336" s="27"/>
      <c r="B336" s="27"/>
      <c r="C336" s="28"/>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spans="1:26" ht="16.5" customHeight="1">
      <c r="A337" s="27"/>
      <c r="B337" s="27"/>
      <c r="C337" s="28"/>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spans="1:26" ht="16.5" customHeight="1">
      <c r="A338" s="27"/>
      <c r="B338" s="27"/>
      <c r="C338" s="28"/>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spans="1:26" ht="16.5" customHeight="1">
      <c r="A339" s="27"/>
      <c r="B339" s="27"/>
      <c r="C339" s="28"/>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spans="1:26" ht="16.5" customHeight="1">
      <c r="A340" s="27"/>
      <c r="B340" s="27"/>
      <c r="C340" s="28"/>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spans="1:26" ht="16.5" customHeight="1">
      <c r="A341" s="27"/>
      <c r="B341" s="27"/>
      <c r="C341" s="28"/>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spans="1:26" ht="16.5" customHeight="1">
      <c r="A342" s="27"/>
      <c r="B342" s="27"/>
      <c r="C342" s="28"/>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spans="1:26" ht="16.5" customHeight="1">
      <c r="A343" s="27"/>
      <c r="B343" s="27"/>
      <c r="C343" s="28"/>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spans="1:26" ht="16.5" customHeight="1">
      <c r="A344" s="27"/>
      <c r="B344" s="27"/>
      <c r="C344" s="28"/>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spans="1:26" ht="16.5" customHeight="1">
      <c r="A345" s="27"/>
      <c r="B345" s="27"/>
      <c r="C345" s="28"/>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spans="1:26" ht="16.5" customHeight="1">
      <c r="A346" s="27"/>
      <c r="B346" s="27"/>
      <c r="C346" s="28"/>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spans="1:26" ht="16.5" customHeight="1">
      <c r="A347" s="27"/>
      <c r="B347" s="27"/>
      <c r="C347" s="28"/>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spans="1:26" ht="16.5" customHeight="1">
      <c r="A348" s="27"/>
      <c r="B348" s="27"/>
      <c r="C348" s="28"/>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spans="1:26" ht="16.5" customHeight="1">
      <c r="A349" s="27"/>
      <c r="B349" s="27"/>
      <c r="C349" s="28"/>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spans="1:26" ht="16.5" customHeight="1">
      <c r="A350" s="27"/>
      <c r="B350" s="27"/>
      <c r="C350" s="28"/>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spans="1:26" ht="16.5" customHeight="1">
      <c r="A351" s="27"/>
      <c r="B351" s="27"/>
      <c r="C351" s="28"/>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spans="1:26" ht="16.5" customHeight="1">
      <c r="A352" s="27"/>
      <c r="B352" s="27"/>
      <c r="C352" s="28"/>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spans="1:26" ht="16.5" customHeight="1">
      <c r="A353" s="27"/>
      <c r="B353" s="27"/>
      <c r="C353" s="28"/>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spans="1:26" ht="16.5" customHeight="1">
      <c r="A354" s="27"/>
      <c r="B354" s="27"/>
      <c r="C354" s="28"/>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spans="1:26" ht="16.5" customHeight="1">
      <c r="A355" s="27"/>
      <c r="B355" s="27"/>
      <c r="C355" s="28"/>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spans="1:26" ht="16.5" customHeight="1">
      <c r="A356" s="27"/>
      <c r="B356" s="27"/>
      <c r="C356" s="28"/>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spans="1:26" ht="16.5" customHeight="1">
      <c r="A357" s="27"/>
      <c r="B357" s="27"/>
      <c r="C357" s="28"/>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spans="1:26" ht="16.5" customHeight="1">
      <c r="A358" s="27"/>
      <c r="B358" s="27"/>
      <c r="C358" s="28"/>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spans="1:26" ht="16.5" customHeight="1">
      <c r="A359" s="27"/>
      <c r="B359" s="27"/>
      <c r="C359" s="28"/>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spans="1:26" ht="16.5" customHeight="1">
      <c r="A360" s="27"/>
      <c r="B360" s="27"/>
      <c r="C360" s="28"/>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spans="1:26" ht="16.5" customHeight="1">
      <c r="A361" s="27"/>
      <c r="B361" s="27"/>
      <c r="C361" s="28"/>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spans="1:26" ht="16.5" customHeight="1">
      <c r="A362" s="27"/>
      <c r="B362" s="27"/>
      <c r="C362" s="28"/>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spans="1:26" ht="16.5" customHeight="1">
      <c r="A363" s="27"/>
      <c r="B363" s="27"/>
      <c r="C363" s="28"/>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spans="1:26" ht="16.5" customHeight="1">
      <c r="A364" s="27"/>
      <c r="B364" s="27"/>
      <c r="C364" s="28"/>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spans="1:26" ht="16.5" customHeight="1">
      <c r="A365" s="27"/>
      <c r="B365" s="27"/>
      <c r="C365" s="28"/>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spans="1:26" ht="16.5" customHeight="1">
      <c r="A366" s="27"/>
      <c r="B366" s="27"/>
      <c r="C366" s="28"/>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spans="1:26" ht="16.5" customHeight="1">
      <c r="A367" s="27"/>
      <c r="B367" s="27"/>
      <c r="C367" s="28"/>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spans="1:26" ht="16.5" customHeight="1">
      <c r="A368" s="27"/>
      <c r="B368" s="27"/>
      <c r="C368" s="28"/>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spans="1:26" ht="16.5" customHeight="1">
      <c r="A369" s="27"/>
      <c r="B369" s="27"/>
      <c r="C369" s="28"/>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spans="1:26" ht="16.5" customHeight="1">
      <c r="A370" s="27"/>
      <c r="B370" s="27"/>
      <c r="C370" s="28"/>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spans="1:26" ht="16.5" customHeight="1">
      <c r="A371" s="27"/>
      <c r="B371" s="27"/>
      <c r="C371" s="28"/>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spans="1:26" ht="16.5" customHeight="1">
      <c r="A372" s="27"/>
      <c r="B372" s="27"/>
      <c r="C372" s="28"/>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spans="1:26" ht="16.5" customHeight="1">
      <c r="A373" s="27"/>
      <c r="B373" s="27"/>
      <c r="C373" s="28"/>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spans="1:26" ht="16.5" customHeight="1">
      <c r="A374" s="27"/>
      <c r="B374" s="27"/>
      <c r="C374" s="28"/>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spans="1:26" ht="16.5" customHeight="1">
      <c r="A375" s="27"/>
      <c r="B375" s="27"/>
      <c r="C375" s="28"/>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spans="1:26" ht="16.5" customHeight="1">
      <c r="A376" s="27"/>
      <c r="B376" s="27"/>
      <c r="C376" s="28"/>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spans="1:26" ht="16.5" customHeight="1">
      <c r="A377" s="27"/>
      <c r="B377" s="27"/>
      <c r="C377" s="28"/>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spans="1:26" ht="16.5" customHeight="1">
      <c r="A378" s="27"/>
      <c r="B378" s="27"/>
      <c r="C378" s="28"/>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spans="1:26" ht="16.5" customHeight="1">
      <c r="A379" s="27"/>
      <c r="B379" s="27"/>
      <c r="C379" s="28"/>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spans="1:26" ht="16.5" customHeight="1">
      <c r="A380" s="27"/>
      <c r="B380" s="27"/>
      <c r="C380" s="28"/>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spans="1:26" ht="16.5" customHeight="1">
      <c r="A381" s="27"/>
      <c r="B381" s="27"/>
      <c r="C381" s="28"/>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spans="1:26" ht="16.5" customHeight="1">
      <c r="A382" s="27"/>
      <c r="B382" s="27"/>
      <c r="C382" s="28"/>
      <c r="D382" s="27"/>
      <c r="E382" s="27"/>
      <c r="F382" s="27"/>
      <c r="G382" s="27"/>
      <c r="H382" s="27"/>
      <c r="I382" s="27"/>
      <c r="J382" s="27"/>
      <c r="K382" s="27"/>
      <c r="L382" s="27"/>
      <c r="M382" s="27"/>
      <c r="N382" s="27"/>
      <c r="O382" s="27"/>
      <c r="P382" s="27"/>
      <c r="Q382" s="27"/>
      <c r="R382" s="27"/>
      <c r="S382" s="27"/>
      <c r="T382" s="27"/>
      <c r="U382" s="27"/>
      <c r="V382" s="27"/>
      <c r="W382" s="27"/>
      <c r="X382" s="27"/>
      <c r="Y382" s="27"/>
      <c r="Z382" s="27"/>
    </row>
    <row r="383" spans="1:26" ht="16.5" customHeight="1">
      <c r="A383" s="27"/>
      <c r="B383" s="27"/>
      <c r="C383" s="28"/>
      <c r="D383" s="27"/>
      <c r="E383" s="27"/>
      <c r="F383" s="27"/>
      <c r="G383" s="27"/>
      <c r="H383" s="27"/>
      <c r="I383" s="27"/>
      <c r="J383" s="27"/>
      <c r="K383" s="27"/>
      <c r="L383" s="27"/>
      <c r="M383" s="27"/>
      <c r="N383" s="27"/>
      <c r="O383" s="27"/>
      <c r="P383" s="27"/>
      <c r="Q383" s="27"/>
      <c r="R383" s="27"/>
      <c r="S383" s="27"/>
      <c r="T383" s="27"/>
      <c r="U383" s="27"/>
      <c r="V383" s="27"/>
      <c r="W383" s="27"/>
      <c r="X383" s="27"/>
      <c r="Y383" s="27"/>
      <c r="Z383" s="27"/>
    </row>
    <row r="384" spans="1:26" ht="16.5" customHeight="1">
      <c r="A384" s="27"/>
      <c r="B384" s="27"/>
      <c r="C384" s="28"/>
      <c r="D384" s="27"/>
      <c r="E384" s="27"/>
      <c r="F384" s="27"/>
      <c r="G384" s="27"/>
      <c r="H384" s="27"/>
      <c r="I384" s="27"/>
      <c r="J384" s="27"/>
      <c r="K384" s="27"/>
      <c r="L384" s="27"/>
      <c r="M384" s="27"/>
      <c r="N384" s="27"/>
      <c r="O384" s="27"/>
      <c r="P384" s="27"/>
      <c r="Q384" s="27"/>
      <c r="R384" s="27"/>
      <c r="S384" s="27"/>
      <c r="T384" s="27"/>
      <c r="U384" s="27"/>
      <c r="V384" s="27"/>
      <c r="W384" s="27"/>
      <c r="X384" s="27"/>
      <c r="Y384" s="27"/>
      <c r="Z384" s="27"/>
    </row>
    <row r="385" spans="1:26" ht="16.5" customHeight="1">
      <c r="A385" s="27"/>
      <c r="B385" s="27"/>
      <c r="C385" s="28"/>
      <c r="D385" s="27"/>
      <c r="E385" s="27"/>
      <c r="F385" s="27"/>
      <c r="G385" s="27"/>
      <c r="H385" s="27"/>
      <c r="I385" s="27"/>
      <c r="J385" s="27"/>
      <c r="K385" s="27"/>
      <c r="L385" s="27"/>
      <c r="M385" s="27"/>
      <c r="N385" s="27"/>
      <c r="O385" s="27"/>
      <c r="P385" s="27"/>
      <c r="Q385" s="27"/>
      <c r="R385" s="27"/>
      <c r="S385" s="27"/>
      <c r="T385" s="27"/>
      <c r="U385" s="27"/>
      <c r="V385" s="27"/>
      <c r="W385" s="27"/>
      <c r="X385" s="27"/>
      <c r="Y385" s="27"/>
      <c r="Z385" s="27"/>
    </row>
    <row r="386" spans="1:26" ht="16.5" customHeight="1">
      <c r="A386" s="27"/>
      <c r="B386" s="27"/>
      <c r="C386" s="28"/>
      <c r="D386" s="27"/>
      <c r="E386" s="27"/>
      <c r="F386" s="27"/>
      <c r="G386" s="27"/>
      <c r="H386" s="27"/>
      <c r="I386" s="27"/>
      <c r="J386" s="27"/>
      <c r="K386" s="27"/>
      <c r="L386" s="27"/>
      <c r="M386" s="27"/>
      <c r="N386" s="27"/>
      <c r="O386" s="27"/>
      <c r="P386" s="27"/>
      <c r="Q386" s="27"/>
      <c r="R386" s="27"/>
      <c r="S386" s="27"/>
      <c r="T386" s="27"/>
      <c r="U386" s="27"/>
      <c r="V386" s="27"/>
      <c r="W386" s="27"/>
      <c r="X386" s="27"/>
      <c r="Y386" s="27"/>
      <c r="Z386" s="27"/>
    </row>
    <row r="387" spans="1:26" ht="16.5" customHeight="1">
      <c r="A387" s="27"/>
      <c r="B387" s="27"/>
      <c r="C387" s="28"/>
      <c r="D387" s="27"/>
      <c r="E387" s="27"/>
      <c r="F387" s="27"/>
      <c r="G387" s="27"/>
      <c r="H387" s="27"/>
      <c r="I387" s="27"/>
      <c r="J387" s="27"/>
      <c r="K387" s="27"/>
      <c r="L387" s="27"/>
      <c r="M387" s="27"/>
      <c r="N387" s="27"/>
      <c r="O387" s="27"/>
      <c r="P387" s="27"/>
      <c r="Q387" s="27"/>
      <c r="R387" s="27"/>
      <c r="S387" s="27"/>
      <c r="T387" s="27"/>
      <c r="U387" s="27"/>
      <c r="V387" s="27"/>
      <c r="W387" s="27"/>
      <c r="X387" s="27"/>
      <c r="Y387" s="27"/>
      <c r="Z387" s="27"/>
    </row>
    <row r="388" spans="1:26" ht="16.5" customHeight="1">
      <c r="A388" s="27"/>
      <c r="B388" s="27"/>
      <c r="C388" s="28"/>
      <c r="D388" s="27"/>
      <c r="E388" s="27"/>
      <c r="F388" s="27"/>
      <c r="G388" s="27"/>
      <c r="H388" s="27"/>
      <c r="I388" s="27"/>
      <c r="J388" s="27"/>
      <c r="K388" s="27"/>
      <c r="L388" s="27"/>
      <c r="M388" s="27"/>
      <c r="N388" s="27"/>
      <c r="O388" s="27"/>
      <c r="P388" s="27"/>
      <c r="Q388" s="27"/>
      <c r="R388" s="27"/>
      <c r="S388" s="27"/>
      <c r="T388" s="27"/>
      <c r="U388" s="27"/>
      <c r="V388" s="27"/>
      <c r="W388" s="27"/>
      <c r="X388" s="27"/>
      <c r="Y388" s="27"/>
      <c r="Z388" s="27"/>
    </row>
    <row r="389" spans="1:26" ht="16.5" customHeight="1">
      <c r="A389" s="27"/>
      <c r="B389" s="27"/>
      <c r="C389" s="28"/>
      <c r="D389" s="27"/>
      <c r="E389" s="27"/>
      <c r="F389" s="27"/>
      <c r="G389" s="27"/>
      <c r="H389" s="27"/>
      <c r="I389" s="27"/>
      <c r="J389" s="27"/>
      <c r="K389" s="27"/>
      <c r="L389" s="27"/>
      <c r="M389" s="27"/>
      <c r="N389" s="27"/>
      <c r="O389" s="27"/>
      <c r="P389" s="27"/>
      <c r="Q389" s="27"/>
      <c r="R389" s="27"/>
      <c r="S389" s="27"/>
      <c r="T389" s="27"/>
      <c r="U389" s="27"/>
      <c r="V389" s="27"/>
      <c r="W389" s="27"/>
      <c r="X389" s="27"/>
      <c r="Y389" s="27"/>
      <c r="Z389" s="27"/>
    </row>
    <row r="390" spans="1:26" ht="16.5" customHeight="1">
      <c r="A390" s="27"/>
      <c r="B390" s="27"/>
      <c r="C390" s="28"/>
      <c r="D390" s="27"/>
      <c r="E390" s="27"/>
      <c r="F390" s="27"/>
      <c r="G390" s="27"/>
      <c r="H390" s="27"/>
      <c r="I390" s="27"/>
      <c r="J390" s="27"/>
      <c r="K390" s="27"/>
      <c r="L390" s="27"/>
      <c r="M390" s="27"/>
      <c r="N390" s="27"/>
      <c r="O390" s="27"/>
      <c r="P390" s="27"/>
      <c r="Q390" s="27"/>
      <c r="R390" s="27"/>
      <c r="S390" s="27"/>
      <c r="T390" s="27"/>
      <c r="U390" s="27"/>
      <c r="V390" s="27"/>
      <c r="W390" s="27"/>
      <c r="X390" s="27"/>
      <c r="Y390" s="27"/>
      <c r="Z390" s="27"/>
    </row>
    <row r="391" spans="1:26" ht="16.5" customHeight="1">
      <c r="A391" s="27"/>
      <c r="B391" s="27"/>
      <c r="C391" s="28"/>
      <c r="D391" s="27"/>
      <c r="E391" s="27"/>
      <c r="F391" s="27"/>
      <c r="G391" s="27"/>
      <c r="H391" s="27"/>
      <c r="I391" s="27"/>
      <c r="J391" s="27"/>
      <c r="K391" s="27"/>
      <c r="L391" s="27"/>
      <c r="M391" s="27"/>
      <c r="N391" s="27"/>
      <c r="O391" s="27"/>
      <c r="P391" s="27"/>
      <c r="Q391" s="27"/>
      <c r="R391" s="27"/>
      <c r="S391" s="27"/>
      <c r="T391" s="27"/>
      <c r="U391" s="27"/>
      <c r="V391" s="27"/>
      <c r="W391" s="27"/>
      <c r="X391" s="27"/>
      <c r="Y391" s="27"/>
      <c r="Z391" s="27"/>
    </row>
    <row r="392" spans="1:26" ht="16.5" customHeight="1">
      <c r="A392" s="27"/>
      <c r="B392" s="27"/>
      <c r="C392" s="28"/>
      <c r="D392" s="27"/>
      <c r="E392" s="27"/>
      <c r="F392" s="27"/>
      <c r="G392" s="27"/>
      <c r="H392" s="27"/>
      <c r="I392" s="27"/>
      <c r="J392" s="27"/>
      <c r="K392" s="27"/>
      <c r="L392" s="27"/>
      <c r="M392" s="27"/>
      <c r="N392" s="27"/>
      <c r="O392" s="27"/>
      <c r="P392" s="27"/>
      <c r="Q392" s="27"/>
      <c r="R392" s="27"/>
      <c r="S392" s="27"/>
      <c r="T392" s="27"/>
      <c r="U392" s="27"/>
      <c r="V392" s="27"/>
      <c r="W392" s="27"/>
      <c r="X392" s="27"/>
      <c r="Y392" s="27"/>
      <c r="Z392" s="27"/>
    </row>
    <row r="393" spans="1:26" ht="16.5" customHeight="1">
      <c r="A393" s="27"/>
      <c r="B393" s="27"/>
      <c r="C393" s="28"/>
      <c r="D393" s="27"/>
      <c r="E393" s="27"/>
      <c r="F393" s="27"/>
      <c r="G393" s="27"/>
      <c r="H393" s="27"/>
      <c r="I393" s="27"/>
      <c r="J393" s="27"/>
      <c r="K393" s="27"/>
      <c r="L393" s="27"/>
      <c r="M393" s="27"/>
      <c r="N393" s="27"/>
      <c r="O393" s="27"/>
      <c r="P393" s="27"/>
      <c r="Q393" s="27"/>
      <c r="R393" s="27"/>
      <c r="S393" s="27"/>
      <c r="T393" s="27"/>
      <c r="U393" s="27"/>
      <c r="V393" s="27"/>
      <c r="W393" s="27"/>
      <c r="X393" s="27"/>
      <c r="Y393" s="27"/>
      <c r="Z393" s="27"/>
    </row>
    <row r="394" spans="1:26" ht="16.5" customHeight="1">
      <c r="A394" s="27"/>
      <c r="B394" s="27"/>
      <c r="C394" s="28"/>
      <c r="D394" s="27"/>
      <c r="E394" s="27"/>
      <c r="F394" s="27"/>
      <c r="G394" s="27"/>
      <c r="H394" s="27"/>
      <c r="I394" s="27"/>
      <c r="J394" s="27"/>
      <c r="K394" s="27"/>
      <c r="L394" s="27"/>
      <c r="M394" s="27"/>
      <c r="N394" s="27"/>
      <c r="O394" s="27"/>
      <c r="P394" s="27"/>
      <c r="Q394" s="27"/>
      <c r="R394" s="27"/>
      <c r="S394" s="27"/>
      <c r="T394" s="27"/>
      <c r="U394" s="27"/>
      <c r="V394" s="27"/>
      <c r="W394" s="27"/>
      <c r="X394" s="27"/>
      <c r="Y394" s="27"/>
      <c r="Z394" s="27"/>
    </row>
    <row r="395" spans="1:26" ht="16.5" customHeight="1">
      <c r="A395" s="27"/>
      <c r="B395" s="27"/>
      <c r="C395" s="28"/>
      <c r="D395" s="27"/>
      <c r="E395" s="27"/>
      <c r="F395" s="27"/>
      <c r="G395" s="27"/>
      <c r="H395" s="27"/>
      <c r="I395" s="27"/>
      <c r="J395" s="27"/>
      <c r="K395" s="27"/>
      <c r="L395" s="27"/>
      <c r="M395" s="27"/>
      <c r="N395" s="27"/>
      <c r="O395" s="27"/>
      <c r="P395" s="27"/>
      <c r="Q395" s="27"/>
      <c r="R395" s="27"/>
      <c r="S395" s="27"/>
      <c r="T395" s="27"/>
      <c r="U395" s="27"/>
      <c r="V395" s="27"/>
      <c r="W395" s="27"/>
      <c r="X395" s="27"/>
      <c r="Y395" s="27"/>
      <c r="Z395" s="27"/>
    </row>
    <row r="396" spans="1:26" ht="16.5" customHeight="1">
      <c r="A396" s="27"/>
      <c r="B396" s="27"/>
      <c r="C396" s="28"/>
      <c r="D396" s="27"/>
      <c r="E396" s="27"/>
      <c r="F396" s="27"/>
      <c r="G396" s="27"/>
      <c r="H396" s="27"/>
      <c r="I396" s="27"/>
      <c r="J396" s="27"/>
      <c r="K396" s="27"/>
      <c r="L396" s="27"/>
      <c r="M396" s="27"/>
      <c r="N396" s="27"/>
      <c r="O396" s="27"/>
      <c r="P396" s="27"/>
      <c r="Q396" s="27"/>
      <c r="R396" s="27"/>
      <c r="S396" s="27"/>
      <c r="T396" s="27"/>
      <c r="U396" s="27"/>
      <c r="V396" s="27"/>
      <c r="W396" s="27"/>
      <c r="X396" s="27"/>
      <c r="Y396" s="27"/>
      <c r="Z396" s="27"/>
    </row>
    <row r="397" spans="1:26" ht="16.5" customHeight="1">
      <c r="A397" s="27"/>
      <c r="B397" s="27"/>
      <c r="C397" s="28"/>
      <c r="D397" s="27"/>
      <c r="E397" s="27"/>
      <c r="F397" s="27"/>
      <c r="G397" s="27"/>
      <c r="H397" s="27"/>
      <c r="I397" s="27"/>
      <c r="J397" s="27"/>
      <c r="K397" s="27"/>
      <c r="L397" s="27"/>
      <c r="M397" s="27"/>
      <c r="N397" s="27"/>
      <c r="O397" s="27"/>
      <c r="P397" s="27"/>
      <c r="Q397" s="27"/>
      <c r="R397" s="27"/>
      <c r="S397" s="27"/>
      <c r="T397" s="27"/>
      <c r="U397" s="27"/>
      <c r="V397" s="27"/>
      <c r="W397" s="27"/>
      <c r="X397" s="27"/>
      <c r="Y397" s="27"/>
      <c r="Z397" s="27"/>
    </row>
    <row r="398" spans="1:26" ht="16.5" customHeight="1">
      <c r="A398" s="27"/>
      <c r="B398" s="27"/>
      <c r="C398" s="28"/>
      <c r="D398" s="27"/>
      <c r="E398" s="27"/>
      <c r="F398" s="27"/>
      <c r="G398" s="27"/>
      <c r="H398" s="27"/>
      <c r="I398" s="27"/>
      <c r="J398" s="27"/>
      <c r="K398" s="27"/>
      <c r="L398" s="27"/>
      <c r="M398" s="27"/>
      <c r="N398" s="27"/>
      <c r="O398" s="27"/>
      <c r="P398" s="27"/>
      <c r="Q398" s="27"/>
      <c r="R398" s="27"/>
      <c r="S398" s="27"/>
      <c r="T398" s="27"/>
      <c r="U398" s="27"/>
      <c r="V398" s="27"/>
      <c r="W398" s="27"/>
      <c r="X398" s="27"/>
      <c r="Y398" s="27"/>
      <c r="Z398" s="27"/>
    </row>
    <row r="399" spans="1:26" ht="16.5" customHeight="1">
      <c r="A399" s="27"/>
      <c r="B399" s="27"/>
      <c r="C399" s="28"/>
      <c r="D399" s="27"/>
      <c r="E399" s="27"/>
      <c r="F399" s="27"/>
      <c r="G399" s="27"/>
      <c r="H399" s="27"/>
      <c r="I399" s="27"/>
      <c r="J399" s="27"/>
      <c r="K399" s="27"/>
      <c r="L399" s="27"/>
      <c r="M399" s="27"/>
      <c r="N399" s="27"/>
      <c r="O399" s="27"/>
      <c r="P399" s="27"/>
      <c r="Q399" s="27"/>
      <c r="R399" s="27"/>
      <c r="S399" s="27"/>
      <c r="T399" s="27"/>
      <c r="U399" s="27"/>
      <c r="V399" s="27"/>
      <c r="W399" s="27"/>
      <c r="X399" s="27"/>
      <c r="Y399" s="27"/>
      <c r="Z399" s="27"/>
    </row>
    <row r="400" spans="1:26" ht="16.5" customHeight="1">
      <c r="A400" s="27"/>
      <c r="B400" s="27"/>
      <c r="C400" s="28"/>
      <c r="D400" s="27"/>
      <c r="E400" s="27"/>
      <c r="F400" s="27"/>
      <c r="G400" s="27"/>
      <c r="H400" s="27"/>
      <c r="I400" s="27"/>
      <c r="J400" s="27"/>
      <c r="K400" s="27"/>
      <c r="L400" s="27"/>
      <c r="M400" s="27"/>
      <c r="N400" s="27"/>
      <c r="O400" s="27"/>
      <c r="P400" s="27"/>
      <c r="Q400" s="27"/>
      <c r="R400" s="27"/>
      <c r="S400" s="27"/>
      <c r="T400" s="27"/>
      <c r="U400" s="27"/>
      <c r="V400" s="27"/>
      <c r="W400" s="27"/>
      <c r="X400" s="27"/>
      <c r="Y400" s="27"/>
      <c r="Z400" s="27"/>
    </row>
    <row r="401" spans="1:26" ht="16.5" customHeight="1">
      <c r="A401" s="27"/>
      <c r="B401" s="27"/>
      <c r="C401" s="28"/>
      <c r="D401" s="27"/>
      <c r="E401" s="27"/>
      <c r="F401" s="27"/>
      <c r="G401" s="27"/>
      <c r="H401" s="27"/>
      <c r="I401" s="27"/>
      <c r="J401" s="27"/>
      <c r="K401" s="27"/>
      <c r="L401" s="27"/>
      <c r="M401" s="27"/>
      <c r="N401" s="27"/>
      <c r="O401" s="27"/>
      <c r="P401" s="27"/>
      <c r="Q401" s="27"/>
      <c r="R401" s="27"/>
      <c r="S401" s="27"/>
      <c r="T401" s="27"/>
      <c r="U401" s="27"/>
      <c r="V401" s="27"/>
      <c r="W401" s="27"/>
      <c r="X401" s="27"/>
      <c r="Y401" s="27"/>
      <c r="Z401" s="27"/>
    </row>
    <row r="402" spans="1:26" ht="16.5" customHeight="1">
      <c r="A402" s="27"/>
      <c r="B402" s="27"/>
      <c r="C402" s="28"/>
      <c r="D402" s="27"/>
      <c r="E402" s="27"/>
      <c r="F402" s="27"/>
      <c r="G402" s="27"/>
      <c r="H402" s="27"/>
      <c r="I402" s="27"/>
      <c r="J402" s="27"/>
      <c r="K402" s="27"/>
      <c r="L402" s="27"/>
      <c r="M402" s="27"/>
      <c r="N402" s="27"/>
      <c r="O402" s="27"/>
      <c r="P402" s="27"/>
      <c r="Q402" s="27"/>
      <c r="R402" s="27"/>
      <c r="S402" s="27"/>
      <c r="T402" s="27"/>
      <c r="U402" s="27"/>
      <c r="V402" s="27"/>
      <c r="W402" s="27"/>
      <c r="X402" s="27"/>
      <c r="Y402" s="27"/>
      <c r="Z402" s="27"/>
    </row>
    <row r="403" spans="1:26" ht="16.5" customHeight="1">
      <c r="A403" s="27"/>
      <c r="B403" s="27"/>
      <c r="C403" s="28"/>
      <c r="D403" s="27"/>
      <c r="E403" s="27"/>
      <c r="F403" s="27"/>
      <c r="G403" s="27"/>
      <c r="H403" s="27"/>
      <c r="I403" s="27"/>
      <c r="J403" s="27"/>
      <c r="K403" s="27"/>
      <c r="L403" s="27"/>
      <c r="M403" s="27"/>
      <c r="N403" s="27"/>
      <c r="O403" s="27"/>
      <c r="P403" s="27"/>
      <c r="Q403" s="27"/>
      <c r="R403" s="27"/>
      <c r="S403" s="27"/>
      <c r="T403" s="27"/>
      <c r="U403" s="27"/>
      <c r="V403" s="27"/>
      <c r="W403" s="27"/>
      <c r="X403" s="27"/>
      <c r="Y403" s="27"/>
      <c r="Z403" s="27"/>
    </row>
    <row r="404" spans="1:26" ht="16.5" customHeight="1">
      <c r="A404" s="27"/>
      <c r="B404" s="27"/>
      <c r="C404" s="28"/>
      <c r="D404" s="27"/>
      <c r="E404" s="27"/>
      <c r="F404" s="27"/>
      <c r="G404" s="27"/>
      <c r="H404" s="27"/>
      <c r="I404" s="27"/>
      <c r="J404" s="27"/>
      <c r="K404" s="27"/>
      <c r="L404" s="27"/>
      <c r="M404" s="27"/>
      <c r="N404" s="27"/>
      <c r="O404" s="27"/>
      <c r="P404" s="27"/>
      <c r="Q404" s="27"/>
      <c r="R404" s="27"/>
      <c r="S404" s="27"/>
      <c r="T404" s="27"/>
      <c r="U404" s="27"/>
      <c r="V404" s="27"/>
      <c r="W404" s="27"/>
      <c r="X404" s="27"/>
      <c r="Y404" s="27"/>
      <c r="Z404" s="27"/>
    </row>
    <row r="405" spans="1:26" ht="16.5" customHeight="1">
      <c r="A405" s="27"/>
      <c r="B405" s="27"/>
      <c r="C405" s="28"/>
      <c r="D405" s="27"/>
      <c r="E405" s="27"/>
      <c r="F405" s="27"/>
      <c r="G405" s="27"/>
      <c r="H405" s="27"/>
      <c r="I405" s="27"/>
      <c r="J405" s="27"/>
      <c r="K405" s="27"/>
      <c r="L405" s="27"/>
      <c r="M405" s="27"/>
      <c r="N405" s="27"/>
      <c r="O405" s="27"/>
      <c r="P405" s="27"/>
      <c r="Q405" s="27"/>
      <c r="R405" s="27"/>
      <c r="S405" s="27"/>
      <c r="T405" s="27"/>
      <c r="U405" s="27"/>
      <c r="V405" s="27"/>
      <c r="W405" s="27"/>
      <c r="X405" s="27"/>
      <c r="Y405" s="27"/>
      <c r="Z405" s="27"/>
    </row>
    <row r="406" spans="1:26" ht="16.5" customHeight="1">
      <c r="A406" s="27"/>
      <c r="B406" s="27"/>
      <c r="C406" s="28"/>
      <c r="D406" s="27"/>
      <c r="E406" s="27"/>
      <c r="F406" s="27"/>
      <c r="G406" s="27"/>
      <c r="H406" s="27"/>
      <c r="I406" s="27"/>
      <c r="J406" s="27"/>
      <c r="K406" s="27"/>
      <c r="L406" s="27"/>
      <c r="M406" s="27"/>
      <c r="N406" s="27"/>
      <c r="O406" s="27"/>
      <c r="P406" s="27"/>
      <c r="Q406" s="27"/>
      <c r="R406" s="27"/>
      <c r="S406" s="27"/>
      <c r="T406" s="27"/>
      <c r="U406" s="27"/>
      <c r="V406" s="27"/>
      <c r="W406" s="27"/>
      <c r="X406" s="27"/>
      <c r="Y406" s="27"/>
      <c r="Z406" s="27"/>
    </row>
    <row r="407" spans="1:26" ht="16.5" customHeight="1">
      <c r="A407" s="27"/>
      <c r="B407" s="27"/>
      <c r="C407" s="28"/>
      <c r="D407" s="27"/>
      <c r="E407" s="27"/>
      <c r="F407" s="27"/>
      <c r="G407" s="27"/>
      <c r="H407" s="27"/>
      <c r="I407" s="27"/>
      <c r="J407" s="27"/>
      <c r="K407" s="27"/>
      <c r="L407" s="27"/>
      <c r="M407" s="27"/>
      <c r="N407" s="27"/>
      <c r="O407" s="27"/>
      <c r="P407" s="27"/>
      <c r="Q407" s="27"/>
      <c r="R407" s="27"/>
      <c r="S407" s="27"/>
      <c r="T407" s="27"/>
      <c r="U407" s="27"/>
      <c r="V407" s="27"/>
      <c r="W407" s="27"/>
      <c r="X407" s="27"/>
      <c r="Y407" s="27"/>
      <c r="Z407" s="27"/>
    </row>
    <row r="408" spans="1:26" ht="16.5" customHeight="1">
      <c r="A408" s="27"/>
      <c r="B408" s="27"/>
      <c r="C408" s="28"/>
      <c r="D408" s="27"/>
      <c r="E408" s="27"/>
      <c r="F408" s="27"/>
      <c r="G408" s="27"/>
      <c r="H408" s="27"/>
      <c r="I408" s="27"/>
      <c r="J408" s="27"/>
      <c r="K408" s="27"/>
      <c r="L408" s="27"/>
      <c r="M408" s="27"/>
      <c r="N408" s="27"/>
      <c r="O408" s="27"/>
      <c r="P408" s="27"/>
      <c r="Q408" s="27"/>
      <c r="R408" s="27"/>
      <c r="S408" s="27"/>
      <c r="T408" s="27"/>
      <c r="U408" s="27"/>
      <c r="V408" s="27"/>
      <c r="W408" s="27"/>
      <c r="X408" s="27"/>
      <c r="Y408" s="27"/>
      <c r="Z408" s="27"/>
    </row>
    <row r="409" spans="1:26" ht="16.5" customHeight="1">
      <c r="A409" s="27"/>
      <c r="B409" s="27"/>
      <c r="C409" s="28"/>
      <c r="D409" s="27"/>
      <c r="E409" s="27"/>
      <c r="F409" s="27"/>
      <c r="G409" s="27"/>
      <c r="H409" s="27"/>
      <c r="I409" s="27"/>
      <c r="J409" s="27"/>
      <c r="K409" s="27"/>
      <c r="L409" s="27"/>
      <c r="M409" s="27"/>
      <c r="N409" s="27"/>
      <c r="O409" s="27"/>
      <c r="P409" s="27"/>
      <c r="Q409" s="27"/>
      <c r="R409" s="27"/>
      <c r="S409" s="27"/>
      <c r="T409" s="27"/>
      <c r="U409" s="27"/>
      <c r="V409" s="27"/>
      <c r="W409" s="27"/>
      <c r="X409" s="27"/>
      <c r="Y409" s="27"/>
      <c r="Z409" s="27"/>
    </row>
    <row r="410" spans="1:26" ht="16.5" customHeight="1">
      <c r="A410" s="27"/>
      <c r="B410" s="27"/>
      <c r="C410" s="28"/>
      <c r="D410" s="27"/>
      <c r="E410" s="27"/>
      <c r="F410" s="27"/>
      <c r="G410" s="27"/>
      <c r="H410" s="27"/>
      <c r="I410" s="27"/>
      <c r="J410" s="27"/>
      <c r="K410" s="27"/>
      <c r="L410" s="27"/>
      <c r="M410" s="27"/>
      <c r="N410" s="27"/>
      <c r="O410" s="27"/>
      <c r="P410" s="27"/>
      <c r="Q410" s="27"/>
      <c r="R410" s="27"/>
      <c r="S410" s="27"/>
      <c r="T410" s="27"/>
      <c r="U410" s="27"/>
      <c r="V410" s="27"/>
      <c r="W410" s="27"/>
      <c r="X410" s="27"/>
      <c r="Y410" s="27"/>
      <c r="Z410" s="27"/>
    </row>
    <row r="411" spans="1:26" ht="16.5" customHeight="1">
      <c r="A411" s="27"/>
      <c r="B411" s="27"/>
      <c r="C411" s="28"/>
      <c r="D411" s="27"/>
      <c r="E411" s="27"/>
      <c r="F411" s="27"/>
      <c r="G411" s="27"/>
      <c r="H411" s="27"/>
      <c r="I411" s="27"/>
      <c r="J411" s="27"/>
      <c r="K411" s="27"/>
      <c r="L411" s="27"/>
      <c r="M411" s="27"/>
      <c r="N411" s="27"/>
      <c r="O411" s="27"/>
      <c r="P411" s="27"/>
      <c r="Q411" s="27"/>
      <c r="R411" s="27"/>
      <c r="S411" s="27"/>
      <c r="T411" s="27"/>
      <c r="U411" s="27"/>
      <c r="V411" s="27"/>
      <c r="W411" s="27"/>
      <c r="X411" s="27"/>
      <c r="Y411" s="27"/>
      <c r="Z411" s="27"/>
    </row>
    <row r="412" spans="1:26" ht="16.5" customHeight="1">
      <c r="A412" s="27"/>
      <c r="B412" s="27"/>
      <c r="C412" s="28"/>
      <c r="D412" s="27"/>
      <c r="E412" s="27"/>
      <c r="F412" s="27"/>
      <c r="G412" s="27"/>
      <c r="H412" s="27"/>
      <c r="I412" s="27"/>
      <c r="J412" s="27"/>
      <c r="K412" s="27"/>
      <c r="L412" s="27"/>
      <c r="M412" s="27"/>
      <c r="N412" s="27"/>
      <c r="O412" s="27"/>
      <c r="P412" s="27"/>
      <c r="Q412" s="27"/>
      <c r="R412" s="27"/>
      <c r="S412" s="27"/>
      <c r="T412" s="27"/>
      <c r="U412" s="27"/>
      <c r="V412" s="27"/>
      <c r="W412" s="27"/>
      <c r="X412" s="27"/>
      <c r="Y412" s="27"/>
      <c r="Z412" s="27"/>
    </row>
    <row r="413" spans="1:26" ht="16.5" customHeight="1">
      <c r="A413" s="27"/>
      <c r="B413" s="27"/>
      <c r="C413" s="28"/>
      <c r="D413" s="27"/>
      <c r="E413" s="27"/>
      <c r="F413" s="27"/>
      <c r="G413" s="27"/>
      <c r="H413" s="27"/>
      <c r="I413" s="27"/>
      <c r="J413" s="27"/>
      <c r="K413" s="27"/>
      <c r="L413" s="27"/>
      <c r="M413" s="27"/>
      <c r="N413" s="27"/>
      <c r="O413" s="27"/>
      <c r="P413" s="27"/>
      <c r="Q413" s="27"/>
      <c r="R413" s="27"/>
      <c r="S413" s="27"/>
      <c r="T413" s="27"/>
      <c r="U413" s="27"/>
      <c r="V413" s="27"/>
      <c r="W413" s="27"/>
      <c r="X413" s="27"/>
      <c r="Y413" s="27"/>
      <c r="Z413" s="27"/>
    </row>
    <row r="414" spans="1:26" ht="16.5" customHeight="1">
      <c r="A414" s="27"/>
      <c r="B414" s="27"/>
      <c r="C414" s="28"/>
      <c r="D414" s="27"/>
      <c r="E414" s="27"/>
      <c r="F414" s="27"/>
      <c r="G414" s="27"/>
      <c r="H414" s="27"/>
      <c r="I414" s="27"/>
      <c r="J414" s="27"/>
      <c r="K414" s="27"/>
      <c r="L414" s="27"/>
      <c r="M414" s="27"/>
      <c r="N414" s="27"/>
      <c r="O414" s="27"/>
      <c r="P414" s="27"/>
      <c r="Q414" s="27"/>
      <c r="R414" s="27"/>
      <c r="S414" s="27"/>
      <c r="T414" s="27"/>
      <c r="U414" s="27"/>
      <c r="V414" s="27"/>
      <c r="W414" s="27"/>
      <c r="X414" s="27"/>
      <c r="Y414" s="27"/>
      <c r="Z414" s="27"/>
    </row>
    <row r="415" spans="1:26" ht="16.5" customHeight="1">
      <c r="A415" s="27"/>
      <c r="B415" s="27"/>
      <c r="C415" s="28"/>
      <c r="D415" s="27"/>
      <c r="E415" s="27"/>
      <c r="F415" s="27"/>
      <c r="G415" s="27"/>
      <c r="H415" s="27"/>
      <c r="I415" s="27"/>
      <c r="J415" s="27"/>
      <c r="K415" s="27"/>
      <c r="L415" s="27"/>
      <c r="M415" s="27"/>
      <c r="N415" s="27"/>
      <c r="O415" s="27"/>
      <c r="P415" s="27"/>
      <c r="Q415" s="27"/>
      <c r="R415" s="27"/>
      <c r="S415" s="27"/>
      <c r="T415" s="27"/>
      <c r="U415" s="27"/>
      <c r="V415" s="27"/>
      <c r="W415" s="27"/>
      <c r="X415" s="27"/>
      <c r="Y415" s="27"/>
      <c r="Z415" s="27"/>
    </row>
    <row r="416" spans="1:26" ht="16.5" customHeight="1">
      <c r="A416" s="27"/>
      <c r="B416" s="27"/>
      <c r="C416" s="28"/>
      <c r="D416" s="27"/>
      <c r="E416" s="27"/>
      <c r="F416" s="27"/>
      <c r="G416" s="27"/>
      <c r="H416" s="27"/>
      <c r="I416" s="27"/>
      <c r="J416" s="27"/>
      <c r="K416" s="27"/>
      <c r="L416" s="27"/>
      <c r="M416" s="27"/>
      <c r="N416" s="27"/>
      <c r="O416" s="27"/>
      <c r="P416" s="27"/>
      <c r="Q416" s="27"/>
      <c r="R416" s="27"/>
      <c r="S416" s="27"/>
      <c r="T416" s="27"/>
      <c r="U416" s="27"/>
      <c r="V416" s="27"/>
      <c r="W416" s="27"/>
      <c r="X416" s="27"/>
      <c r="Y416" s="27"/>
      <c r="Z416" s="27"/>
    </row>
    <row r="417" spans="1:26" ht="16.5" customHeight="1">
      <c r="A417" s="27"/>
      <c r="B417" s="27"/>
      <c r="C417" s="28"/>
      <c r="D417" s="27"/>
      <c r="E417" s="27"/>
      <c r="F417" s="27"/>
      <c r="G417" s="27"/>
      <c r="H417" s="27"/>
      <c r="I417" s="27"/>
      <c r="J417" s="27"/>
      <c r="K417" s="27"/>
      <c r="L417" s="27"/>
      <c r="M417" s="27"/>
      <c r="N417" s="27"/>
      <c r="O417" s="27"/>
      <c r="P417" s="27"/>
      <c r="Q417" s="27"/>
      <c r="R417" s="27"/>
      <c r="S417" s="27"/>
      <c r="T417" s="27"/>
      <c r="U417" s="27"/>
      <c r="V417" s="27"/>
      <c r="W417" s="27"/>
      <c r="X417" s="27"/>
      <c r="Y417" s="27"/>
      <c r="Z417" s="27"/>
    </row>
    <row r="418" spans="1:26" ht="16.5" customHeight="1">
      <c r="A418" s="27"/>
      <c r="B418" s="27"/>
      <c r="C418" s="28"/>
      <c r="D418" s="27"/>
      <c r="E418" s="27"/>
      <c r="F418" s="27"/>
      <c r="G418" s="27"/>
      <c r="H418" s="27"/>
      <c r="I418" s="27"/>
      <c r="J418" s="27"/>
      <c r="K418" s="27"/>
      <c r="L418" s="27"/>
      <c r="M418" s="27"/>
      <c r="N418" s="27"/>
      <c r="O418" s="27"/>
      <c r="P418" s="27"/>
      <c r="Q418" s="27"/>
      <c r="R418" s="27"/>
      <c r="S418" s="27"/>
      <c r="T418" s="27"/>
      <c r="U418" s="27"/>
      <c r="V418" s="27"/>
      <c r="W418" s="27"/>
      <c r="X418" s="27"/>
      <c r="Y418" s="27"/>
      <c r="Z418" s="27"/>
    </row>
    <row r="419" spans="1:26" ht="16.5" customHeight="1">
      <c r="A419" s="27"/>
      <c r="B419" s="27"/>
      <c r="C419" s="28"/>
      <c r="D419" s="27"/>
      <c r="E419" s="27"/>
      <c r="F419" s="27"/>
      <c r="G419" s="27"/>
      <c r="H419" s="27"/>
      <c r="I419" s="27"/>
      <c r="J419" s="27"/>
      <c r="K419" s="27"/>
      <c r="L419" s="27"/>
      <c r="M419" s="27"/>
      <c r="N419" s="27"/>
      <c r="O419" s="27"/>
      <c r="P419" s="27"/>
      <c r="Q419" s="27"/>
      <c r="R419" s="27"/>
      <c r="S419" s="27"/>
      <c r="T419" s="27"/>
      <c r="U419" s="27"/>
      <c r="V419" s="27"/>
      <c r="W419" s="27"/>
      <c r="X419" s="27"/>
      <c r="Y419" s="27"/>
      <c r="Z419" s="27"/>
    </row>
    <row r="420" spans="1:26" ht="16.5" customHeight="1">
      <c r="A420" s="27"/>
      <c r="B420" s="27"/>
      <c r="C420" s="28"/>
      <c r="D420" s="27"/>
      <c r="E420" s="27"/>
      <c r="F420" s="27"/>
      <c r="G420" s="27"/>
      <c r="H420" s="27"/>
      <c r="I420" s="27"/>
      <c r="J420" s="27"/>
      <c r="K420" s="27"/>
      <c r="L420" s="27"/>
      <c r="M420" s="27"/>
      <c r="N420" s="27"/>
      <c r="O420" s="27"/>
      <c r="P420" s="27"/>
      <c r="Q420" s="27"/>
      <c r="R420" s="27"/>
      <c r="S420" s="27"/>
      <c r="T420" s="27"/>
      <c r="U420" s="27"/>
      <c r="V420" s="27"/>
      <c r="W420" s="27"/>
      <c r="X420" s="27"/>
      <c r="Y420" s="27"/>
      <c r="Z420" s="27"/>
    </row>
    <row r="421" spans="1:26" ht="16.5" customHeight="1">
      <c r="A421" s="27"/>
      <c r="B421" s="27"/>
      <c r="C421" s="28"/>
      <c r="D421" s="27"/>
      <c r="E421" s="27"/>
      <c r="F421" s="27"/>
      <c r="G421" s="27"/>
      <c r="H421" s="27"/>
      <c r="I421" s="27"/>
      <c r="J421" s="27"/>
      <c r="K421" s="27"/>
      <c r="L421" s="27"/>
      <c r="M421" s="27"/>
      <c r="N421" s="27"/>
      <c r="O421" s="27"/>
      <c r="P421" s="27"/>
      <c r="Q421" s="27"/>
      <c r="R421" s="27"/>
      <c r="S421" s="27"/>
      <c r="T421" s="27"/>
      <c r="U421" s="27"/>
      <c r="V421" s="27"/>
      <c r="W421" s="27"/>
      <c r="X421" s="27"/>
      <c r="Y421" s="27"/>
      <c r="Z421" s="27"/>
    </row>
    <row r="422" spans="1:26" ht="16.5" customHeight="1">
      <c r="A422" s="27"/>
      <c r="B422" s="27"/>
      <c r="C422" s="28"/>
      <c r="D422" s="27"/>
      <c r="E422" s="27"/>
      <c r="F422" s="27"/>
      <c r="G422" s="27"/>
      <c r="H422" s="27"/>
      <c r="I422" s="27"/>
      <c r="J422" s="27"/>
      <c r="K422" s="27"/>
      <c r="L422" s="27"/>
      <c r="M422" s="27"/>
      <c r="N422" s="27"/>
      <c r="O422" s="27"/>
      <c r="P422" s="27"/>
      <c r="Q422" s="27"/>
      <c r="R422" s="27"/>
      <c r="S422" s="27"/>
      <c r="T422" s="27"/>
      <c r="U422" s="27"/>
      <c r="V422" s="27"/>
      <c r="W422" s="27"/>
      <c r="X422" s="27"/>
      <c r="Y422" s="27"/>
      <c r="Z422" s="27"/>
    </row>
    <row r="423" spans="1:26" ht="16.5" customHeight="1">
      <c r="A423" s="27"/>
      <c r="B423" s="27"/>
      <c r="C423" s="28"/>
      <c r="D423" s="27"/>
      <c r="E423" s="27"/>
      <c r="F423" s="27"/>
      <c r="G423" s="27"/>
      <c r="H423" s="27"/>
      <c r="I423" s="27"/>
      <c r="J423" s="27"/>
      <c r="K423" s="27"/>
      <c r="L423" s="27"/>
      <c r="M423" s="27"/>
      <c r="N423" s="27"/>
      <c r="O423" s="27"/>
      <c r="P423" s="27"/>
      <c r="Q423" s="27"/>
      <c r="R423" s="27"/>
      <c r="S423" s="27"/>
      <c r="T423" s="27"/>
      <c r="U423" s="27"/>
      <c r="V423" s="27"/>
      <c r="W423" s="27"/>
      <c r="X423" s="27"/>
      <c r="Y423" s="27"/>
      <c r="Z423" s="27"/>
    </row>
    <row r="424" spans="1:26" ht="16.5" customHeight="1">
      <c r="A424" s="27"/>
      <c r="B424" s="27"/>
      <c r="C424" s="28"/>
      <c r="D424" s="27"/>
      <c r="E424" s="27"/>
      <c r="F424" s="27"/>
      <c r="G424" s="27"/>
      <c r="H424" s="27"/>
      <c r="I424" s="27"/>
      <c r="J424" s="27"/>
      <c r="K424" s="27"/>
      <c r="L424" s="27"/>
      <c r="M424" s="27"/>
      <c r="N424" s="27"/>
      <c r="O424" s="27"/>
      <c r="P424" s="27"/>
      <c r="Q424" s="27"/>
      <c r="R424" s="27"/>
      <c r="S424" s="27"/>
      <c r="T424" s="27"/>
      <c r="U424" s="27"/>
      <c r="V424" s="27"/>
      <c r="W424" s="27"/>
      <c r="X424" s="27"/>
      <c r="Y424" s="27"/>
      <c r="Z424" s="27"/>
    </row>
    <row r="425" spans="1:26" ht="16.5" customHeight="1">
      <c r="A425" s="27"/>
      <c r="B425" s="27"/>
      <c r="C425" s="28"/>
      <c r="D425" s="27"/>
      <c r="E425" s="27"/>
      <c r="F425" s="27"/>
      <c r="G425" s="27"/>
      <c r="H425" s="27"/>
      <c r="I425" s="27"/>
      <c r="J425" s="27"/>
      <c r="K425" s="27"/>
      <c r="L425" s="27"/>
      <c r="M425" s="27"/>
      <c r="N425" s="27"/>
      <c r="O425" s="27"/>
      <c r="P425" s="27"/>
      <c r="Q425" s="27"/>
      <c r="R425" s="27"/>
      <c r="S425" s="27"/>
      <c r="T425" s="27"/>
      <c r="U425" s="27"/>
      <c r="V425" s="27"/>
      <c r="W425" s="27"/>
      <c r="X425" s="27"/>
      <c r="Y425" s="27"/>
      <c r="Z425" s="27"/>
    </row>
    <row r="426" spans="1:26" ht="16.5" customHeight="1">
      <c r="A426" s="27"/>
      <c r="B426" s="27"/>
      <c r="C426" s="28"/>
      <c r="D426" s="27"/>
      <c r="E426" s="27"/>
      <c r="F426" s="27"/>
      <c r="G426" s="27"/>
      <c r="H426" s="27"/>
      <c r="I426" s="27"/>
      <c r="J426" s="27"/>
      <c r="K426" s="27"/>
      <c r="L426" s="27"/>
      <c r="M426" s="27"/>
      <c r="N426" s="27"/>
      <c r="O426" s="27"/>
      <c r="P426" s="27"/>
      <c r="Q426" s="27"/>
      <c r="R426" s="27"/>
      <c r="S426" s="27"/>
      <c r="T426" s="27"/>
      <c r="U426" s="27"/>
      <c r="V426" s="27"/>
      <c r="W426" s="27"/>
      <c r="X426" s="27"/>
      <c r="Y426" s="27"/>
      <c r="Z426" s="27"/>
    </row>
    <row r="427" spans="1:26" ht="16.5" customHeight="1">
      <c r="A427" s="27"/>
      <c r="B427" s="27"/>
      <c r="C427" s="28"/>
      <c r="D427" s="27"/>
      <c r="E427" s="27"/>
      <c r="F427" s="27"/>
      <c r="G427" s="27"/>
      <c r="H427" s="27"/>
      <c r="I427" s="27"/>
      <c r="J427" s="27"/>
      <c r="K427" s="27"/>
      <c r="L427" s="27"/>
      <c r="M427" s="27"/>
      <c r="N427" s="27"/>
      <c r="O427" s="27"/>
      <c r="P427" s="27"/>
      <c r="Q427" s="27"/>
      <c r="R427" s="27"/>
      <c r="S427" s="27"/>
      <c r="T427" s="27"/>
      <c r="U427" s="27"/>
      <c r="V427" s="27"/>
      <c r="W427" s="27"/>
      <c r="X427" s="27"/>
      <c r="Y427" s="27"/>
      <c r="Z427" s="27"/>
    </row>
    <row r="428" spans="1:26" ht="16.5" customHeight="1">
      <c r="A428" s="27"/>
      <c r="B428" s="27"/>
      <c r="C428" s="28"/>
      <c r="D428" s="27"/>
      <c r="E428" s="27"/>
      <c r="F428" s="27"/>
      <c r="G428" s="27"/>
      <c r="H428" s="27"/>
      <c r="I428" s="27"/>
      <c r="J428" s="27"/>
      <c r="K428" s="27"/>
      <c r="L428" s="27"/>
      <c r="M428" s="27"/>
      <c r="N428" s="27"/>
      <c r="O428" s="27"/>
      <c r="P428" s="27"/>
      <c r="Q428" s="27"/>
      <c r="R428" s="27"/>
      <c r="S428" s="27"/>
      <c r="T428" s="27"/>
      <c r="U428" s="27"/>
      <c r="V428" s="27"/>
      <c r="W428" s="27"/>
      <c r="X428" s="27"/>
      <c r="Y428" s="27"/>
      <c r="Z428" s="27"/>
    </row>
    <row r="429" spans="1:26" ht="16.5" customHeight="1">
      <c r="A429" s="27"/>
      <c r="B429" s="27"/>
      <c r="C429" s="28"/>
      <c r="D429" s="27"/>
      <c r="E429" s="27"/>
      <c r="F429" s="27"/>
      <c r="G429" s="27"/>
      <c r="H429" s="27"/>
      <c r="I429" s="27"/>
      <c r="J429" s="27"/>
      <c r="K429" s="27"/>
      <c r="L429" s="27"/>
      <c r="M429" s="27"/>
      <c r="N429" s="27"/>
      <c r="O429" s="27"/>
      <c r="P429" s="27"/>
      <c r="Q429" s="27"/>
      <c r="R429" s="27"/>
      <c r="S429" s="27"/>
      <c r="T429" s="27"/>
      <c r="U429" s="27"/>
      <c r="V429" s="27"/>
      <c r="W429" s="27"/>
      <c r="X429" s="27"/>
      <c r="Y429" s="27"/>
      <c r="Z429" s="27"/>
    </row>
    <row r="430" spans="1:26" ht="16.5" customHeight="1">
      <c r="A430" s="27"/>
      <c r="B430" s="27"/>
      <c r="C430" s="28"/>
      <c r="D430" s="27"/>
      <c r="E430" s="27"/>
      <c r="F430" s="27"/>
      <c r="G430" s="27"/>
      <c r="H430" s="27"/>
      <c r="I430" s="27"/>
      <c r="J430" s="27"/>
      <c r="K430" s="27"/>
      <c r="L430" s="27"/>
      <c r="M430" s="27"/>
      <c r="N430" s="27"/>
      <c r="O430" s="27"/>
      <c r="P430" s="27"/>
      <c r="Q430" s="27"/>
      <c r="R430" s="27"/>
      <c r="S430" s="27"/>
      <c r="T430" s="27"/>
      <c r="U430" s="27"/>
      <c r="V430" s="27"/>
      <c r="W430" s="27"/>
      <c r="X430" s="27"/>
      <c r="Y430" s="27"/>
      <c r="Z430" s="27"/>
    </row>
    <row r="431" spans="1:26" ht="16.5" customHeight="1">
      <c r="A431" s="27"/>
      <c r="B431" s="27"/>
      <c r="C431" s="28"/>
      <c r="D431" s="27"/>
      <c r="E431" s="27"/>
      <c r="F431" s="27"/>
      <c r="G431" s="27"/>
      <c r="H431" s="27"/>
      <c r="I431" s="27"/>
      <c r="J431" s="27"/>
      <c r="K431" s="27"/>
      <c r="L431" s="27"/>
      <c r="M431" s="27"/>
      <c r="N431" s="27"/>
      <c r="O431" s="27"/>
      <c r="P431" s="27"/>
      <c r="Q431" s="27"/>
      <c r="R431" s="27"/>
      <c r="S431" s="27"/>
      <c r="T431" s="27"/>
      <c r="U431" s="27"/>
      <c r="V431" s="27"/>
      <c r="W431" s="27"/>
      <c r="X431" s="27"/>
      <c r="Y431" s="27"/>
      <c r="Z431" s="27"/>
    </row>
    <row r="432" spans="1:26" ht="16.5" customHeight="1">
      <c r="A432" s="27"/>
      <c r="B432" s="27"/>
      <c r="C432" s="28"/>
      <c r="D432" s="27"/>
      <c r="E432" s="27"/>
      <c r="F432" s="27"/>
      <c r="G432" s="27"/>
      <c r="H432" s="27"/>
      <c r="I432" s="27"/>
      <c r="J432" s="27"/>
      <c r="K432" s="27"/>
      <c r="L432" s="27"/>
      <c r="M432" s="27"/>
      <c r="N432" s="27"/>
      <c r="O432" s="27"/>
      <c r="P432" s="27"/>
      <c r="Q432" s="27"/>
      <c r="R432" s="27"/>
      <c r="S432" s="27"/>
      <c r="T432" s="27"/>
      <c r="U432" s="27"/>
      <c r="V432" s="27"/>
      <c r="W432" s="27"/>
      <c r="X432" s="27"/>
      <c r="Y432" s="27"/>
      <c r="Z432" s="27"/>
    </row>
    <row r="433" spans="1:26" ht="16.5" customHeight="1">
      <c r="A433" s="27"/>
      <c r="B433" s="27"/>
      <c r="C433" s="28"/>
      <c r="D433" s="27"/>
      <c r="E433" s="27"/>
      <c r="F433" s="27"/>
      <c r="G433" s="27"/>
      <c r="H433" s="27"/>
      <c r="I433" s="27"/>
      <c r="J433" s="27"/>
      <c r="K433" s="27"/>
      <c r="L433" s="27"/>
      <c r="M433" s="27"/>
      <c r="N433" s="27"/>
      <c r="O433" s="27"/>
      <c r="P433" s="27"/>
      <c r="Q433" s="27"/>
      <c r="R433" s="27"/>
      <c r="S433" s="27"/>
      <c r="T433" s="27"/>
      <c r="U433" s="27"/>
      <c r="V433" s="27"/>
      <c r="W433" s="27"/>
      <c r="X433" s="27"/>
      <c r="Y433" s="27"/>
      <c r="Z433" s="27"/>
    </row>
    <row r="434" spans="1:26" ht="16.5" customHeight="1">
      <c r="A434" s="27"/>
      <c r="B434" s="27"/>
      <c r="C434" s="28"/>
      <c r="D434" s="27"/>
      <c r="E434" s="27"/>
      <c r="F434" s="27"/>
      <c r="G434" s="27"/>
      <c r="H434" s="27"/>
      <c r="I434" s="27"/>
      <c r="J434" s="27"/>
      <c r="K434" s="27"/>
      <c r="L434" s="27"/>
      <c r="M434" s="27"/>
      <c r="N434" s="27"/>
      <c r="O434" s="27"/>
      <c r="P434" s="27"/>
      <c r="Q434" s="27"/>
      <c r="R434" s="27"/>
      <c r="S434" s="27"/>
      <c r="T434" s="27"/>
      <c r="U434" s="27"/>
      <c r="V434" s="27"/>
      <c r="W434" s="27"/>
      <c r="X434" s="27"/>
      <c r="Y434" s="27"/>
      <c r="Z434" s="27"/>
    </row>
    <row r="435" spans="1:26" ht="16.5" customHeight="1">
      <c r="A435" s="27"/>
      <c r="B435" s="27"/>
      <c r="C435" s="28"/>
      <c r="D435" s="27"/>
      <c r="E435" s="27"/>
      <c r="F435" s="27"/>
      <c r="G435" s="27"/>
      <c r="H435" s="27"/>
      <c r="I435" s="27"/>
      <c r="J435" s="27"/>
      <c r="K435" s="27"/>
      <c r="L435" s="27"/>
      <c r="M435" s="27"/>
      <c r="N435" s="27"/>
      <c r="O435" s="27"/>
      <c r="P435" s="27"/>
      <c r="Q435" s="27"/>
      <c r="R435" s="27"/>
      <c r="S435" s="27"/>
      <c r="T435" s="27"/>
      <c r="U435" s="27"/>
      <c r="V435" s="27"/>
      <c r="W435" s="27"/>
      <c r="X435" s="27"/>
      <c r="Y435" s="27"/>
      <c r="Z435" s="27"/>
    </row>
    <row r="436" spans="1:26" ht="16.5" customHeight="1">
      <c r="A436" s="27"/>
      <c r="B436" s="27"/>
      <c r="C436" s="28"/>
      <c r="D436" s="27"/>
      <c r="E436" s="27"/>
      <c r="F436" s="27"/>
      <c r="G436" s="27"/>
      <c r="H436" s="27"/>
      <c r="I436" s="27"/>
      <c r="J436" s="27"/>
      <c r="K436" s="27"/>
      <c r="L436" s="27"/>
      <c r="M436" s="27"/>
      <c r="N436" s="27"/>
      <c r="O436" s="27"/>
      <c r="P436" s="27"/>
      <c r="Q436" s="27"/>
      <c r="R436" s="27"/>
      <c r="S436" s="27"/>
      <c r="T436" s="27"/>
      <c r="U436" s="27"/>
      <c r="V436" s="27"/>
      <c r="W436" s="27"/>
      <c r="X436" s="27"/>
      <c r="Y436" s="27"/>
      <c r="Z436" s="27"/>
    </row>
    <row r="437" spans="1:26" ht="16.5" customHeight="1">
      <c r="A437" s="27"/>
      <c r="B437" s="27"/>
      <c r="C437" s="28"/>
      <c r="D437" s="27"/>
      <c r="E437" s="27"/>
      <c r="F437" s="27"/>
      <c r="G437" s="27"/>
      <c r="H437" s="27"/>
      <c r="I437" s="27"/>
      <c r="J437" s="27"/>
      <c r="K437" s="27"/>
      <c r="L437" s="27"/>
      <c r="M437" s="27"/>
      <c r="N437" s="27"/>
      <c r="O437" s="27"/>
      <c r="P437" s="27"/>
      <c r="Q437" s="27"/>
      <c r="R437" s="27"/>
      <c r="S437" s="27"/>
      <c r="T437" s="27"/>
      <c r="U437" s="27"/>
      <c r="V437" s="27"/>
      <c r="W437" s="27"/>
      <c r="X437" s="27"/>
      <c r="Y437" s="27"/>
      <c r="Z437" s="27"/>
    </row>
    <row r="438" spans="1:26" ht="16.5" customHeight="1">
      <c r="A438" s="27"/>
      <c r="B438" s="27"/>
      <c r="C438" s="28"/>
      <c r="D438" s="27"/>
      <c r="E438" s="27"/>
      <c r="F438" s="27"/>
      <c r="G438" s="27"/>
      <c r="H438" s="27"/>
      <c r="I438" s="27"/>
      <c r="J438" s="27"/>
      <c r="K438" s="27"/>
      <c r="L438" s="27"/>
      <c r="M438" s="27"/>
      <c r="N438" s="27"/>
      <c r="O438" s="27"/>
      <c r="P438" s="27"/>
      <c r="Q438" s="27"/>
      <c r="R438" s="27"/>
      <c r="S438" s="27"/>
      <c r="T438" s="27"/>
      <c r="U438" s="27"/>
      <c r="V438" s="27"/>
      <c r="W438" s="27"/>
      <c r="X438" s="27"/>
      <c r="Y438" s="27"/>
      <c r="Z438" s="27"/>
    </row>
    <row r="439" spans="1:26" ht="16.5" customHeight="1">
      <c r="A439" s="27"/>
      <c r="B439" s="27"/>
      <c r="C439" s="28"/>
      <c r="D439" s="27"/>
      <c r="E439" s="27"/>
      <c r="F439" s="27"/>
      <c r="G439" s="27"/>
      <c r="H439" s="27"/>
      <c r="I439" s="27"/>
      <c r="J439" s="27"/>
      <c r="K439" s="27"/>
      <c r="L439" s="27"/>
      <c r="M439" s="27"/>
      <c r="N439" s="27"/>
      <c r="O439" s="27"/>
      <c r="P439" s="27"/>
      <c r="Q439" s="27"/>
      <c r="R439" s="27"/>
      <c r="S439" s="27"/>
      <c r="T439" s="27"/>
      <c r="U439" s="27"/>
      <c r="V439" s="27"/>
      <c r="W439" s="27"/>
      <c r="X439" s="27"/>
      <c r="Y439" s="27"/>
      <c r="Z439" s="27"/>
    </row>
    <row r="440" spans="1:26" ht="16.5" customHeight="1">
      <c r="A440" s="27"/>
      <c r="B440" s="27"/>
      <c r="C440" s="28"/>
      <c r="D440" s="27"/>
      <c r="E440" s="27"/>
      <c r="F440" s="27"/>
      <c r="G440" s="27"/>
      <c r="H440" s="27"/>
      <c r="I440" s="27"/>
      <c r="J440" s="27"/>
      <c r="K440" s="27"/>
      <c r="L440" s="27"/>
      <c r="M440" s="27"/>
      <c r="N440" s="27"/>
      <c r="O440" s="27"/>
      <c r="P440" s="27"/>
      <c r="Q440" s="27"/>
      <c r="R440" s="27"/>
      <c r="S440" s="27"/>
      <c r="T440" s="27"/>
      <c r="U440" s="27"/>
      <c r="V440" s="27"/>
      <c r="W440" s="27"/>
      <c r="X440" s="27"/>
      <c r="Y440" s="27"/>
      <c r="Z440" s="27"/>
    </row>
    <row r="441" spans="1:26" ht="16.5" customHeight="1">
      <c r="A441" s="27"/>
      <c r="B441" s="27"/>
      <c r="C441" s="28"/>
      <c r="D441" s="27"/>
      <c r="E441" s="27"/>
      <c r="F441" s="27"/>
      <c r="G441" s="27"/>
      <c r="H441" s="27"/>
      <c r="I441" s="27"/>
      <c r="J441" s="27"/>
      <c r="K441" s="27"/>
      <c r="L441" s="27"/>
      <c r="M441" s="27"/>
      <c r="N441" s="27"/>
      <c r="O441" s="27"/>
      <c r="P441" s="27"/>
      <c r="Q441" s="27"/>
      <c r="R441" s="27"/>
      <c r="S441" s="27"/>
      <c r="T441" s="27"/>
      <c r="U441" s="27"/>
      <c r="V441" s="27"/>
      <c r="W441" s="27"/>
      <c r="X441" s="27"/>
      <c r="Y441" s="27"/>
      <c r="Z441" s="27"/>
    </row>
    <row r="442" spans="1:26" ht="16.5" customHeight="1">
      <c r="A442" s="27"/>
      <c r="B442" s="27"/>
      <c r="C442" s="28"/>
      <c r="D442" s="27"/>
      <c r="E442" s="27"/>
      <c r="F442" s="27"/>
      <c r="G442" s="27"/>
      <c r="H442" s="27"/>
      <c r="I442" s="27"/>
      <c r="J442" s="27"/>
      <c r="K442" s="27"/>
      <c r="L442" s="27"/>
      <c r="M442" s="27"/>
      <c r="N442" s="27"/>
      <c r="O442" s="27"/>
      <c r="P442" s="27"/>
      <c r="Q442" s="27"/>
      <c r="R442" s="27"/>
      <c r="S442" s="27"/>
      <c r="T442" s="27"/>
      <c r="U442" s="27"/>
      <c r="V442" s="27"/>
      <c r="W442" s="27"/>
      <c r="X442" s="27"/>
      <c r="Y442" s="27"/>
      <c r="Z442" s="27"/>
    </row>
    <row r="443" spans="1:26" ht="16.5" customHeight="1">
      <c r="A443" s="27"/>
      <c r="B443" s="27"/>
      <c r="C443" s="28"/>
      <c r="D443" s="27"/>
      <c r="E443" s="27"/>
      <c r="F443" s="27"/>
      <c r="G443" s="27"/>
      <c r="H443" s="27"/>
      <c r="I443" s="27"/>
      <c r="J443" s="27"/>
      <c r="K443" s="27"/>
      <c r="L443" s="27"/>
      <c r="M443" s="27"/>
      <c r="N443" s="27"/>
      <c r="O443" s="27"/>
      <c r="P443" s="27"/>
      <c r="Q443" s="27"/>
      <c r="R443" s="27"/>
      <c r="S443" s="27"/>
      <c r="T443" s="27"/>
      <c r="U443" s="27"/>
      <c r="V443" s="27"/>
      <c r="W443" s="27"/>
      <c r="X443" s="27"/>
      <c r="Y443" s="27"/>
      <c r="Z443" s="27"/>
    </row>
    <row r="444" spans="1:26" ht="16.5" customHeight="1">
      <c r="A444" s="27"/>
      <c r="B444" s="27"/>
      <c r="C444" s="28"/>
      <c r="D444" s="27"/>
      <c r="E444" s="27"/>
      <c r="F444" s="27"/>
      <c r="G444" s="27"/>
      <c r="H444" s="27"/>
      <c r="I444" s="27"/>
      <c r="J444" s="27"/>
      <c r="K444" s="27"/>
      <c r="L444" s="27"/>
      <c r="M444" s="27"/>
      <c r="N444" s="27"/>
      <c r="O444" s="27"/>
      <c r="P444" s="27"/>
      <c r="Q444" s="27"/>
      <c r="R444" s="27"/>
      <c r="S444" s="27"/>
      <c r="T444" s="27"/>
      <c r="U444" s="27"/>
      <c r="V444" s="27"/>
      <c r="W444" s="27"/>
      <c r="X444" s="27"/>
      <c r="Y444" s="27"/>
      <c r="Z444" s="27"/>
    </row>
    <row r="445" spans="1:26" ht="16.5" customHeight="1">
      <c r="A445" s="27"/>
      <c r="B445" s="27"/>
      <c r="C445" s="28"/>
      <c r="D445" s="27"/>
      <c r="E445" s="27"/>
      <c r="F445" s="27"/>
      <c r="G445" s="27"/>
      <c r="H445" s="27"/>
      <c r="I445" s="27"/>
      <c r="J445" s="27"/>
      <c r="K445" s="27"/>
      <c r="L445" s="27"/>
      <c r="M445" s="27"/>
      <c r="N445" s="27"/>
      <c r="O445" s="27"/>
      <c r="P445" s="27"/>
      <c r="Q445" s="27"/>
      <c r="R445" s="27"/>
      <c r="S445" s="27"/>
      <c r="T445" s="27"/>
      <c r="U445" s="27"/>
      <c r="V445" s="27"/>
      <c r="W445" s="27"/>
      <c r="X445" s="27"/>
      <c r="Y445" s="27"/>
      <c r="Z445" s="27"/>
    </row>
    <row r="446" spans="1:26" ht="16.5" customHeight="1">
      <c r="A446" s="27"/>
      <c r="B446" s="27"/>
      <c r="C446" s="28"/>
      <c r="D446" s="27"/>
      <c r="E446" s="27"/>
      <c r="F446" s="27"/>
      <c r="G446" s="27"/>
      <c r="H446" s="27"/>
      <c r="I446" s="27"/>
      <c r="J446" s="27"/>
      <c r="K446" s="27"/>
      <c r="L446" s="27"/>
      <c r="M446" s="27"/>
      <c r="N446" s="27"/>
      <c r="O446" s="27"/>
      <c r="P446" s="27"/>
      <c r="Q446" s="27"/>
      <c r="R446" s="27"/>
      <c r="S446" s="27"/>
      <c r="T446" s="27"/>
      <c r="U446" s="27"/>
      <c r="V446" s="27"/>
      <c r="W446" s="27"/>
      <c r="X446" s="27"/>
      <c r="Y446" s="27"/>
      <c r="Z446" s="27"/>
    </row>
    <row r="447" spans="1:26" ht="16.5" customHeight="1">
      <c r="A447" s="27"/>
      <c r="B447" s="27"/>
      <c r="C447" s="28"/>
      <c r="D447" s="27"/>
      <c r="E447" s="27"/>
      <c r="F447" s="27"/>
      <c r="G447" s="27"/>
      <c r="H447" s="27"/>
      <c r="I447" s="27"/>
      <c r="J447" s="27"/>
      <c r="K447" s="27"/>
      <c r="L447" s="27"/>
      <c r="M447" s="27"/>
      <c r="N447" s="27"/>
      <c r="O447" s="27"/>
      <c r="P447" s="27"/>
      <c r="Q447" s="27"/>
      <c r="R447" s="27"/>
      <c r="S447" s="27"/>
      <c r="T447" s="27"/>
      <c r="U447" s="27"/>
      <c r="V447" s="27"/>
      <c r="W447" s="27"/>
      <c r="X447" s="27"/>
      <c r="Y447" s="27"/>
      <c r="Z447" s="27"/>
    </row>
    <row r="448" spans="1:26" ht="16.5" customHeight="1">
      <c r="A448" s="27"/>
      <c r="B448" s="27"/>
      <c r="C448" s="28"/>
      <c r="D448" s="27"/>
      <c r="E448" s="27"/>
      <c r="F448" s="27"/>
      <c r="G448" s="27"/>
      <c r="H448" s="27"/>
      <c r="I448" s="27"/>
      <c r="J448" s="27"/>
      <c r="K448" s="27"/>
      <c r="L448" s="27"/>
      <c r="M448" s="27"/>
      <c r="N448" s="27"/>
      <c r="O448" s="27"/>
      <c r="P448" s="27"/>
      <c r="Q448" s="27"/>
      <c r="R448" s="27"/>
      <c r="S448" s="27"/>
      <c r="T448" s="27"/>
      <c r="U448" s="27"/>
      <c r="V448" s="27"/>
      <c r="W448" s="27"/>
      <c r="X448" s="27"/>
      <c r="Y448" s="27"/>
      <c r="Z448" s="27"/>
    </row>
    <row r="449" spans="1:26" ht="16.5" customHeight="1">
      <c r="A449" s="27"/>
      <c r="B449" s="27"/>
      <c r="C449" s="28"/>
      <c r="D449" s="27"/>
      <c r="E449" s="27"/>
      <c r="F449" s="27"/>
      <c r="G449" s="27"/>
      <c r="H449" s="27"/>
      <c r="I449" s="27"/>
      <c r="J449" s="27"/>
      <c r="K449" s="27"/>
      <c r="L449" s="27"/>
      <c r="M449" s="27"/>
      <c r="N449" s="27"/>
      <c r="O449" s="27"/>
      <c r="P449" s="27"/>
      <c r="Q449" s="27"/>
      <c r="R449" s="27"/>
      <c r="S449" s="27"/>
      <c r="T449" s="27"/>
      <c r="U449" s="27"/>
      <c r="V449" s="27"/>
      <c r="W449" s="27"/>
      <c r="X449" s="27"/>
      <c r="Y449" s="27"/>
      <c r="Z449" s="27"/>
    </row>
    <row r="450" spans="1:26" ht="16.5" customHeight="1">
      <c r="A450" s="27"/>
      <c r="B450" s="27"/>
      <c r="C450" s="28"/>
      <c r="D450" s="27"/>
      <c r="E450" s="27"/>
      <c r="F450" s="27"/>
      <c r="G450" s="27"/>
      <c r="H450" s="27"/>
      <c r="I450" s="27"/>
      <c r="J450" s="27"/>
      <c r="K450" s="27"/>
      <c r="L450" s="27"/>
      <c r="M450" s="27"/>
      <c r="N450" s="27"/>
      <c r="O450" s="27"/>
      <c r="P450" s="27"/>
      <c r="Q450" s="27"/>
      <c r="R450" s="27"/>
      <c r="S450" s="27"/>
      <c r="T450" s="27"/>
      <c r="U450" s="27"/>
      <c r="V450" s="27"/>
      <c r="W450" s="27"/>
      <c r="X450" s="27"/>
      <c r="Y450" s="27"/>
      <c r="Z450" s="27"/>
    </row>
    <row r="451" spans="1:26" ht="16.5" customHeight="1">
      <c r="A451" s="27"/>
      <c r="B451" s="27"/>
      <c r="C451" s="28"/>
      <c r="D451" s="27"/>
      <c r="E451" s="27"/>
      <c r="F451" s="27"/>
      <c r="G451" s="27"/>
      <c r="H451" s="27"/>
      <c r="I451" s="27"/>
      <c r="J451" s="27"/>
      <c r="K451" s="27"/>
      <c r="L451" s="27"/>
      <c r="M451" s="27"/>
      <c r="N451" s="27"/>
      <c r="O451" s="27"/>
      <c r="P451" s="27"/>
      <c r="Q451" s="27"/>
      <c r="R451" s="27"/>
      <c r="S451" s="27"/>
      <c r="T451" s="27"/>
      <c r="U451" s="27"/>
      <c r="V451" s="27"/>
      <c r="W451" s="27"/>
      <c r="X451" s="27"/>
      <c r="Y451" s="27"/>
      <c r="Z451" s="27"/>
    </row>
    <row r="452" spans="1:26" ht="16.5" customHeight="1">
      <c r="A452" s="27"/>
      <c r="B452" s="27"/>
      <c r="C452" s="28"/>
      <c r="D452" s="27"/>
      <c r="E452" s="27"/>
      <c r="F452" s="27"/>
      <c r="G452" s="27"/>
      <c r="H452" s="27"/>
      <c r="I452" s="27"/>
      <c r="J452" s="27"/>
      <c r="K452" s="27"/>
      <c r="L452" s="27"/>
      <c r="M452" s="27"/>
      <c r="N452" s="27"/>
      <c r="O452" s="27"/>
      <c r="P452" s="27"/>
      <c r="Q452" s="27"/>
      <c r="R452" s="27"/>
      <c r="S452" s="27"/>
      <c r="T452" s="27"/>
      <c r="U452" s="27"/>
      <c r="V452" s="27"/>
      <c r="W452" s="27"/>
      <c r="X452" s="27"/>
      <c r="Y452" s="27"/>
      <c r="Z452" s="27"/>
    </row>
    <row r="453" spans="1:26" ht="16.5" customHeight="1">
      <c r="A453" s="27"/>
      <c r="B453" s="27"/>
      <c r="C453" s="28"/>
      <c r="D453" s="27"/>
      <c r="E453" s="27"/>
      <c r="F453" s="27"/>
      <c r="G453" s="27"/>
      <c r="H453" s="27"/>
      <c r="I453" s="27"/>
      <c r="J453" s="27"/>
      <c r="K453" s="27"/>
      <c r="L453" s="27"/>
      <c r="M453" s="27"/>
      <c r="N453" s="27"/>
      <c r="O453" s="27"/>
      <c r="P453" s="27"/>
      <c r="Q453" s="27"/>
      <c r="R453" s="27"/>
      <c r="S453" s="27"/>
      <c r="T453" s="27"/>
      <c r="U453" s="27"/>
      <c r="V453" s="27"/>
      <c r="W453" s="27"/>
      <c r="X453" s="27"/>
      <c r="Y453" s="27"/>
      <c r="Z453" s="27"/>
    </row>
    <row r="454" spans="1:26" ht="16.5" customHeight="1">
      <c r="A454" s="27"/>
      <c r="B454" s="27"/>
      <c r="C454" s="28"/>
      <c r="D454" s="27"/>
      <c r="E454" s="27"/>
      <c r="F454" s="27"/>
      <c r="G454" s="27"/>
      <c r="H454" s="27"/>
      <c r="I454" s="27"/>
      <c r="J454" s="27"/>
      <c r="K454" s="27"/>
      <c r="L454" s="27"/>
      <c r="M454" s="27"/>
      <c r="N454" s="27"/>
      <c r="O454" s="27"/>
      <c r="P454" s="27"/>
      <c r="Q454" s="27"/>
      <c r="R454" s="27"/>
      <c r="S454" s="27"/>
      <c r="T454" s="27"/>
      <c r="U454" s="27"/>
      <c r="V454" s="27"/>
      <c r="W454" s="27"/>
      <c r="X454" s="27"/>
      <c r="Y454" s="27"/>
      <c r="Z454" s="27"/>
    </row>
    <row r="455" spans="1:26" ht="16.5" customHeight="1">
      <c r="A455" s="27"/>
      <c r="B455" s="27"/>
      <c r="C455" s="28"/>
      <c r="D455" s="27"/>
      <c r="E455" s="27"/>
      <c r="F455" s="27"/>
      <c r="G455" s="27"/>
      <c r="H455" s="27"/>
      <c r="I455" s="27"/>
      <c r="J455" s="27"/>
      <c r="K455" s="27"/>
      <c r="L455" s="27"/>
      <c r="M455" s="27"/>
      <c r="N455" s="27"/>
      <c r="O455" s="27"/>
      <c r="P455" s="27"/>
      <c r="Q455" s="27"/>
      <c r="R455" s="27"/>
      <c r="S455" s="27"/>
      <c r="T455" s="27"/>
      <c r="U455" s="27"/>
      <c r="V455" s="27"/>
      <c r="W455" s="27"/>
      <c r="X455" s="27"/>
      <c r="Y455" s="27"/>
      <c r="Z455" s="27"/>
    </row>
    <row r="456" spans="1:26" ht="16.5" customHeight="1">
      <c r="A456" s="27"/>
      <c r="B456" s="27"/>
      <c r="C456" s="28"/>
      <c r="D456" s="27"/>
      <c r="E456" s="27"/>
      <c r="F456" s="27"/>
      <c r="G456" s="27"/>
      <c r="H456" s="27"/>
      <c r="I456" s="27"/>
      <c r="J456" s="27"/>
      <c r="K456" s="27"/>
      <c r="L456" s="27"/>
      <c r="M456" s="27"/>
      <c r="N456" s="27"/>
      <c r="O456" s="27"/>
      <c r="P456" s="27"/>
      <c r="Q456" s="27"/>
      <c r="R456" s="27"/>
      <c r="S456" s="27"/>
      <c r="T456" s="27"/>
      <c r="U456" s="27"/>
      <c r="V456" s="27"/>
      <c r="W456" s="27"/>
      <c r="X456" s="27"/>
      <c r="Y456" s="27"/>
      <c r="Z456" s="27"/>
    </row>
    <row r="457" spans="1:26" ht="16.5" customHeight="1">
      <c r="A457" s="27"/>
      <c r="B457" s="27"/>
      <c r="C457" s="28"/>
      <c r="D457" s="27"/>
      <c r="E457" s="27"/>
      <c r="F457" s="27"/>
      <c r="G457" s="27"/>
      <c r="H457" s="27"/>
      <c r="I457" s="27"/>
      <c r="J457" s="27"/>
      <c r="K457" s="27"/>
      <c r="L457" s="27"/>
      <c r="M457" s="27"/>
      <c r="N457" s="27"/>
      <c r="O457" s="27"/>
      <c r="P457" s="27"/>
      <c r="Q457" s="27"/>
      <c r="R457" s="27"/>
      <c r="S457" s="27"/>
      <c r="T457" s="27"/>
      <c r="U457" s="27"/>
      <c r="V457" s="27"/>
      <c r="W457" s="27"/>
      <c r="X457" s="27"/>
      <c r="Y457" s="27"/>
      <c r="Z457" s="27"/>
    </row>
    <row r="458" spans="1:26" ht="16.5" customHeight="1">
      <c r="A458" s="27"/>
      <c r="B458" s="27"/>
      <c r="C458" s="28"/>
      <c r="D458" s="27"/>
      <c r="E458" s="27"/>
      <c r="F458" s="27"/>
      <c r="G458" s="27"/>
      <c r="H458" s="27"/>
      <c r="I458" s="27"/>
      <c r="J458" s="27"/>
      <c r="K458" s="27"/>
      <c r="L458" s="27"/>
      <c r="M458" s="27"/>
      <c r="N458" s="27"/>
      <c r="O458" s="27"/>
      <c r="P458" s="27"/>
      <c r="Q458" s="27"/>
      <c r="R458" s="27"/>
      <c r="S458" s="27"/>
      <c r="T458" s="27"/>
      <c r="U458" s="27"/>
      <c r="V458" s="27"/>
      <c r="W458" s="27"/>
      <c r="X458" s="27"/>
      <c r="Y458" s="27"/>
      <c r="Z458" s="27"/>
    </row>
    <row r="459" spans="1:26" ht="16.5" customHeight="1">
      <c r="A459" s="27"/>
      <c r="B459" s="27"/>
      <c r="C459" s="28"/>
      <c r="D459" s="27"/>
      <c r="E459" s="27"/>
      <c r="F459" s="27"/>
      <c r="G459" s="27"/>
      <c r="H459" s="27"/>
      <c r="I459" s="27"/>
      <c r="J459" s="27"/>
      <c r="K459" s="27"/>
      <c r="L459" s="27"/>
      <c r="M459" s="27"/>
      <c r="N459" s="27"/>
      <c r="O459" s="27"/>
      <c r="P459" s="27"/>
      <c r="Q459" s="27"/>
      <c r="R459" s="27"/>
      <c r="S459" s="27"/>
      <c r="T459" s="27"/>
      <c r="U459" s="27"/>
      <c r="V459" s="27"/>
      <c r="W459" s="27"/>
      <c r="X459" s="27"/>
      <c r="Y459" s="27"/>
      <c r="Z459" s="27"/>
    </row>
    <row r="460" spans="1:26" ht="16.5" customHeight="1">
      <c r="A460" s="27"/>
      <c r="B460" s="27"/>
      <c r="C460" s="28"/>
      <c r="D460" s="27"/>
      <c r="E460" s="27"/>
      <c r="F460" s="27"/>
      <c r="G460" s="27"/>
      <c r="H460" s="27"/>
      <c r="I460" s="27"/>
      <c r="J460" s="27"/>
      <c r="K460" s="27"/>
      <c r="L460" s="27"/>
      <c r="M460" s="27"/>
      <c r="N460" s="27"/>
      <c r="O460" s="27"/>
      <c r="P460" s="27"/>
      <c r="Q460" s="27"/>
      <c r="R460" s="27"/>
      <c r="S460" s="27"/>
      <c r="T460" s="27"/>
      <c r="U460" s="27"/>
      <c r="V460" s="27"/>
      <c r="W460" s="27"/>
      <c r="X460" s="27"/>
      <c r="Y460" s="27"/>
      <c r="Z460" s="27"/>
    </row>
    <row r="461" spans="1:26" ht="16.5" customHeight="1">
      <c r="A461" s="27"/>
      <c r="B461" s="27"/>
      <c r="C461" s="28"/>
      <c r="D461" s="27"/>
      <c r="E461" s="27"/>
      <c r="F461" s="27"/>
      <c r="G461" s="27"/>
      <c r="H461" s="27"/>
      <c r="I461" s="27"/>
      <c r="J461" s="27"/>
      <c r="K461" s="27"/>
      <c r="L461" s="27"/>
      <c r="M461" s="27"/>
      <c r="N461" s="27"/>
      <c r="O461" s="27"/>
      <c r="P461" s="27"/>
      <c r="Q461" s="27"/>
      <c r="R461" s="27"/>
      <c r="S461" s="27"/>
      <c r="T461" s="27"/>
      <c r="U461" s="27"/>
      <c r="V461" s="27"/>
      <c r="W461" s="27"/>
      <c r="X461" s="27"/>
      <c r="Y461" s="27"/>
      <c r="Z461" s="27"/>
    </row>
    <row r="462" spans="1:26" ht="16.5" customHeight="1">
      <c r="A462" s="27"/>
      <c r="B462" s="27"/>
      <c r="C462" s="28"/>
      <c r="D462" s="27"/>
      <c r="E462" s="27"/>
      <c r="F462" s="27"/>
      <c r="G462" s="27"/>
      <c r="H462" s="27"/>
      <c r="I462" s="27"/>
      <c r="J462" s="27"/>
      <c r="K462" s="27"/>
      <c r="L462" s="27"/>
      <c r="M462" s="27"/>
      <c r="N462" s="27"/>
      <c r="O462" s="27"/>
      <c r="P462" s="27"/>
      <c r="Q462" s="27"/>
      <c r="R462" s="27"/>
      <c r="S462" s="27"/>
      <c r="T462" s="27"/>
      <c r="U462" s="27"/>
      <c r="V462" s="27"/>
      <c r="W462" s="27"/>
      <c r="X462" s="27"/>
      <c r="Y462" s="27"/>
      <c r="Z462" s="27"/>
    </row>
    <row r="463" spans="1:26" ht="16.5" customHeight="1">
      <c r="A463" s="27"/>
      <c r="B463" s="27"/>
      <c r="C463" s="28"/>
      <c r="D463" s="27"/>
      <c r="E463" s="27"/>
      <c r="F463" s="27"/>
      <c r="G463" s="27"/>
      <c r="H463" s="27"/>
      <c r="I463" s="27"/>
      <c r="J463" s="27"/>
      <c r="K463" s="27"/>
      <c r="L463" s="27"/>
      <c r="M463" s="27"/>
      <c r="N463" s="27"/>
      <c r="O463" s="27"/>
      <c r="P463" s="27"/>
      <c r="Q463" s="27"/>
      <c r="R463" s="27"/>
      <c r="S463" s="27"/>
      <c r="T463" s="27"/>
      <c r="U463" s="27"/>
      <c r="V463" s="27"/>
      <c r="W463" s="27"/>
      <c r="X463" s="27"/>
      <c r="Y463" s="27"/>
      <c r="Z463" s="27"/>
    </row>
    <row r="464" spans="1:26" ht="16.5" customHeight="1">
      <c r="A464" s="27"/>
      <c r="B464" s="27"/>
      <c r="C464" s="28"/>
      <c r="D464" s="27"/>
      <c r="E464" s="27"/>
      <c r="F464" s="27"/>
      <c r="G464" s="27"/>
      <c r="H464" s="27"/>
      <c r="I464" s="27"/>
      <c r="J464" s="27"/>
      <c r="K464" s="27"/>
      <c r="L464" s="27"/>
      <c r="M464" s="27"/>
      <c r="N464" s="27"/>
      <c r="O464" s="27"/>
      <c r="P464" s="27"/>
      <c r="Q464" s="27"/>
      <c r="R464" s="27"/>
      <c r="S464" s="27"/>
      <c r="T464" s="27"/>
      <c r="U464" s="27"/>
      <c r="V464" s="27"/>
      <c r="W464" s="27"/>
      <c r="X464" s="27"/>
      <c r="Y464" s="27"/>
      <c r="Z464" s="27"/>
    </row>
    <row r="465" spans="1:26" ht="16.5" customHeight="1">
      <c r="A465" s="27"/>
      <c r="B465" s="27"/>
      <c r="C465" s="28"/>
      <c r="D465" s="27"/>
      <c r="E465" s="27"/>
      <c r="F465" s="27"/>
      <c r="G465" s="27"/>
      <c r="H465" s="27"/>
      <c r="I465" s="27"/>
      <c r="J465" s="27"/>
      <c r="K465" s="27"/>
      <c r="L465" s="27"/>
      <c r="M465" s="27"/>
      <c r="N465" s="27"/>
      <c r="O465" s="27"/>
      <c r="P465" s="27"/>
      <c r="Q465" s="27"/>
      <c r="R465" s="27"/>
      <c r="S465" s="27"/>
      <c r="T465" s="27"/>
      <c r="U465" s="27"/>
      <c r="V465" s="27"/>
      <c r="W465" s="27"/>
      <c r="X465" s="27"/>
      <c r="Y465" s="27"/>
      <c r="Z465" s="27"/>
    </row>
    <row r="466" spans="1:26" ht="16.5" customHeight="1">
      <c r="A466" s="27"/>
      <c r="B466" s="27"/>
      <c r="C466" s="28"/>
      <c r="D466" s="27"/>
      <c r="E466" s="27"/>
      <c r="F466" s="27"/>
      <c r="G466" s="27"/>
      <c r="H466" s="27"/>
      <c r="I466" s="27"/>
      <c r="J466" s="27"/>
      <c r="K466" s="27"/>
      <c r="L466" s="27"/>
      <c r="M466" s="27"/>
      <c r="N466" s="27"/>
      <c r="O466" s="27"/>
      <c r="P466" s="27"/>
      <c r="Q466" s="27"/>
      <c r="R466" s="27"/>
      <c r="S466" s="27"/>
      <c r="T466" s="27"/>
      <c r="U466" s="27"/>
      <c r="V466" s="27"/>
      <c r="W466" s="27"/>
      <c r="X466" s="27"/>
      <c r="Y466" s="27"/>
      <c r="Z466" s="27"/>
    </row>
    <row r="467" spans="1:26" ht="16.5" customHeight="1">
      <c r="A467" s="27"/>
      <c r="B467" s="27"/>
      <c r="C467" s="28"/>
      <c r="D467" s="27"/>
      <c r="E467" s="27"/>
      <c r="F467" s="27"/>
      <c r="G467" s="27"/>
      <c r="H467" s="27"/>
      <c r="I467" s="27"/>
      <c r="J467" s="27"/>
      <c r="K467" s="27"/>
      <c r="L467" s="27"/>
      <c r="M467" s="27"/>
      <c r="N467" s="27"/>
      <c r="O467" s="27"/>
      <c r="P467" s="27"/>
      <c r="Q467" s="27"/>
      <c r="R467" s="27"/>
      <c r="S467" s="27"/>
      <c r="T467" s="27"/>
      <c r="U467" s="27"/>
      <c r="V467" s="27"/>
      <c r="W467" s="27"/>
      <c r="X467" s="27"/>
      <c r="Y467" s="27"/>
      <c r="Z467" s="27"/>
    </row>
    <row r="468" spans="1:26" ht="16.5" customHeight="1">
      <c r="A468" s="27"/>
      <c r="B468" s="27"/>
      <c r="C468" s="28"/>
      <c r="D468" s="27"/>
      <c r="E468" s="27"/>
      <c r="F468" s="27"/>
      <c r="G468" s="27"/>
      <c r="H468" s="27"/>
      <c r="I468" s="27"/>
      <c r="J468" s="27"/>
      <c r="K468" s="27"/>
      <c r="L468" s="27"/>
      <c r="M468" s="27"/>
      <c r="N468" s="27"/>
      <c r="O468" s="27"/>
      <c r="P468" s="27"/>
      <c r="Q468" s="27"/>
      <c r="R468" s="27"/>
      <c r="S468" s="27"/>
      <c r="T468" s="27"/>
      <c r="U468" s="27"/>
      <c r="V468" s="27"/>
      <c r="W468" s="27"/>
      <c r="X468" s="27"/>
      <c r="Y468" s="27"/>
      <c r="Z468" s="27"/>
    </row>
    <row r="469" spans="1:26" ht="16.5" customHeight="1">
      <c r="A469" s="27"/>
      <c r="B469" s="27"/>
      <c r="C469" s="28"/>
      <c r="D469" s="27"/>
      <c r="E469" s="27"/>
      <c r="F469" s="27"/>
      <c r="G469" s="27"/>
      <c r="H469" s="27"/>
      <c r="I469" s="27"/>
      <c r="J469" s="27"/>
      <c r="K469" s="27"/>
      <c r="L469" s="27"/>
      <c r="M469" s="27"/>
      <c r="N469" s="27"/>
      <c r="O469" s="27"/>
      <c r="P469" s="27"/>
      <c r="Q469" s="27"/>
      <c r="R469" s="27"/>
      <c r="S469" s="27"/>
      <c r="T469" s="27"/>
      <c r="U469" s="27"/>
      <c r="V469" s="27"/>
      <c r="W469" s="27"/>
      <c r="X469" s="27"/>
      <c r="Y469" s="27"/>
      <c r="Z469" s="27"/>
    </row>
    <row r="470" spans="1:26" ht="16.5" customHeight="1">
      <c r="A470" s="27"/>
      <c r="B470" s="27"/>
      <c r="C470" s="28"/>
      <c r="D470" s="27"/>
      <c r="E470" s="27"/>
      <c r="F470" s="27"/>
      <c r="G470" s="27"/>
      <c r="H470" s="27"/>
      <c r="I470" s="27"/>
      <c r="J470" s="27"/>
      <c r="K470" s="27"/>
      <c r="L470" s="27"/>
      <c r="M470" s="27"/>
      <c r="N470" s="27"/>
      <c r="O470" s="27"/>
      <c r="P470" s="27"/>
      <c r="Q470" s="27"/>
      <c r="R470" s="27"/>
      <c r="S470" s="27"/>
      <c r="T470" s="27"/>
      <c r="U470" s="27"/>
      <c r="V470" s="27"/>
      <c r="W470" s="27"/>
      <c r="X470" s="27"/>
      <c r="Y470" s="27"/>
      <c r="Z470" s="27"/>
    </row>
    <row r="471" spans="1:26" ht="16.5" customHeight="1">
      <c r="A471" s="27"/>
      <c r="B471" s="27"/>
      <c r="C471" s="28"/>
      <c r="D471" s="27"/>
      <c r="E471" s="27"/>
      <c r="F471" s="27"/>
      <c r="G471" s="27"/>
      <c r="H471" s="27"/>
      <c r="I471" s="27"/>
      <c r="J471" s="27"/>
      <c r="K471" s="27"/>
      <c r="L471" s="27"/>
      <c r="M471" s="27"/>
      <c r="N471" s="27"/>
      <c r="O471" s="27"/>
      <c r="P471" s="27"/>
      <c r="Q471" s="27"/>
      <c r="R471" s="27"/>
      <c r="S471" s="27"/>
      <c r="T471" s="27"/>
      <c r="U471" s="27"/>
      <c r="V471" s="27"/>
      <c r="W471" s="27"/>
      <c r="X471" s="27"/>
      <c r="Y471" s="27"/>
      <c r="Z471" s="27"/>
    </row>
    <row r="472" spans="1:26" ht="16.5" customHeight="1">
      <c r="A472" s="27"/>
      <c r="B472" s="27"/>
      <c r="C472" s="28"/>
      <c r="D472" s="27"/>
      <c r="E472" s="27"/>
      <c r="F472" s="27"/>
      <c r="G472" s="27"/>
      <c r="H472" s="27"/>
      <c r="I472" s="27"/>
      <c r="J472" s="27"/>
      <c r="K472" s="27"/>
      <c r="L472" s="27"/>
      <c r="M472" s="27"/>
      <c r="N472" s="27"/>
      <c r="O472" s="27"/>
      <c r="P472" s="27"/>
      <c r="Q472" s="27"/>
      <c r="R472" s="27"/>
      <c r="S472" s="27"/>
      <c r="T472" s="27"/>
      <c r="U472" s="27"/>
      <c r="V472" s="27"/>
      <c r="W472" s="27"/>
      <c r="X472" s="27"/>
      <c r="Y472" s="27"/>
      <c r="Z472" s="27"/>
    </row>
    <row r="473" spans="1:26" ht="16.5" customHeight="1">
      <c r="A473" s="27"/>
      <c r="B473" s="27"/>
      <c r="C473" s="28"/>
      <c r="D473" s="27"/>
      <c r="E473" s="27"/>
      <c r="F473" s="27"/>
      <c r="G473" s="27"/>
      <c r="H473" s="27"/>
      <c r="I473" s="27"/>
      <c r="J473" s="27"/>
      <c r="K473" s="27"/>
      <c r="L473" s="27"/>
      <c r="M473" s="27"/>
      <c r="N473" s="27"/>
      <c r="O473" s="27"/>
      <c r="P473" s="27"/>
      <c r="Q473" s="27"/>
      <c r="R473" s="27"/>
      <c r="S473" s="27"/>
      <c r="T473" s="27"/>
      <c r="U473" s="27"/>
      <c r="V473" s="27"/>
      <c r="W473" s="27"/>
      <c r="X473" s="27"/>
      <c r="Y473" s="27"/>
      <c r="Z473" s="27"/>
    </row>
    <row r="474" spans="1:26" ht="16.5" customHeight="1">
      <c r="A474" s="27"/>
      <c r="B474" s="27"/>
      <c r="C474" s="28"/>
      <c r="D474" s="27"/>
      <c r="E474" s="27"/>
      <c r="F474" s="27"/>
      <c r="G474" s="27"/>
      <c r="H474" s="27"/>
      <c r="I474" s="27"/>
      <c r="J474" s="27"/>
      <c r="K474" s="27"/>
      <c r="L474" s="27"/>
      <c r="M474" s="27"/>
      <c r="N474" s="27"/>
      <c r="O474" s="27"/>
      <c r="P474" s="27"/>
      <c r="Q474" s="27"/>
      <c r="R474" s="27"/>
      <c r="S474" s="27"/>
      <c r="T474" s="27"/>
      <c r="U474" s="27"/>
      <c r="V474" s="27"/>
      <c r="W474" s="27"/>
      <c r="X474" s="27"/>
      <c r="Y474" s="27"/>
      <c r="Z474" s="27"/>
    </row>
    <row r="475" spans="1:26" ht="16.5" customHeight="1">
      <c r="A475" s="27"/>
      <c r="B475" s="27"/>
      <c r="C475" s="28"/>
      <c r="D475" s="27"/>
      <c r="E475" s="27"/>
      <c r="F475" s="27"/>
      <c r="G475" s="27"/>
      <c r="H475" s="27"/>
      <c r="I475" s="27"/>
      <c r="J475" s="27"/>
      <c r="K475" s="27"/>
      <c r="L475" s="27"/>
      <c r="M475" s="27"/>
      <c r="N475" s="27"/>
      <c r="O475" s="27"/>
      <c r="P475" s="27"/>
      <c r="Q475" s="27"/>
      <c r="R475" s="27"/>
      <c r="S475" s="27"/>
      <c r="T475" s="27"/>
      <c r="U475" s="27"/>
      <c r="V475" s="27"/>
      <c r="W475" s="27"/>
      <c r="X475" s="27"/>
      <c r="Y475" s="27"/>
      <c r="Z475" s="27"/>
    </row>
    <row r="476" spans="1:26" ht="16.5" customHeight="1">
      <c r="A476" s="27"/>
      <c r="B476" s="27"/>
      <c r="C476" s="28"/>
      <c r="D476" s="27"/>
      <c r="E476" s="27"/>
      <c r="F476" s="27"/>
      <c r="G476" s="27"/>
      <c r="H476" s="27"/>
      <c r="I476" s="27"/>
      <c r="J476" s="27"/>
      <c r="K476" s="27"/>
      <c r="L476" s="27"/>
      <c r="M476" s="27"/>
      <c r="N476" s="27"/>
      <c r="O476" s="27"/>
      <c r="P476" s="27"/>
      <c r="Q476" s="27"/>
      <c r="R476" s="27"/>
      <c r="S476" s="27"/>
      <c r="T476" s="27"/>
      <c r="U476" s="27"/>
      <c r="V476" s="27"/>
      <c r="W476" s="27"/>
      <c r="X476" s="27"/>
      <c r="Y476" s="27"/>
      <c r="Z476" s="27"/>
    </row>
    <row r="477" spans="1:26" ht="16.5" customHeight="1">
      <c r="A477" s="27"/>
      <c r="B477" s="27"/>
      <c r="C477" s="28"/>
      <c r="D477" s="27"/>
      <c r="E477" s="27"/>
      <c r="F477" s="27"/>
      <c r="G477" s="27"/>
      <c r="H477" s="27"/>
      <c r="I477" s="27"/>
      <c r="J477" s="27"/>
      <c r="K477" s="27"/>
      <c r="L477" s="27"/>
      <c r="M477" s="27"/>
      <c r="N477" s="27"/>
      <c r="O477" s="27"/>
      <c r="P477" s="27"/>
      <c r="Q477" s="27"/>
      <c r="R477" s="27"/>
      <c r="S477" s="27"/>
      <c r="T477" s="27"/>
      <c r="U477" s="27"/>
      <c r="V477" s="27"/>
      <c r="W477" s="27"/>
      <c r="X477" s="27"/>
      <c r="Y477" s="27"/>
      <c r="Z477" s="27"/>
    </row>
    <row r="478" spans="1:26" ht="16.5" customHeight="1">
      <c r="A478" s="27"/>
      <c r="B478" s="27"/>
      <c r="C478" s="28"/>
      <c r="D478" s="27"/>
      <c r="E478" s="27"/>
      <c r="F478" s="27"/>
      <c r="G478" s="27"/>
      <c r="H478" s="27"/>
      <c r="I478" s="27"/>
      <c r="J478" s="27"/>
      <c r="K478" s="27"/>
      <c r="L478" s="27"/>
      <c r="M478" s="27"/>
      <c r="N478" s="27"/>
      <c r="O478" s="27"/>
      <c r="P478" s="27"/>
      <c r="Q478" s="27"/>
      <c r="R478" s="27"/>
      <c r="S478" s="27"/>
      <c r="T478" s="27"/>
      <c r="U478" s="27"/>
      <c r="V478" s="27"/>
      <c r="W478" s="27"/>
      <c r="X478" s="27"/>
      <c r="Y478" s="27"/>
      <c r="Z478" s="27"/>
    </row>
    <row r="479" spans="1:26" ht="16.5" customHeight="1">
      <c r="A479" s="27"/>
      <c r="B479" s="27"/>
      <c r="C479" s="28"/>
      <c r="D479" s="27"/>
      <c r="E479" s="27"/>
      <c r="F479" s="27"/>
      <c r="G479" s="27"/>
      <c r="H479" s="27"/>
      <c r="I479" s="27"/>
      <c r="J479" s="27"/>
      <c r="K479" s="27"/>
      <c r="L479" s="27"/>
      <c r="M479" s="27"/>
      <c r="N479" s="27"/>
      <c r="O479" s="27"/>
      <c r="P479" s="27"/>
      <c r="Q479" s="27"/>
      <c r="R479" s="27"/>
      <c r="S479" s="27"/>
      <c r="T479" s="27"/>
      <c r="U479" s="27"/>
      <c r="V479" s="27"/>
      <c r="W479" s="27"/>
      <c r="X479" s="27"/>
      <c r="Y479" s="27"/>
      <c r="Z479" s="27"/>
    </row>
    <row r="480" spans="1:26" ht="16.5" customHeight="1">
      <c r="A480" s="27"/>
      <c r="B480" s="27"/>
      <c r="C480" s="28"/>
      <c r="D480" s="27"/>
      <c r="E480" s="27"/>
      <c r="F480" s="27"/>
      <c r="G480" s="27"/>
      <c r="H480" s="27"/>
      <c r="I480" s="27"/>
      <c r="J480" s="27"/>
      <c r="K480" s="27"/>
      <c r="L480" s="27"/>
      <c r="M480" s="27"/>
      <c r="N480" s="27"/>
      <c r="O480" s="27"/>
      <c r="P480" s="27"/>
      <c r="Q480" s="27"/>
      <c r="R480" s="27"/>
      <c r="S480" s="27"/>
      <c r="T480" s="27"/>
      <c r="U480" s="27"/>
      <c r="V480" s="27"/>
      <c r="W480" s="27"/>
      <c r="X480" s="27"/>
      <c r="Y480" s="27"/>
      <c r="Z480" s="27"/>
    </row>
    <row r="481" spans="1:26" ht="16.5" customHeight="1">
      <c r="A481" s="27"/>
      <c r="B481" s="27"/>
      <c r="C481" s="28"/>
      <c r="D481" s="27"/>
      <c r="E481" s="27"/>
      <c r="F481" s="27"/>
      <c r="G481" s="27"/>
      <c r="H481" s="27"/>
      <c r="I481" s="27"/>
      <c r="J481" s="27"/>
      <c r="K481" s="27"/>
      <c r="L481" s="27"/>
      <c r="M481" s="27"/>
      <c r="N481" s="27"/>
      <c r="O481" s="27"/>
      <c r="P481" s="27"/>
      <c r="Q481" s="27"/>
      <c r="R481" s="27"/>
      <c r="S481" s="27"/>
      <c r="T481" s="27"/>
      <c r="U481" s="27"/>
      <c r="V481" s="27"/>
      <c r="W481" s="27"/>
      <c r="X481" s="27"/>
      <c r="Y481" s="27"/>
      <c r="Z481" s="27"/>
    </row>
    <row r="482" spans="1:26" ht="16.5" customHeight="1">
      <c r="A482" s="27"/>
      <c r="B482" s="27"/>
      <c r="C482" s="28"/>
      <c r="D482" s="27"/>
      <c r="E482" s="27"/>
      <c r="F482" s="27"/>
      <c r="G482" s="27"/>
      <c r="H482" s="27"/>
      <c r="I482" s="27"/>
      <c r="J482" s="27"/>
      <c r="K482" s="27"/>
      <c r="L482" s="27"/>
      <c r="M482" s="27"/>
      <c r="N482" s="27"/>
      <c r="O482" s="27"/>
      <c r="P482" s="27"/>
      <c r="Q482" s="27"/>
      <c r="R482" s="27"/>
      <c r="S482" s="27"/>
      <c r="T482" s="27"/>
      <c r="U482" s="27"/>
      <c r="V482" s="27"/>
      <c r="W482" s="27"/>
      <c r="X482" s="27"/>
      <c r="Y482" s="27"/>
      <c r="Z482" s="27"/>
    </row>
    <row r="483" spans="1:26" ht="16.5" customHeight="1">
      <c r="A483" s="27"/>
      <c r="B483" s="27"/>
      <c r="C483" s="28"/>
      <c r="D483" s="27"/>
      <c r="E483" s="27"/>
      <c r="F483" s="27"/>
      <c r="G483" s="27"/>
      <c r="H483" s="27"/>
      <c r="I483" s="27"/>
      <c r="J483" s="27"/>
      <c r="K483" s="27"/>
      <c r="L483" s="27"/>
      <c r="M483" s="27"/>
      <c r="N483" s="27"/>
      <c r="O483" s="27"/>
      <c r="P483" s="27"/>
      <c r="Q483" s="27"/>
      <c r="R483" s="27"/>
      <c r="S483" s="27"/>
      <c r="T483" s="27"/>
      <c r="U483" s="27"/>
      <c r="V483" s="27"/>
      <c r="W483" s="27"/>
      <c r="X483" s="27"/>
      <c r="Y483" s="27"/>
      <c r="Z483" s="27"/>
    </row>
    <row r="484" spans="1:26" ht="16.5" customHeight="1">
      <c r="A484" s="27"/>
      <c r="B484" s="27"/>
      <c r="C484" s="28"/>
      <c r="D484" s="27"/>
      <c r="E484" s="27"/>
      <c r="F484" s="27"/>
      <c r="G484" s="27"/>
      <c r="H484" s="27"/>
      <c r="I484" s="27"/>
      <c r="J484" s="27"/>
      <c r="K484" s="27"/>
      <c r="L484" s="27"/>
      <c r="M484" s="27"/>
      <c r="N484" s="27"/>
      <c r="O484" s="27"/>
      <c r="P484" s="27"/>
      <c r="Q484" s="27"/>
      <c r="R484" s="27"/>
      <c r="S484" s="27"/>
      <c r="T484" s="27"/>
      <c r="U484" s="27"/>
      <c r="V484" s="27"/>
      <c r="W484" s="27"/>
      <c r="X484" s="27"/>
      <c r="Y484" s="27"/>
      <c r="Z484" s="27"/>
    </row>
    <row r="485" spans="1:26" ht="16.5" customHeight="1">
      <c r="A485" s="27"/>
      <c r="B485" s="27"/>
      <c r="C485" s="28"/>
      <c r="D485" s="27"/>
      <c r="E485" s="27"/>
      <c r="F485" s="27"/>
      <c r="G485" s="27"/>
      <c r="H485" s="27"/>
      <c r="I485" s="27"/>
      <c r="J485" s="27"/>
      <c r="K485" s="27"/>
      <c r="L485" s="27"/>
      <c r="M485" s="27"/>
      <c r="N485" s="27"/>
      <c r="O485" s="27"/>
      <c r="P485" s="27"/>
      <c r="Q485" s="27"/>
      <c r="R485" s="27"/>
      <c r="S485" s="27"/>
      <c r="T485" s="27"/>
      <c r="U485" s="27"/>
      <c r="V485" s="27"/>
      <c r="W485" s="27"/>
      <c r="X485" s="27"/>
      <c r="Y485" s="27"/>
      <c r="Z485" s="27"/>
    </row>
    <row r="486" spans="1:26" ht="16.5" customHeight="1">
      <c r="A486" s="27"/>
      <c r="B486" s="27"/>
      <c r="C486" s="28"/>
      <c r="D486" s="27"/>
      <c r="E486" s="27"/>
      <c r="F486" s="27"/>
      <c r="G486" s="27"/>
      <c r="H486" s="27"/>
      <c r="I486" s="27"/>
      <c r="J486" s="27"/>
      <c r="K486" s="27"/>
      <c r="L486" s="27"/>
      <c r="M486" s="27"/>
      <c r="N486" s="27"/>
      <c r="O486" s="27"/>
      <c r="P486" s="27"/>
      <c r="Q486" s="27"/>
      <c r="R486" s="27"/>
      <c r="S486" s="27"/>
      <c r="T486" s="27"/>
      <c r="U486" s="27"/>
      <c r="V486" s="27"/>
      <c r="W486" s="27"/>
      <c r="X486" s="27"/>
      <c r="Y486" s="27"/>
      <c r="Z486" s="27"/>
    </row>
    <row r="487" spans="1:26" ht="16.5" customHeight="1">
      <c r="A487" s="27"/>
      <c r="B487" s="27"/>
      <c r="C487" s="28"/>
      <c r="D487" s="27"/>
      <c r="E487" s="27"/>
      <c r="F487" s="27"/>
      <c r="G487" s="27"/>
      <c r="H487" s="27"/>
      <c r="I487" s="27"/>
      <c r="J487" s="27"/>
      <c r="K487" s="27"/>
      <c r="L487" s="27"/>
      <c r="M487" s="27"/>
      <c r="N487" s="27"/>
      <c r="O487" s="27"/>
      <c r="P487" s="27"/>
      <c r="Q487" s="27"/>
      <c r="R487" s="27"/>
      <c r="S487" s="27"/>
      <c r="T487" s="27"/>
      <c r="U487" s="27"/>
      <c r="V487" s="27"/>
      <c r="W487" s="27"/>
      <c r="X487" s="27"/>
      <c r="Y487" s="27"/>
      <c r="Z487" s="27"/>
    </row>
    <row r="488" spans="1:26" ht="16.5" customHeight="1">
      <c r="A488" s="27"/>
      <c r="B488" s="27"/>
      <c r="C488" s="28"/>
      <c r="D488" s="27"/>
      <c r="E488" s="27"/>
      <c r="F488" s="27"/>
      <c r="G488" s="27"/>
      <c r="H488" s="27"/>
      <c r="I488" s="27"/>
      <c r="J488" s="27"/>
      <c r="K488" s="27"/>
      <c r="L488" s="27"/>
      <c r="M488" s="27"/>
      <c r="N488" s="27"/>
      <c r="O488" s="27"/>
      <c r="P488" s="27"/>
      <c r="Q488" s="27"/>
      <c r="R488" s="27"/>
      <c r="S488" s="27"/>
      <c r="T488" s="27"/>
      <c r="U488" s="27"/>
      <c r="V488" s="27"/>
      <c r="W488" s="27"/>
      <c r="X488" s="27"/>
      <c r="Y488" s="27"/>
      <c r="Z488" s="27"/>
    </row>
    <row r="489" spans="1:26" ht="16.5" customHeight="1">
      <c r="A489" s="27"/>
      <c r="B489" s="27"/>
      <c r="C489" s="28"/>
      <c r="D489" s="27"/>
      <c r="E489" s="27"/>
      <c r="F489" s="27"/>
      <c r="G489" s="27"/>
      <c r="H489" s="27"/>
      <c r="I489" s="27"/>
      <c r="J489" s="27"/>
      <c r="K489" s="27"/>
      <c r="L489" s="27"/>
      <c r="M489" s="27"/>
      <c r="N489" s="27"/>
      <c r="O489" s="27"/>
      <c r="P489" s="27"/>
      <c r="Q489" s="27"/>
      <c r="R489" s="27"/>
      <c r="S489" s="27"/>
      <c r="T489" s="27"/>
      <c r="U489" s="27"/>
      <c r="V489" s="27"/>
      <c r="W489" s="27"/>
      <c r="X489" s="27"/>
      <c r="Y489" s="27"/>
      <c r="Z489" s="27"/>
    </row>
    <row r="490" spans="1:26" ht="16.5" customHeight="1">
      <c r="A490" s="27"/>
      <c r="B490" s="27"/>
      <c r="C490" s="28"/>
      <c r="D490" s="27"/>
      <c r="E490" s="27"/>
      <c r="F490" s="27"/>
      <c r="G490" s="27"/>
      <c r="H490" s="27"/>
      <c r="I490" s="27"/>
      <c r="J490" s="27"/>
      <c r="K490" s="27"/>
      <c r="L490" s="27"/>
      <c r="M490" s="27"/>
      <c r="N490" s="27"/>
      <c r="O490" s="27"/>
      <c r="P490" s="27"/>
      <c r="Q490" s="27"/>
      <c r="R490" s="27"/>
      <c r="S490" s="27"/>
      <c r="T490" s="27"/>
      <c r="U490" s="27"/>
      <c r="V490" s="27"/>
      <c r="W490" s="27"/>
      <c r="X490" s="27"/>
      <c r="Y490" s="27"/>
      <c r="Z490" s="27"/>
    </row>
    <row r="491" spans="1:26" ht="16.5" customHeight="1">
      <c r="A491" s="27"/>
      <c r="B491" s="27"/>
      <c r="C491" s="28"/>
      <c r="D491" s="27"/>
      <c r="E491" s="27"/>
      <c r="F491" s="27"/>
      <c r="G491" s="27"/>
      <c r="H491" s="27"/>
      <c r="I491" s="27"/>
      <c r="J491" s="27"/>
      <c r="K491" s="27"/>
      <c r="L491" s="27"/>
      <c r="M491" s="27"/>
      <c r="N491" s="27"/>
      <c r="O491" s="27"/>
      <c r="P491" s="27"/>
      <c r="Q491" s="27"/>
      <c r="R491" s="27"/>
      <c r="S491" s="27"/>
      <c r="T491" s="27"/>
      <c r="U491" s="27"/>
      <c r="V491" s="27"/>
      <c r="W491" s="27"/>
      <c r="X491" s="27"/>
      <c r="Y491" s="27"/>
      <c r="Z491" s="27"/>
    </row>
    <row r="492" spans="1:26" ht="16.5" customHeight="1">
      <c r="A492" s="27"/>
      <c r="B492" s="27"/>
      <c r="C492" s="28"/>
      <c r="D492" s="27"/>
      <c r="E492" s="27"/>
      <c r="F492" s="27"/>
      <c r="G492" s="27"/>
      <c r="H492" s="27"/>
      <c r="I492" s="27"/>
      <c r="J492" s="27"/>
      <c r="K492" s="27"/>
      <c r="L492" s="27"/>
      <c r="M492" s="27"/>
      <c r="N492" s="27"/>
      <c r="O492" s="27"/>
      <c r="P492" s="27"/>
      <c r="Q492" s="27"/>
      <c r="R492" s="27"/>
      <c r="S492" s="27"/>
      <c r="T492" s="27"/>
      <c r="U492" s="27"/>
      <c r="V492" s="27"/>
      <c r="W492" s="27"/>
      <c r="X492" s="27"/>
      <c r="Y492" s="27"/>
      <c r="Z492" s="27"/>
    </row>
    <row r="493" spans="1:26" ht="16.5" customHeight="1">
      <c r="A493" s="27"/>
      <c r="B493" s="27"/>
      <c r="C493" s="28"/>
      <c r="D493" s="27"/>
      <c r="E493" s="27"/>
      <c r="F493" s="27"/>
      <c r="G493" s="27"/>
      <c r="H493" s="27"/>
      <c r="I493" s="27"/>
      <c r="J493" s="27"/>
      <c r="K493" s="27"/>
      <c r="L493" s="27"/>
      <c r="M493" s="27"/>
      <c r="N493" s="27"/>
      <c r="O493" s="27"/>
      <c r="P493" s="27"/>
      <c r="Q493" s="27"/>
      <c r="R493" s="27"/>
      <c r="S493" s="27"/>
      <c r="T493" s="27"/>
      <c r="U493" s="27"/>
      <c r="V493" s="27"/>
      <c r="W493" s="27"/>
      <c r="X493" s="27"/>
      <c r="Y493" s="27"/>
      <c r="Z493" s="27"/>
    </row>
    <row r="494" spans="1:26" ht="16.5" customHeight="1">
      <c r="A494" s="27"/>
      <c r="B494" s="27"/>
      <c r="C494" s="28"/>
      <c r="D494" s="27"/>
      <c r="E494" s="27"/>
      <c r="F494" s="27"/>
      <c r="G494" s="27"/>
      <c r="H494" s="27"/>
      <c r="I494" s="27"/>
      <c r="J494" s="27"/>
      <c r="K494" s="27"/>
      <c r="L494" s="27"/>
      <c r="M494" s="27"/>
      <c r="N494" s="27"/>
      <c r="O494" s="27"/>
      <c r="P494" s="27"/>
      <c r="Q494" s="27"/>
      <c r="R494" s="27"/>
      <c r="S494" s="27"/>
      <c r="T494" s="27"/>
      <c r="U494" s="27"/>
      <c r="V494" s="27"/>
      <c r="W494" s="27"/>
      <c r="X494" s="27"/>
      <c r="Y494" s="27"/>
      <c r="Z494" s="27"/>
    </row>
    <row r="495" spans="1:26" ht="16.5" customHeight="1">
      <c r="A495" s="27"/>
      <c r="B495" s="27"/>
      <c r="C495" s="28"/>
      <c r="D495" s="27"/>
      <c r="E495" s="27"/>
      <c r="F495" s="27"/>
      <c r="G495" s="27"/>
      <c r="H495" s="27"/>
      <c r="I495" s="27"/>
      <c r="J495" s="27"/>
      <c r="K495" s="27"/>
      <c r="L495" s="27"/>
      <c r="M495" s="27"/>
      <c r="N495" s="27"/>
      <c r="O495" s="27"/>
      <c r="P495" s="27"/>
      <c r="Q495" s="27"/>
      <c r="R495" s="27"/>
      <c r="S495" s="27"/>
      <c r="T495" s="27"/>
      <c r="U495" s="27"/>
      <c r="V495" s="27"/>
      <c r="W495" s="27"/>
      <c r="X495" s="27"/>
      <c r="Y495" s="27"/>
      <c r="Z495" s="27"/>
    </row>
    <row r="496" spans="1:26" ht="16.5" customHeight="1">
      <c r="A496" s="27"/>
      <c r="B496" s="27"/>
      <c r="C496" s="28"/>
      <c r="D496" s="27"/>
      <c r="E496" s="27"/>
      <c r="F496" s="27"/>
      <c r="G496" s="27"/>
      <c r="H496" s="27"/>
      <c r="I496" s="27"/>
      <c r="J496" s="27"/>
      <c r="K496" s="27"/>
      <c r="L496" s="27"/>
      <c r="M496" s="27"/>
      <c r="N496" s="27"/>
      <c r="O496" s="27"/>
      <c r="P496" s="27"/>
      <c r="Q496" s="27"/>
      <c r="R496" s="27"/>
      <c r="S496" s="27"/>
      <c r="T496" s="27"/>
      <c r="U496" s="27"/>
      <c r="V496" s="27"/>
      <c r="W496" s="27"/>
      <c r="X496" s="27"/>
      <c r="Y496" s="27"/>
      <c r="Z496" s="27"/>
    </row>
    <row r="497" spans="1:26" ht="16.5" customHeight="1">
      <c r="A497" s="27"/>
      <c r="B497" s="27"/>
      <c r="C497" s="28"/>
      <c r="D497" s="27"/>
      <c r="E497" s="27"/>
      <c r="F497" s="27"/>
      <c r="G497" s="27"/>
      <c r="H497" s="27"/>
      <c r="I497" s="27"/>
      <c r="J497" s="27"/>
      <c r="K497" s="27"/>
      <c r="L497" s="27"/>
      <c r="M497" s="27"/>
      <c r="N497" s="27"/>
      <c r="O497" s="27"/>
      <c r="P497" s="27"/>
      <c r="Q497" s="27"/>
      <c r="R497" s="27"/>
      <c r="S497" s="27"/>
      <c r="T497" s="27"/>
      <c r="U497" s="27"/>
      <c r="V497" s="27"/>
      <c r="W497" s="27"/>
      <c r="X497" s="27"/>
      <c r="Y497" s="27"/>
      <c r="Z497" s="27"/>
    </row>
    <row r="498" spans="1:26" ht="16.5" customHeight="1">
      <c r="A498" s="27"/>
      <c r="B498" s="27"/>
      <c r="C498" s="28"/>
      <c r="D498" s="27"/>
      <c r="E498" s="27"/>
      <c r="F498" s="27"/>
      <c r="G498" s="27"/>
      <c r="H498" s="27"/>
      <c r="I498" s="27"/>
      <c r="J498" s="27"/>
      <c r="K498" s="27"/>
      <c r="L498" s="27"/>
      <c r="M498" s="27"/>
      <c r="N498" s="27"/>
      <c r="O498" s="27"/>
      <c r="P498" s="27"/>
      <c r="Q498" s="27"/>
      <c r="R498" s="27"/>
      <c r="S498" s="27"/>
      <c r="T498" s="27"/>
      <c r="U498" s="27"/>
      <c r="V498" s="27"/>
      <c r="W498" s="27"/>
      <c r="X498" s="27"/>
      <c r="Y498" s="27"/>
      <c r="Z498" s="27"/>
    </row>
    <row r="499" spans="1:26" ht="16.5" customHeight="1">
      <c r="A499" s="27"/>
      <c r="B499" s="27"/>
      <c r="C499" s="28"/>
      <c r="D499" s="27"/>
      <c r="E499" s="27"/>
      <c r="F499" s="27"/>
      <c r="G499" s="27"/>
      <c r="H499" s="27"/>
      <c r="I499" s="27"/>
      <c r="J499" s="27"/>
      <c r="K499" s="27"/>
      <c r="L499" s="27"/>
      <c r="M499" s="27"/>
      <c r="N499" s="27"/>
      <c r="O499" s="27"/>
      <c r="P499" s="27"/>
      <c r="Q499" s="27"/>
      <c r="R499" s="27"/>
      <c r="S499" s="27"/>
      <c r="T499" s="27"/>
      <c r="U499" s="27"/>
      <c r="V499" s="27"/>
      <c r="W499" s="27"/>
      <c r="X499" s="27"/>
      <c r="Y499" s="27"/>
      <c r="Z499" s="27"/>
    </row>
    <row r="500" spans="1:26" ht="16.5" customHeight="1">
      <c r="A500" s="27"/>
      <c r="B500" s="27"/>
      <c r="C500" s="28"/>
      <c r="D500" s="27"/>
      <c r="E500" s="27"/>
      <c r="F500" s="27"/>
      <c r="G500" s="27"/>
      <c r="H500" s="27"/>
      <c r="I500" s="27"/>
      <c r="J500" s="27"/>
      <c r="K500" s="27"/>
      <c r="L500" s="27"/>
      <c r="M500" s="27"/>
      <c r="N500" s="27"/>
      <c r="O500" s="27"/>
      <c r="P500" s="27"/>
      <c r="Q500" s="27"/>
      <c r="R500" s="27"/>
      <c r="S500" s="27"/>
      <c r="T500" s="27"/>
      <c r="U500" s="27"/>
      <c r="V500" s="27"/>
      <c r="W500" s="27"/>
      <c r="X500" s="27"/>
      <c r="Y500" s="27"/>
      <c r="Z500" s="27"/>
    </row>
    <row r="501" spans="1:26" ht="16.5" customHeight="1">
      <c r="A501" s="27"/>
      <c r="B501" s="27"/>
      <c r="C501" s="28"/>
      <c r="D501" s="27"/>
      <c r="E501" s="27"/>
      <c r="F501" s="27"/>
      <c r="G501" s="27"/>
      <c r="H501" s="27"/>
      <c r="I501" s="27"/>
      <c r="J501" s="27"/>
      <c r="K501" s="27"/>
      <c r="L501" s="27"/>
      <c r="M501" s="27"/>
      <c r="N501" s="27"/>
      <c r="O501" s="27"/>
      <c r="P501" s="27"/>
      <c r="Q501" s="27"/>
      <c r="R501" s="27"/>
      <c r="S501" s="27"/>
      <c r="T501" s="27"/>
      <c r="U501" s="27"/>
      <c r="V501" s="27"/>
      <c r="W501" s="27"/>
      <c r="X501" s="27"/>
      <c r="Y501" s="27"/>
      <c r="Z501" s="27"/>
    </row>
    <row r="502" spans="1:26" ht="16.5" customHeight="1">
      <c r="A502" s="27"/>
      <c r="B502" s="27"/>
      <c r="C502" s="28"/>
      <c r="D502" s="27"/>
      <c r="E502" s="27"/>
      <c r="F502" s="27"/>
      <c r="G502" s="27"/>
      <c r="H502" s="27"/>
      <c r="I502" s="27"/>
      <c r="J502" s="27"/>
      <c r="K502" s="27"/>
      <c r="L502" s="27"/>
      <c r="M502" s="27"/>
      <c r="N502" s="27"/>
      <c r="O502" s="27"/>
      <c r="P502" s="27"/>
      <c r="Q502" s="27"/>
      <c r="R502" s="27"/>
      <c r="S502" s="27"/>
      <c r="T502" s="27"/>
      <c r="U502" s="27"/>
      <c r="V502" s="27"/>
      <c r="W502" s="27"/>
      <c r="X502" s="27"/>
      <c r="Y502" s="27"/>
      <c r="Z502" s="27"/>
    </row>
    <row r="503" spans="1:26" ht="16.5" customHeight="1">
      <c r="A503" s="27"/>
      <c r="B503" s="27"/>
      <c r="C503" s="28"/>
      <c r="D503" s="27"/>
      <c r="E503" s="27"/>
      <c r="F503" s="27"/>
      <c r="G503" s="27"/>
      <c r="H503" s="27"/>
      <c r="I503" s="27"/>
      <c r="J503" s="27"/>
      <c r="K503" s="27"/>
      <c r="L503" s="27"/>
      <c r="M503" s="27"/>
      <c r="N503" s="27"/>
      <c r="O503" s="27"/>
      <c r="P503" s="27"/>
      <c r="Q503" s="27"/>
      <c r="R503" s="27"/>
      <c r="S503" s="27"/>
      <c r="T503" s="27"/>
      <c r="U503" s="27"/>
      <c r="V503" s="27"/>
      <c r="W503" s="27"/>
      <c r="X503" s="27"/>
      <c r="Y503" s="27"/>
      <c r="Z503" s="27"/>
    </row>
    <row r="504" spans="1:26" ht="16.5" customHeight="1">
      <c r="A504" s="27"/>
      <c r="B504" s="27"/>
      <c r="C504" s="28"/>
      <c r="D504" s="27"/>
      <c r="E504" s="27"/>
      <c r="F504" s="27"/>
      <c r="G504" s="27"/>
      <c r="H504" s="27"/>
      <c r="I504" s="27"/>
      <c r="J504" s="27"/>
      <c r="K504" s="27"/>
      <c r="L504" s="27"/>
      <c r="M504" s="27"/>
      <c r="N504" s="27"/>
      <c r="O504" s="27"/>
      <c r="P504" s="27"/>
      <c r="Q504" s="27"/>
      <c r="R504" s="27"/>
      <c r="S504" s="27"/>
      <c r="T504" s="27"/>
      <c r="U504" s="27"/>
      <c r="V504" s="27"/>
      <c r="W504" s="27"/>
      <c r="X504" s="27"/>
      <c r="Y504" s="27"/>
      <c r="Z504" s="27"/>
    </row>
    <row r="505" spans="1:26" ht="16.5" customHeight="1">
      <c r="A505" s="27"/>
      <c r="B505" s="27"/>
      <c r="C505" s="28"/>
      <c r="D505" s="27"/>
      <c r="E505" s="27"/>
      <c r="F505" s="27"/>
      <c r="G505" s="27"/>
      <c r="H505" s="27"/>
      <c r="I505" s="27"/>
      <c r="J505" s="27"/>
      <c r="K505" s="27"/>
      <c r="L505" s="27"/>
      <c r="M505" s="27"/>
      <c r="N505" s="27"/>
      <c r="O505" s="27"/>
      <c r="P505" s="27"/>
      <c r="Q505" s="27"/>
      <c r="R505" s="27"/>
      <c r="S505" s="27"/>
      <c r="T505" s="27"/>
      <c r="U505" s="27"/>
      <c r="V505" s="27"/>
      <c r="W505" s="27"/>
      <c r="X505" s="27"/>
      <c r="Y505" s="27"/>
      <c r="Z505" s="27"/>
    </row>
    <row r="506" spans="1:26" ht="16.5" customHeight="1">
      <c r="A506" s="27"/>
      <c r="B506" s="27"/>
      <c r="C506" s="28"/>
      <c r="D506" s="27"/>
      <c r="E506" s="27"/>
      <c r="F506" s="27"/>
      <c r="G506" s="27"/>
      <c r="H506" s="27"/>
      <c r="I506" s="27"/>
      <c r="J506" s="27"/>
      <c r="K506" s="27"/>
      <c r="L506" s="27"/>
      <c r="M506" s="27"/>
      <c r="N506" s="27"/>
      <c r="O506" s="27"/>
      <c r="P506" s="27"/>
      <c r="Q506" s="27"/>
      <c r="R506" s="27"/>
      <c r="S506" s="27"/>
      <c r="T506" s="27"/>
      <c r="U506" s="27"/>
      <c r="V506" s="27"/>
      <c r="W506" s="27"/>
      <c r="X506" s="27"/>
      <c r="Y506" s="27"/>
      <c r="Z506" s="27"/>
    </row>
    <row r="507" spans="1:26" ht="16.5" customHeight="1">
      <c r="A507" s="27"/>
      <c r="B507" s="27"/>
      <c r="C507" s="28"/>
      <c r="D507" s="27"/>
      <c r="E507" s="27"/>
      <c r="F507" s="27"/>
      <c r="G507" s="27"/>
      <c r="H507" s="27"/>
      <c r="I507" s="27"/>
      <c r="J507" s="27"/>
      <c r="K507" s="27"/>
      <c r="L507" s="27"/>
      <c r="M507" s="27"/>
      <c r="N507" s="27"/>
      <c r="O507" s="27"/>
      <c r="P507" s="27"/>
      <c r="Q507" s="27"/>
      <c r="R507" s="27"/>
      <c r="S507" s="27"/>
      <c r="T507" s="27"/>
      <c r="U507" s="27"/>
      <c r="V507" s="27"/>
      <c r="W507" s="27"/>
      <c r="X507" s="27"/>
      <c r="Y507" s="27"/>
      <c r="Z507" s="27"/>
    </row>
    <row r="508" spans="1:26" ht="16.5" customHeight="1">
      <c r="A508" s="27"/>
      <c r="B508" s="27"/>
      <c r="C508" s="28"/>
      <c r="D508" s="27"/>
      <c r="E508" s="27"/>
      <c r="F508" s="27"/>
      <c r="G508" s="27"/>
      <c r="H508" s="27"/>
      <c r="I508" s="27"/>
      <c r="J508" s="27"/>
      <c r="K508" s="27"/>
      <c r="L508" s="27"/>
      <c r="M508" s="27"/>
      <c r="N508" s="27"/>
      <c r="O508" s="27"/>
      <c r="P508" s="27"/>
      <c r="Q508" s="27"/>
      <c r="R508" s="27"/>
      <c r="S508" s="27"/>
      <c r="T508" s="27"/>
      <c r="U508" s="27"/>
      <c r="V508" s="27"/>
      <c r="W508" s="27"/>
      <c r="X508" s="27"/>
      <c r="Y508" s="27"/>
      <c r="Z508" s="27"/>
    </row>
    <row r="509" spans="1:26" ht="16.5" customHeight="1">
      <c r="A509" s="27"/>
      <c r="B509" s="27"/>
      <c r="C509" s="28"/>
      <c r="D509" s="27"/>
      <c r="E509" s="27"/>
      <c r="F509" s="27"/>
      <c r="G509" s="27"/>
      <c r="H509" s="27"/>
      <c r="I509" s="27"/>
      <c r="J509" s="27"/>
      <c r="K509" s="27"/>
      <c r="L509" s="27"/>
      <c r="M509" s="27"/>
      <c r="N509" s="27"/>
      <c r="O509" s="27"/>
      <c r="P509" s="27"/>
      <c r="Q509" s="27"/>
      <c r="R509" s="27"/>
      <c r="S509" s="27"/>
      <c r="T509" s="27"/>
      <c r="U509" s="27"/>
      <c r="V509" s="27"/>
      <c r="W509" s="27"/>
      <c r="X509" s="27"/>
      <c r="Y509" s="27"/>
      <c r="Z509" s="27"/>
    </row>
    <row r="510" spans="1:26" ht="16.5" customHeight="1">
      <c r="A510" s="27"/>
      <c r="B510" s="27"/>
      <c r="C510" s="28"/>
      <c r="D510" s="27"/>
      <c r="E510" s="27"/>
      <c r="F510" s="27"/>
      <c r="G510" s="27"/>
      <c r="H510" s="27"/>
      <c r="I510" s="27"/>
      <c r="J510" s="27"/>
      <c r="K510" s="27"/>
      <c r="L510" s="27"/>
      <c r="M510" s="27"/>
      <c r="N510" s="27"/>
      <c r="O510" s="27"/>
      <c r="P510" s="27"/>
      <c r="Q510" s="27"/>
      <c r="R510" s="27"/>
      <c r="S510" s="27"/>
      <c r="T510" s="27"/>
      <c r="U510" s="27"/>
      <c r="V510" s="27"/>
      <c r="W510" s="27"/>
      <c r="X510" s="27"/>
      <c r="Y510" s="27"/>
      <c r="Z510" s="27"/>
    </row>
    <row r="511" spans="1:26" ht="16.5" customHeight="1">
      <c r="A511" s="27"/>
      <c r="B511" s="27"/>
      <c r="C511" s="28"/>
      <c r="D511" s="27"/>
      <c r="E511" s="27"/>
      <c r="F511" s="27"/>
      <c r="G511" s="27"/>
      <c r="H511" s="27"/>
      <c r="I511" s="27"/>
      <c r="J511" s="27"/>
      <c r="K511" s="27"/>
      <c r="L511" s="27"/>
      <c r="M511" s="27"/>
      <c r="N511" s="27"/>
      <c r="O511" s="27"/>
      <c r="P511" s="27"/>
      <c r="Q511" s="27"/>
      <c r="R511" s="27"/>
      <c r="S511" s="27"/>
      <c r="T511" s="27"/>
      <c r="U511" s="27"/>
      <c r="V511" s="27"/>
      <c r="W511" s="27"/>
      <c r="X511" s="27"/>
      <c r="Y511" s="27"/>
      <c r="Z511" s="27"/>
    </row>
    <row r="512" spans="1:26" ht="16.5" customHeight="1">
      <c r="A512" s="27"/>
      <c r="B512" s="27"/>
      <c r="C512" s="28"/>
      <c r="D512" s="27"/>
      <c r="E512" s="27"/>
      <c r="F512" s="27"/>
      <c r="G512" s="27"/>
      <c r="H512" s="27"/>
      <c r="I512" s="27"/>
      <c r="J512" s="27"/>
      <c r="K512" s="27"/>
      <c r="L512" s="27"/>
      <c r="M512" s="27"/>
      <c r="N512" s="27"/>
      <c r="O512" s="27"/>
      <c r="P512" s="27"/>
      <c r="Q512" s="27"/>
      <c r="R512" s="27"/>
      <c r="S512" s="27"/>
      <c r="T512" s="27"/>
      <c r="U512" s="27"/>
      <c r="V512" s="27"/>
      <c r="W512" s="27"/>
      <c r="X512" s="27"/>
      <c r="Y512" s="27"/>
      <c r="Z512" s="27"/>
    </row>
    <row r="513" spans="1:26" ht="16.5" customHeight="1">
      <c r="A513" s="27"/>
      <c r="B513" s="27"/>
      <c r="C513" s="28"/>
      <c r="D513" s="27"/>
      <c r="E513" s="27"/>
      <c r="F513" s="27"/>
      <c r="G513" s="27"/>
      <c r="H513" s="27"/>
      <c r="I513" s="27"/>
      <c r="J513" s="27"/>
      <c r="K513" s="27"/>
      <c r="L513" s="27"/>
      <c r="M513" s="27"/>
      <c r="N513" s="27"/>
      <c r="O513" s="27"/>
      <c r="P513" s="27"/>
      <c r="Q513" s="27"/>
      <c r="R513" s="27"/>
      <c r="S513" s="27"/>
      <c r="T513" s="27"/>
      <c r="U513" s="27"/>
      <c r="V513" s="27"/>
      <c r="W513" s="27"/>
      <c r="X513" s="27"/>
      <c r="Y513" s="27"/>
      <c r="Z513" s="27"/>
    </row>
    <row r="514" spans="1:26" ht="16.5" customHeight="1">
      <c r="A514" s="27"/>
      <c r="B514" s="27"/>
      <c r="C514" s="28"/>
      <c r="D514" s="27"/>
      <c r="E514" s="27"/>
      <c r="F514" s="27"/>
      <c r="G514" s="27"/>
      <c r="H514" s="27"/>
      <c r="I514" s="27"/>
      <c r="J514" s="27"/>
      <c r="K514" s="27"/>
      <c r="L514" s="27"/>
      <c r="M514" s="27"/>
      <c r="N514" s="27"/>
      <c r="O514" s="27"/>
      <c r="P514" s="27"/>
      <c r="Q514" s="27"/>
      <c r="R514" s="27"/>
      <c r="S514" s="27"/>
      <c r="T514" s="27"/>
      <c r="U514" s="27"/>
      <c r="V514" s="27"/>
      <c r="W514" s="27"/>
      <c r="X514" s="27"/>
      <c r="Y514" s="27"/>
      <c r="Z514" s="27"/>
    </row>
    <row r="515" spans="1:26" ht="16.5" customHeight="1">
      <c r="A515" s="27"/>
      <c r="B515" s="27"/>
      <c r="C515" s="28"/>
      <c r="D515" s="27"/>
      <c r="E515" s="27"/>
      <c r="F515" s="27"/>
      <c r="G515" s="27"/>
      <c r="H515" s="27"/>
      <c r="I515" s="27"/>
      <c r="J515" s="27"/>
      <c r="K515" s="27"/>
      <c r="L515" s="27"/>
      <c r="M515" s="27"/>
      <c r="N515" s="27"/>
      <c r="O515" s="27"/>
      <c r="P515" s="27"/>
      <c r="Q515" s="27"/>
      <c r="R515" s="27"/>
      <c r="S515" s="27"/>
      <c r="T515" s="27"/>
      <c r="U515" s="27"/>
      <c r="V515" s="27"/>
      <c r="W515" s="27"/>
      <c r="X515" s="27"/>
      <c r="Y515" s="27"/>
      <c r="Z515" s="27"/>
    </row>
    <row r="516" spans="1:26" ht="16.5" customHeight="1">
      <c r="A516" s="27"/>
      <c r="B516" s="27"/>
      <c r="C516" s="28"/>
      <c r="D516" s="27"/>
      <c r="E516" s="27"/>
      <c r="F516" s="27"/>
      <c r="G516" s="27"/>
      <c r="H516" s="27"/>
      <c r="I516" s="27"/>
      <c r="J516" s="27"/>
      <c r="K516" s="27"/>
      <c r="L516" s="27"/>
      <c r="M516" s="27"/>
      <c r="N516" s="27"/>
      <c r="O516" s="27"/>
      <c r="P516" s="27"/>
      <c r="Q516" s="27"/>
      <c r="R516" s="27"/>
      <c r="S516" s="27"/>
      <c r="T516" s="27"/>
      <c r="U516" s="27"/>
      <c r="V516" s="27"/>
      <c r="W516" s="27"/>
      <c r="X516" s="27"/>
      <c r="Y516" s="27"/>
      <c r="Z516" s="27"/>
    </row>
    <row r="517" spans="1:26" ht="16.5" customHeight="1">
      <c r="A517" s="27"/>
      <c r="B517" s="27"/>
      <c r="C517" s="28"/>
      <c r="D517" s="27"/>
      <c r="E517" s="27"/>
      <c r="F517" s="27"/>
      <c r="G517" s="27"/>
      <c r="H517" s="27"/>
      <c r="I517" s="27"/>
      <c r="J517" s="27"/>
      <c r="K517" s="27"/>
      <c r="L517" s="27"/>
      <c r="M517" s="27"/>
      <c r="N517" s="27"/>
      <c r="O517" s="27"/>
      <c r="P517" s="27"/>
      <c r="Q517" s="27"/>
      <c r="R517" s="27"/>
      <c r="S517" s="27"/>
      <c r="T517" s="27"/>
      <c r="U517" s="27"/>
      <c r="V517" s="27"/>
      <c r="W517" s="27"/>
      <c r="X517" s="27"/>
      <c r="Y517" s="27"/>
      <c r="Z517" s="27"/>
    </row>
    <row r="518" spans="1:26" ht="16.5" customHeight="1">
      <c r="A518" s="27"/>
      <c r="B518" s="27"/>
      <c r="C518" s="28"/>
      <c r="D518" s="27"/>
      <c r="E518" s="27"/>
      <c r="F518" s="27"/>
      <c r="G518" s="27"/>
      <c r="H518" s="27"/>
      <c r="I518" s="27"/>
      <c r="J518" s="27"/>
      <c r="K518" s="27"/>
      <c r="L518" s="27"/>
      <c r="M518" s="27"/>
      <c r="N518" s="27"/>
      <c r="O518" s="27"/>
      <c r="P518" s="27"/>
      <c r="Q518" s="27"/>
      <c r="R518" s="27"/>
      <c r="S518" s="27"/>
      <c r="T518" s="27"/>
      <c r="U518" s="27"/>
      <c r="V518" s="27"/>
      <c r="W518" s="27"/>
      <c r="X518" s="27"/>
      <c r="Y518" s="27"/>
      <c r="Z518" s="27"/>
    </row>
    <row r="519" spans="1:26" ht="16.5" customHeight="1">
      <c r="A519" s="27"/>
      <c r="B519" s="27"/>
      <c r="C519" s="28"/>
      <c r="D519" s="27"/>
      <c r="E519" s="27"/>
      <c r="F519" s="27"/>
      <c r="G519" s="27"/>
      <c r="H519" s="27"/>
      <c r="I519" s="27"/>
      <c r="J519" s="27"/>
      <c r="K519" s="27"/>
      <c r="L519" s="27"/>
      <c r="M519" s="27"/>
      <c r="N519" s="27"/>
      <c r="O519" s="27"/>
      <c r="P519" s="27"/>
      <c r="Q519" s="27"/>
      <c r="R519" s="27"/>
      <c r="S519" s="27"/>
      <c r="T519" s="27"/>
      <c r="U519" s="27"/>
      <c r="V519" s="27"/>
      <c r="W519" s="27"/>
      <c r="X519" s="27"/>
      <c r="Y519" s="27"/>
      <c r="Z519" s="27"/>
    </row>
    <row r="520" spans="1:26" ht="16.5" customHeight="1">
      <c r="A520" s="27"/>
      <c r="B520" s="27"/>
      <c r="C520" s="28"/>
      <c r="D520" s="27"/>
      <c r="E520" s="27"/>
      <c r="F520" s="27"/>
      <c r="G520" s="27"/>
      <c r="H520" s="27"/>
      <c r="I520" s="27"/>
      <c r="J520" s="27"/>
      <c r="K520" s="27"/>
      <c r="L520" s="27"/>
      <c r="M520" s="27"/>
      <c r="N520" s="27"/>
      <c r="O520" s="27"/>
      <c r="P520" s="27"/>
      <c r="Q520" s="27"/>
      <c r="R520" s="27"/>
      <c r="S520" s="27"/>
      <c r="T520" s="27"/>
      <c r="U520" s="27"/>
      <c r="V520" s="27"/>
      <c r="W520" s="27"/>
      <c r="X520" s="27"/>
      <c r="Y520" s="27"/>
      <c r="Z520" s="27"/>
    </row>
    <row r="521" spans="1:26" ht="16.5" customHeight="1">
      <c r="A521" s="27"/>
      <c r="B521" s="27"/>
      <c r="C521" s="28"/>
      <c r="D521" s="27"/>
      <c r="E521" s="27"/>
      <c r="F521" s="27"/>
      <c r="G521" s="27"/>
      <c r="H521" s="27"/>
      <c r="I521" s="27"/>
      <c r="J521" s="27"/>
      <c r="K521" s="27"/>
      <c r="L521" s="27"/>
      <c r="M521" s="27"/>
      <c r="N521" s="27"/>
      <c r="O521" s="27"/>
      <c r="P521" s="27"/>
      <c r="Q521" s="27"/>
      <c r="R521" s="27"/>
      <c r="S521" s="27"/>
      <c r="T521" s="27"/>
      <c r="U521" s="27"/>
      <c r="V521" s="27"/>
      <c r="W521" s="27"/>
      <c r="X521" s="27"/>
      <c r="Y521" s="27"/>
      <c r="Z521" s="27"/>
    </row>
    <row r="522" spans="1:26" ht="16.5" customHeight="1">
      <c r="A522" s="27"/>
      <c r="B522" s="27"/>
      <c r="C522" s="28"/>
      <c r="D522" s="27"/>
      <c r="E522" s="27"/>
      <c r="F522" s="27"/>
      <c r="G522" s="27"/>
      <c r="H522" s="27"/>
      <c r="I522" s="27"/>
      <c r="J522" s="27"/>
      <c r="K522" s="27"/>
      <c r="L522" s="27"/>
      <c r="M522" s="27"/>
      <c r="N522" s="27"/>
      <c r="O522" s="27"/>
      <c r="P522" s="27"/>
      <c r="Q522" s="27"/>
      <c r="R522" s="27"/>
      <c r="S522" s="27"/>
      <c r="T522" s="27"/>
      <c r="U522" s="27"/>
      <c r="V522" s="27"/>
      <c r="W522" s="27"/>
      <c r="X522" s="27"/>
      <c r="Y522" s="27"/>
      <c r="Z522" s="27"/>
    </row>
    <row r="523" spans="1:26" ht="16.5" customHeight="1">
      <c r="A523" s="27"/>
      <c r="B523" s="27"/>
      <c r="C523" s="28"/>
      <c r="D523" s="27"/>
      <c r="E523" s="27"/>
      <c r="F523" s="27"/>
      <c r="G523" s="27"/>
      <c r="H523" s="27"/>
      <c r="I523" s="27"/>
      <c r="J523" s="27"/>
      <c r="K523" s="27"/>
      <c r="L523" s="27"/>
      <c r="M523" s="27"/>
      <c r="N523" s="27"/>
      <c r="O523" s="27"/>
      <c r="P523" s="27"/>
      <c r="Q523" s="27"/>
      <c r="R523" s="27"/>
      <c r="S523" s="27"/>
      <c r="T523" s="27"/>
      <c r="U523" s="27"/>
      <c r="V523" s="27"/>
      <c r="W523" s="27"/>
      <c r="X523" s="27"/>
      <c r="Y523" s="27"/>
      <c r="Z523" s="27"/>
    </row>
    <row r="524" spans="1:26" ht="16.5" customHeight="1">
      <c r="A524" s="27"/>
      <c r="B524" s="27"/>
      <c r="C524" s="28"/>
      <c r="D524" s="27"/>
      <c r="E524" s="27"/>
      <c r="F524" s="27"/>
      <c r="G524" s="27"/>
      <c r="H524" s="27"/>
      <c r="I524" s="27"/>
      <c r="J524" s="27"/>
      <c r="K524" s="27"/>
      <c r="L524" s="27"/>
      <c r="M524" s="27"/>
      <c r="N524" s="27"/>
      <c r="O524" s="27"/>
      <c r="P524" s="27"/>
      <c r="Q524" s="27"/>
      <c r="R524" s="27"/>
      <c r="S524" s="27"/>
      <c r="T524" s="27"/>
      <c r="U524" s="27"/>
      <c r="V524" s="27"/>
      <c r="W524" s="27"/>
      <c r="X524" s="27"/>
      <c r="Y524" s="27"/>
      <c r="Z524" s="27"/>
    </row>
    <row r="525" spans="1:26" ht="16.5" customHeight="1">
      <c r="A525" s="27"/>
      <c r="B525" s="27"/>
      <c r="C525" s="28"/>
      <c r="D525" s="27"/>
      <c r="E525" s="27"/>
      <c r="F525" s="27"/>
      <c r="G525" s="27"/>
      <c r="H525" s="27"/>
      <c r="I525" s="27"/>
      <c r="J525" s="27"/>
      <c r="K525" s="27"/>
      <c r="L525" s="27"/>
      <c r="M525" s="27"/>
      <c r="N525" s="27"/>
      <c r="O525" s="27"/>
      <c r="P525" s="27"/>
      <c r="Q525" s="27"/>
      <c r="R525" s="27"/>
      <c r="S525" s="27"/>
      <c r="T525" s="27"/>
      <c r="U525" s="27"/>
      <c r="V525" s="27"/>
      <c r="W525" s="27"/>
      <c r="X525" s="27"/>
      <c r="Y525" s="27"/>
      <c r="Z525" s="27"/>
    </row>
    <row r="526" spans="1:26" ht="16.5" customHeight="1">
      <c r="A526" s="27"/>
      <c r="B526" s="27"/>
      <c r="C526" s="28"/>
      <c r="D526" s="27"/>
      <c r="E526" s="27"/>
      <c r="F526" s="27"/>
      <c r="G526" s="27"/>
      <c r="H526" s="27"/>
      <c r="I526" s="27"/>
      <c r="J526" s="27"/>
      <c r="K526" s="27"/>
      <c r="L526" s="27"/>
      <c r="M526" s="27"/>
      <c r="N526" s="27"/>
      <c r="O526" s="27"/>
      <c r="P526" s="27"/>
      <c r="Q526" s="27"/>
      <c r="R526" s="27"/>
      <c r="S526" s="27"/>
      <c r="T526" s="27"/>
      <c r="U526" s="27"/>
      <c r="V526" s="27"/>
      <c r="W526" s="27"/>
      <c r="X526" s="27"/>
      <c r="Y526" s="27"/>
      <c r="Z526" s="27"/>
    </row>
    <row r="527" spans="1:26" ht="16.5" customHeight="1">
      <c r="A527" s="27"/>
      <c r="B527" s="27"/>
      <c r="C527" s="28"/>
      <c r="D527" s="27"/>
      <c r="E527" s="27"/>
      <c r="F527" s="27"/>
      <c r="G527" s="27"/>
      <c r="H527" s="27"/>
      <c r="I527" s="27"/>
      <c r="J527" s="27"/>
      <c r="K527" s="27"/>
      <c r="L527" s="27"/>
      <c r="M527" s="27"/>
      <c r="N527" s="27"/>
      <c r="O527" s="27"/>
      <c r="P527" s="27"/>
      <c r="Q527" s="27"/>
      <c r="R527" s="27"/>
      <c r="S527" s="27"/>
      <c r="T527" s="27"/>
      <c r="U527" s="27"/>
      <c r="V527" s="27"/>
      <c r="W527" s="27"/>
      <c r="X527" s="27"/>
      <c r="Y527" s="27"/>
      <c r="Z527" s="27"/>
    </row>
    <row r="528" spans="1:26" ht="16.5" customHeight="1">
      <c r="A528" s="27"/>
      <c r="B528" s="27"/>
      <c r="C528" s="28"/>
      <c r="D528" s="27"/>
      <c r="E528" s="27"/>
      <c r="F528" s="27"/>
      <c r="G528" s="27"/>
      <c r="H528" s="27"/>
      <c r="I528" s="27"/>
      <c r="J528" s="27"/>
      <c r="K528" s="27"/>
      <c r="L528" s="27"/>
      <c r="M528" s="27"/>
      <c r="N528" s="27"/>
      <c r="O528" s="27"/>
      <c r="P528" s="27"/>
      <c r="Q528" s="27"/>
      <c r="R528" s="27"/>
      <c r="S528" s="27"/>
      <c r="T528" s="27"/>
      <c r="U528" s="27"/>
      <c r="V528" s="27"/>
      <c r="W528" s="27"/>
      <c r="X528" s="27"/>
      <c r="Y528" s="27"/>
      <c r="Z528" s="27"/>
    </row>
    <row r="529" spans="1:26" ht="16.5" customHeight="1">
      <c r="A529" s="27"/>
      <c r="B529" s="27"/>
      <c r="C529" s="28"/>
      <c r="D529" s="27"/>
      <c r="E529" s="27"/>
      <c r="F529" s="27"/>
      <c r="G529" s="27"/>
      <c r="H529" s="27"/>
      <c r="I529" s="27"/>
      <c r="J529" s="27"/>
      <c r="K529" s="27"/>
      <c r="L529" s="27"/>
      <c r="M529" s="27"/>
      <c r="N529" s="27"/>
      <c r="O529" s="27"/>
      <c r="P529" s="27"/>
      <c r="Q529" s="27"/>
      <c r="R529" s="27"/>
      <c r="S529" s="27"/>
      <c r="T529" s="27"/>
      <c r="U529" s="27"/>
      <c r="V529" s="27"/>
      <c r="W529" s="27"/>
      <c r="X529" s="27"/>
      <c r="Y529" s="27"/>
      <c r="Z529" s="27"/>
    </row>
    <row r="530" spans="1:26" ht="16.5" customHeight="1">
      <c r="A530" s="27"/>
      <c r="B530" s="27"/>
      <c r="C530" s="28"/>
      <c r="D530" s="27"/>
      <c r="E530" s="27"/>
      <c r="F530" s="27"/>
      <c r="G530" s="27"/>
      <c r="H530" s="27"/>
      <c r="I530" s="27"/>
      <c r="J530" s="27"/>
      <c r="K530" s="27"/>
      <c r="L530" s="27"/>
      <c r="M530" s="27"/>
      <c r="N530" s="27"/>
      <c r="O530" s="27"/>
      <c r="P530" s="27"/>
      <c r="Q530" s="27"/>
      <c r="R530" s="27"/>
      <c r="S530" s="27"/>
      <c r="T530" s="27"/>
      <c r="U530" s="27"/>
      <c r="V530" s="27"/>
      <c r="W530" s="27"/>
      <c r="X530" s="27"/>
      <c r="Y530" s="27"/>
      <c r="Z530" s="27"/>
    </row>
    <row r="531" spans="1:26" ht="16.5" customHeight="1">
      <c r="A531" s="27"/>
      <c r="B531" s="27"/>
      <c r="C531" s="28"/>
      <c r="D531" s="27"/>
      <c r="E531" s="27"/>
      <c r="F531" s="27"/>
      <c r="G531" s="27"/>
      <c r="H531" s="27"/>
      <c r="I531" s="27"/>
      <c r="J531" s="27"/>
      <c r="K531" s="27"/>
      <c r="L531" s="27"/>
      <c r="M531" s="27"/>
      <c r="N531" s="27"/>
      <c r="O531" s="27"/>
      <c r="P531" s="27"/>
      <c r="Q531" s="27"/>
      <c r="R531" s="27"/>
      <c r="S531" s="27"/>
      <c r="T531" s="27"/>
      <c r="U531" s="27"/>
      <c r="V531" s="27"/>
      <c r="W531" s="27"/>
      <c r="X531" s="27"/>
      <c r="Y531" s="27"/>
      <c r="Z531" s="27"/>
    </row>
    <row r="532" spans="1:26" ht="16.5" customHeight="1">
      <c r="A532" s="27"/>
      <c r="B532" s="27"/>
      <c r="C532" s="28"/>
      <c r="D532" s="27"/>
      <c r="E532" s="27"/>
      <c r="F532" s="27"/>
      <c r="G532" s="27"/>
      <c r="H532" s="27"/>
      <c r="I532" s="27"/>
      <c r="J532" s="27"/>
      <c r="K532" s="27"/>
      <c r="L532" s="27"/>
      <c r="M532" s="27"/>
      <c r="N532" s="27"/>
      <c r="O532" s="27"/>
      <c r="P532" s="27"/>
      <c r="Q532" s="27"/>
      <c r="R532" s="27"/>
      <c r="S532" s="27"/>
      <c r="T532" s="27"/>
      <c r="U532" s="27"/>
      <c r="V532" s="27"/>
      <c r="W532" s="27"/>
      <c r="X532" s="27"/>
      <c r="Y532" s="27"/>
      <c r="Z532" s="27"/>
    </row>
    <row r="533" spans="1:26" ht="16.5" customHeight="1">
      <c r="A533" s="27"/>
      <c r="B533" s="27"/>
      <c r="C533" s="28"/>
      <c r="D533" s="27"/>
      <c r="E533" s="27"/>
      <c r="F533" s="27"/>
      <c r="G533" s="27"/>
      <c r="H533" s="27"/>
      <c r="I533" s="27"/>
      <c r="J533" s="27"/>
      <c r="K533" s="27"/>
      <c r="L533" s="27"/>
      <c r="M533" s="27"/>
      <c r="N533" s="27"/>
      <c r="O533" s="27"/>
      <c r="P533" s="27"/>
      <c r="Q533" s="27"/>
      <c r="R533" s="27"/>
      <c r="S533" s="27"/>
      <c r="T533" s="27"/>
      <c r="U533" s="27"/>
      <c r="V533" s="27"/>
      <c r="W533" s="27"/>
      <c r="X533" s="27"/>
      <c r="Y533" s="27"/>
      <c r="Z533" s="27"/>
    </row>
    <row r="534" spans="1:26" ht="16.5" customHeight="1">
      <c r="A534" s="27"/>
      <c r="B534" s="27"/>
      <c r="C534" s="28"/>
      <c r="D534" s="27"/>
      <c r="E534" s="27"/>
      <c r="F534" s="27"/>
      <c r="G534" s="27"/>
      <c r="H534" s="27"/>
      <c r="I534" s="27"/>
      <c r="J534" s="27"/>
      <c r="K534" s="27"/>
      <c r="L534" s="27"/>
      <c r="M534" s="27"/>
      <c r="N534" s="27"/>
      <c r="O534" s="27"/>
      <c r="P534" s="27"/>
      <c r="Q534" s="27"/>
      <c r="R534" s="27"/>
      <c r="S534" s="27"/>
      <c r="T534" s="27"/>
      <c r="U534" s="27"/>
      <c r="V534" s="27"/>
      <c r="W534" s="27"/>
      <c r="X534" s="27"/>
      <c r="Y534" s="27"/>
      <c r="Z534" s="27"/>
    </row>
    <row r="535" spans="1:26" ht="16.5" customHeight="1">
      <c r="A535" s="27"/>
      <c r="B535" s="27"/>
      <c r="C535" s="28"/>
      <c r="D535" s="27"/>
      <c r="E535" s="27"/>
      <c r="F535" s="27"/>
      <c r="G535" s="27"/>
      <c r="H535" s="27"/>
      <c r="I535" s="27"/>
      <c r="J535" s="27"/>
      <c r="K535" s="27"/>
      <c r="L535" s="27"/>
      <c r="M535" s="27"/>
      <c r="N535" s="27"/>
      <c r="O535" s="27"/>
      <c r="P535" s="27"/>
      <c r="Q535" s="27"/>
      <c r="R535" s="27"/>
      <c r="S535" s="27"/>
      <c r="T535" s="27"/>
      <c r="U535" s="27"/>
      <c r="V535" s="27"/>
      <c r="W535" s="27"/>
      <c r="X535" s="27"/>
      <c r="Y535" s="27"/>
      <c r="Z535" s="27"/>
    </row>
    <row r="536" spans="1:26" ht="16.5" customHeight="1">
      <c r="A536" s="27"/>
      <c r="B536" s="27"/>
      <c r="C536" s="28"/>
      <c r="D536" s="27"/>
      <c r="E536" s="27"/>
      <c r="F536" s="27"/>
      <c r="G536" s="27"/>
      <c r="H536" s="27"/>
      <c r="I536" s="27"/>
      <c r="J536" s="27"/>
      <c r="K536" s="27"/>
      <c r="L536" s="27"/>
      <c r="M536" s="27"/>
      <c r="N536" s="27"/>
      <c r="O536" s="27"/>
      <c r="P536" s="27"/>
      <c r="Q536" s="27"/>
      <c r="R536" s="27"/>
      <c r="S536" s="27"/>
      <c r="T536" s="27"/>
      <c r="U536" s="27"/>
      <c r="V536" s="27"/>
      <c r="W536" s="27"/>
      <c r="X536" s="27"/>
      <c r="Y536" s="27"/>
      <c r="Z536" s="27"/>
    </row>
    <row r="537" spans="1:26" ht="16.5" customHeight="1">
      <c r="A537" s="27"/>
      <c r="B537" s="27"/>
      <c r="C537" s="28"/>
      <c r="D537" s="27"/>
      <c r="E537" s="27"/>
      <c r="F537" s="27"/>
      <c r="G537" s="27"/>
      <c r="H537" s="27"/>
      <c r="I537" s="27"/>
      <c r="J537" s="27"/>
      <c r="K537" s="27"/>
      <c r="L537" s="27"/>
      <c r="M537" s="27"/>
      <c r="N537" s="27"/>
      <c r="O537" s="27"/>
      <c r="P537" s="27"/>
      <c r="Q537" s="27"/>
      <c r="R537" s="27"/>
      <c r="S537" s="27"/>
      <c r="T537" s="27"/>
      <c r="U537" s="27"/>
      <c r="V537" s="27"/>
      <c r="W537" s="27"/>
      <c r="X537" s="27"/>
      <c r="Y537" s="27"/>
      <c r="Z537" s="27"/>
    </row>
    <row r="538" spans="1:26" ht="16.5" customHeight="1">
      <c r="A538" s="27"/>
      <c r="B538" s="27"/>
      <c r="C538" s="28"/>
      <c r="D538" s="27"/>
      <c r="E538" s="27"/>
      <c r="F538" s="27"/>
      <c r="G538" s="27"/>
      <c r="H538" s="27"/>
      <c r="I538" s="27"/>
      <c r="J538" s="27"/>
      <c r="K538" s="27"/>
      <c r="L538" s="27"/>
      <c r="M538" s="27"/>
      <c r="N538" s="27"/>
      <c r="O538" s="27"/>
      <c r="P538" s="27"/>
      <c r="Q538" s="27"/>
      <c r="R538" s="27"/>
      <c r="S538" s="27"/>
      <c r="T538" s="27"/>
      <c r="U538" s="27"/>
      <c r="V538" s="27"/>
      <c r="W538" s="27"/>
      <c r="X538" s="27"/>
      <c r="Y538" s="27"/>
      <c r="Z538" s="27"/>
    </row>
    <row r="539" spans="1:26" ht="16.5" customHeight="1">
      <c r="A539" s="27"/>
      <c r="B539" s="27"/>
      <c r="C539" s="28"/>
      <c r="D539" s="27"/>
      <c r="E539" s="27"/>
      <c r="F539" s="27"/>
      <c r="G539" s="27"/>
      <c r="H539" s="27"/>
      <c r="I539" s="27"/>
      <c r="J539" s="27"/>
      <c r="K539" s="27"/>
      <c r="L539" s="27"/>
      <c r="M539" s="27"/>
      <c r="N539" s="27"/>
      <c r="O539" s="27"/>
      <c r="P539" s="27"/>
      <c r="Q539" s="27"/>
      <c r="R539" s="27"/>
      <c r="S539" s="27"/>
      <c r="T539" s="27"/>
      <c r="U539" s="27"/>
      <c r="V539" s="27"/>
      <c r="W539" s="27"/>
      <c r="X539" s="27"/>
      <c r="Y539" s="27"/>
      <c r="Z539" s="27"/>
    </row>
    <row r="540" spans="1:26" ht="16.5" customHeight="1">
      <c r="A540" s="27"/>
      <c r="B540" s="27"/>
      <c r="C540" s="28"/>
      <c r="D540" s="27"/>
      <c r="E540" s="27"/>
      <c r="F540" s="27"/>
      <c r="G540" s="27"/>
      <c r="H540" s="27"/>
      <c r="I540" s="27"/>
      <c r="J540" s="27"/>
      <c r="K540" s="27"/>
      <c r="L540" s="27"/>
      <c r="M540" s="27"/>
      <c r="N540" s="27"/>
      <c r="O540" s="27"/>
      <c r="P540" s="27"/>
      <c r="Q540" s="27"/>
      <c r="R540" s="27"/>
      <c r="S540" s="27"/>
      <c r="T540" s="27"/>
      <c r="U540" s="27"/>
      <c r="V540" s="27"/>
      <c r="W540" s="27"/>
      <c r="X540" s="27"/>
      <c r="Y540" s="27"/>
      <c r="Z540" s="27"/>
    </row>
    <row r="541" spans="1:26" ht="16.5" customHeight="1">
      <c r="A541" s="27"/>
      <c r="B541" s="27"/>
      <c r="C541" s="28"/>
      <c r="D541" s="27"/>
      <c r="E541" s="27"/>
      <c r="F541" s="27"/>
      <c r="G541" s="27"/>
      <c r="H541" s="27"/>
      <c r="I541" s="27"/>
      <c r="J541" s="27"/>
      <c r="K541" s="27"/>
      <c r="L541" s="27"/>
      <c r="M541" s="27"/>
      <c r="N541" s="27"/>
      <c r="O541" s="27"/>
      <c r="P541" s="27"/>
      <c r="Q541" s="27"/>
      <c r="R541" s="27"/>
      <c r="S541" s="27"/>
      <c r="T541" s="27"/>
      <c r="U541" s="27"/>
      <c r="V541" s="27"/>
      <c r="W541" s="27"/>
      <c r="X541" s="27"/>
      <c r="Y541" s="27"/>
      <c r="Z541" s="27"/>
    </row>
    <row r="542" spans="1:26" ht="16.5" customHeight="1">
      <c r="A542" s="27"/>
      <c r="B542" s="27"/>
      <c r="C542" s="28"/>
      <c r="D542" s="27"/>
      <c r="E542" s="27"/>
      <c r="F542" s="27"/>
      <c r="G542" s="27"/>
      <c r="H542" s="27"/>
      <c r="I542" s="27"/>
      <c r="J542" s="27"/>
      <c r="K542" s="27"/>
      <c r="L542" s="27"/>
      <c r="M542" s="27"/>
      <c r="N542" s="27"/>
      <c r="O542" s="27"/>
      <c r="P542" s="27"/>
      <c r="Q542" s="27"/>
      <c r="R542" s="27"/>
      <c r="S542" s="27"/>
      <c r="T542" s="27"/>
      <c r="U542" s="27"/>
      <c r="V542" s="27"/>
      <c r="W542" s="27"/>
      <c r="X542" s="27"/>
      <c r="Y542" s="27"/>
      <c r="Z542" s="27"/>
    </row>
    <row r="543" spans="1:26" ht="16.5" customHeight="1">
      <c r="A543" s="27"/>
      <c r="B543" s="27"/>
      <c r="C543" s="28"/>
      <c r="D543" s="27"/>
      <c r="E543" s="27"/>
      <c r="F543" s="27"/>
      <c r="G543" s="27"/>
      <c r="H543" s="27"/>
      <c r="I543" s="27"/>
      <c r="J543" s="27"/>
      <c r="K543" s="27"/>
      <c r="L543" s="27"/>
      <c r="M543" s="27"/>
      <c r="N543" s="27"/>
      <c r="O543" s="27"/>
      <c r="P543" s="27"/>
      <c r="Q543" s="27"/>
      <c r="R543" s="27"/>
      <c r="S543" s="27"/>
      <c r="T543" s="27"/>
      <c r="U543" s="27"/>
      <c r="V543" s="27"/>
      <c r="W543" s="27"/>
      <c r="X543" s="27"/>
      <c r="Y543" s="27"/>
      <c r="Z543" s="27"/>
    </row>
    <row r="544" spans="1:26" ht="16.5" customHeight="1">
      <c r="A544" s="27"/>
      <c r="B544" s="27"/>
      <c r="C544" s="28"/>
      <c r="D544" s="27"/>
      <c r="E544" s="27"/>
      <c r="F544" s="27"/>
      <c r="G544" s="27"/>
      <c r="H544" s="27"/>
      <c r="I544" s="27"/>
      <c r="J544" s="27"/>
      <c r="K544" s="27"/>
      <c r="L544" s="27"/>
      <c r="M544" s="27"/>
      <c r="N544" s="27"/>
      <c r="O544" s="27"/>
      <c r="P544" s="27"/>
      <c r="Q544" s="27"/>
      <c r="R544" s="27"/>
      <c r="S544" s="27"/>
      <c r="T544" s="27"/>
      <c r="U544" s="27"/>
      <c r="V544" s="27"/>
      <c r="W544" s="27"/>
      <c r="X544" s="27"/>
      <c r="Y544" s="27"/>
      <c r="Z544" s="27"/>
    </row>
    <row r="545" spans="1:26" ht="16.5" customHeight="1">
      <c r="A545" s="27"/>
      <c r="B545" s="27"/>
      <c r="C545" s="28"/>
      <c r="D545" s="27"/>
      <c r="E545" s="27"/>
      <c r="F545" s="27"/>
      <c r="G545" s="27"/>
      <c r="H545" s="27"/>
      <c r="I545" s="27"/>
      <c r="J545" s="27"/>
      <c r="K545" s="27"/>
      <c r="L545" s="27"/>
      <c r="M545" s="27"/>
      <c r="N545" s="27"/>
      <c r="O545" s="27"/>
      <c r="P545" s="27"/>
      <c r="Q545" s="27"/>
      <c r="R545" s="27"/>
      <c r="S545" s="27"/>
      <c r="T545" s="27"/>
      <c r="U545" s="27"/>
      <c r="V545" s="27"/>
      <c r="W545" s="27"/>
      <c r="X545" s="27"/>
      <c r="Y545" s="27"/>
      <c r="Z545" s="27"/>
    </row>
    <row r="546" spans="1:26" ht="16.5" customHeight="1">
      <c r="A546" s="27"/>
      <c r="B546" s="27"/>
      <c r="C546" s="28"/>
      <c r="D546" s="27"/>
      <c r="E546" s="27"/>
      <c r="F546" s="27"/>
      <c r="G546" s="27"/>
      <c r="H546" s="27"/>
      <c r="I546" s="27"/>
      <c r="J546" s="27"/>
      <c r="K546" s="27"/>
      <c r="L546" s="27"/>
      <c r="M546" s="27"/>
      <c r="N546" s="27"/>
      <c r="O546" s="27"/>
      <c r="P546" s="27"/>
      <c r="Q546" s="27"/>
      <c r="R546" s="27"/>
      <c r="S546" s="27"/>
      <c r="T546" s="27"/>
      <c r="U546" s="27"/>
      <c r="V546" s="27"/>
      <c r="W546" s="27"/>
      <c r="X546" s="27"/>
      <c r="Y546" s="27"/>
      <c r="Z546" s="27"/>
    </row>
    <row r="547" spans="1:26" ht="16.5" customHeight="1">
      <c r="A547" s="27"/>
      <c r="B547" s="27"/>
      <c r="C547" s="28"/>
      <c r="D547" s="27"/>
      <c r="E547" s="27"/>
      <c r="F547" s="27"/>
      <c r="G547" s="27"/>
      <c r="H547" s="27"/>
      <c r="I547" s="27"/>
      <c r="J547" s="27"/>
      <c r="K547" s="27"/>
      <c r="L547" s="27"/>
      <c r="M547" s="27"/>
      <c r="N547" s="27"/>
      <c r="O547" s="27"/>
      <c r="P547" s="27"/>
      <c r="Q547" s="27"/>
      <c r="R547" s="27"/>
      <c r="S547" s="27"/>
      <c r="T547" s="27"/>
      <c r="U547" s="27"/>
      <c r="V547" s="27"/>
      <c r="W547" s="27"/>
      <c r="X547" s="27"/>
      <c r="Y547" s="27"/>
      <c r="Z547" s="27"/>
    </row>
    <row r="548" spans="1:26" ht="16.5" customHeight="1">
      <c r="A548" s="27"/>
      <c r="B548" s="27"/>
      <c r="C548" s="28"/>
      <c r="D548" s="27"/>
      <c r="E548" s="27"/>
      <c r="F548" s="27"/>
      <c r="G548" s="27"/>
      <c r="H548" s="27"/>
      <c r="I548" s="27"/>
      <c r="J548" s="27"/>
      <c r="K548" s="27"/>
      <c r="L548" s="27"/>
      <c r="M548" s="27"/>
      <c r="N548" s="27"/>
      <c r="O548" s="27"/>
      <c r="P548" s="27"/>
      <c r="Q548" s="27"/>
      <c r="R548" s="27"/>
      <c r="S548" s="27"/>
      <c r="T548" s="27"/>
      <c r="U548" s="27"/>
      <c r="V548" s="27"/>
      <c r="W548" s="27"/>
      <c r="X548" s="27"/>
      <c r="Y548" s="27"/>
      <c r="Z548" s="27"/>
    </row>
    <row r="549" spans="1:26" ht="16.5" customHeight="1">
      <c r="A549" s="27"/>
      <c r="B549" s="27"/>
      <c r="C549" s="28"/>
      <c r="D549" s="27"/>
      <c r="E549" s="27"/>
      <c r="F549" s="27"/>
      <c r="G549" s="27"/>
      <c r="H549" s="27"/>
      <c r="I549" s="27"/>
      <c r="J549" s="27"/>
      <c r="K549" s="27"/>
      <c r="L549" s="27"/>
      <c r="M549" s="27"/>
      <c r="N549" s="27"/>
      <c r="O549" s="27"/>
      <c r="P549" s="27"/>
      <c r="Q549" s="27"/>
      <c r="R549" s="27"/>
      <c r="S549" s="27"/>
      <c r="T549" s="27"/>
      <c r="U549" s="27"/>
      <c r="V549" s="27"/>
      <c r="W549" s="27"/>
      <c r="X549" s="27"/>
      <c r="Y549" s="27"/>
      <c r="Z549" s="27"/>
    </row>
    <row r="550" spans="1:26" ht="16.5" customHeight="1">
      <c r="A550" s="27"/>
      <c r="B550" s="27"/>
      <c r="C550" s="28"/>
      <c r="D550" s="27"/>
      <c r="E550" s="27"/>
      <c r="F550" s="27"/>
      <c r="G550" s="27"/>
      <c r="H550" s="27"/>
      <c r="I550" s="27"/>
      <c r="J550" s="27"/>
      <c r="K550" s="27"/>
      <c r="L550" s="27"/>
      <c r="M550" s="27"/>
      <c r="N550" s="27"/>
      <c r="O550" s="27"/>
      <c r="P550" s="27"/>
      <c r="Q550" s="27"/>
      <c r="R550" s="27"/>
      <c r="S550" s="27"/>
      <c r="T550" s="27"/>
      <c r="U550" s="27"/>
      <c r="V550" s="27"/>
      <c r="W550" s="27"/>
      <c r="X550" s="27"/>
      <c r="Y550" s="27"/>
      <c r="Z550" s="27"/>
    </row>
    <row r="551" spans="1:26" ht="16.5" customHeight="1">
      <c r="A551" s="27"/>
      <c r="B551" s="27"/>
      <c r="C551" s="28"/>
      <c r="D551" s="27"/>
      <c r="E551" s="27"/>
      <c r="F551" s="27"/>
      <c r="G551" s="27"/>
      <c r="H551" s="27"/>
      <c r="I551" s="27"/>
      <c r="J551" s="27"/>
      <c r="K551" s="27"/>
      <c r="L551" s="27"/>
      <c r="M551" s="27"/>
      <c r="N551" s="27"/>
      <c r="O551" s="27"/>
      <c r="P551" s="27"/>
      <c r="Q551" s="27"/>
      <c r="R551" s="27"/>
      <c r="S551" s="27"/>
      <c r="T551" s="27"/>
      <c r="U551" s="27"/>
      <c r="V551" s="27"/>
      <c r="W551" s="27"/>
      <c r="X551" s="27"/>
      <c r="Y551" s="27"/>
      <c r="Z551" s="27"/>
    </row>
    <row r="552" spans="1:26" ht="16.5" customHeight="1">
      <c r="A552" s="27"/>
      <c r="B552" s="27"/>
      <c r="C552" s="28"/>
      <c r="D552" s="27"/>
      <c r="E552" s="27"/>
      <c r="F552" s="27"/>
      <c r="G552" s="27"/>
      <c r="H552" s="27"/>
      <c r="I552" s="27"/>
      <c r="J552" s="27"/>
      <c r="K552" s="27"/>
      <c r="L552" s="27"/>
      <c r="M552" s="27"/>
      <c r="N552" s="27"/>
      <c r="O552" s="27"/>
      <c r="P552" s="27"/>
      <c r="Q552" s="27"/>
      <c r="R552" s="27"/>
      <c r="S552" s="27"/>
      <c r="T552" s="27"/>
      <c r="U552" s="27"/>
      <c r="V552" s="27"/>
      <c r="W552" s="27"/>
      <c r="X552" s="27"/>
      <c r="Y552" s="27"/>
      <c r="Z552" s="27"/>
    </row>
    <row r="553" spans="1:26" ht="16.5" customHeight="1">
      <c r="A553" s="27"/>
      <c r="B553" s="27"/>
      <c r="C553" s="28"/>
      <c r="D553" s="27"/>
      <c r="E553" s="27"/>
      <c r="F553" s="27"/>
      <c r="G553" s="27"/>
      <c r="H553" s="27"/>
      <c r="I553" s="27"/>
      <c r="J553" s="27"/>
      <c r="K553" s="27"/>
      <c r="L553" s="27"/>
      <c r="M553" s="27"/>
      <c r="N553" s="27"/>
      <c r="O553" s="27"/>
      <c r="P553" s="27"/>
      <c r="Q553" s="27"/>
      <c r="R553" s="27"/>
      <c r="S553" s="27"/>
      <c r="T553" s="27"/>
      <c r="U553" s="27"/>
      <c r="V553" s="27"/>
      <c r="W553" s="27"/>
      <c r="X553" s="27"/>
      <c r="Y553" s="27"/>
      <c r="Z553" s="27"/>
    </row>
    <row r="554" spans="1:26" ht="16.5" customHeight="1">
      <c r="A554" s="27"/>
      <c r="B554" s="27"/>
      <c r="C554" s="28"/>
      <c r="D554" s="27"/>
      <c r="E554" s="27"/>
      <c r="F554" s="27"/>
      <c r="G554" s="27"/>
      <c r="H554" s="27"/>
      <c r="I554" s="27"/>
      <c r="J554" s="27"/>
      <c r="K554" s="27"/>
      <c r="L554" s="27"/>
      <c r="M554" s="27"/>
      <c r="N554" s="27"/>
      <c r="O554" s="27"/>
      <c r="P554" s="27"/>
      <c r="Q554" s="27"/>
      <c r="R554" s="27"/>
      <c r="S554" s="27"/>
      <c r="T554" s="27"/>
      <c r="U554" s="27"/>
      <c r="V554" s="27"/>
      <c r="W554" s="27"/>
      <c r="X554" s="27"/>
      <c r="Y554" s="27"/>
      <c r="Z554" s="27"/>
    </row>
    <row r="555" spans="1:26" ht="16.5" customHeight="1">
      <c r="A555" s="27"/>
      <c r="B555" s="27"/>
      <c r="C555" s="28"/>
      <c r="D555" s="27"/>
      <c r="E555" s="27"/>
      <c r="F555" s="27"/>
      <c r="G555" s="27"/>
      <c r="H555" s="27"/>
      <c r="I555" s="27"/>
      <c r="J555" s="27"/>
      <c r="K555" s="27"/>
      <c r="L555" s="27"/>
      <c r="M555" s="27"/>
      <c r="N555" s="27"/>
      <c r="O555" s="27"/>
      <c r="P555" s="27"/>
      <c r="Q555" s="27"/>
      <c r="R555" s="27"/>
      <c r="S555" s="27"/>
      <c r="T555" s="27"/>
      <c r="U555" s="27"/>
      <c r="V555" s="27"/>
      <c r="W555" s="27"/>
      <c r="X555" s="27"/>
      <c r="Y555" s="27"/>
      <c r="Z555" s="27"/>
    </row>
    <row r="556" spans="1:26" ht="16.5" customHeight="1">
      <c r="A556" s="27"/>
      <c r="B556" s="27"/>
      <c r="C556" s="28"/>
      <c r="D556" s="27"/>
      <c r="E556" s="27"/>
      <c r="F556" s="27"/>
      <c r="G556" s="27"/>
      <c r="H556" s="27"/>
      <c r="I556" s="27"/>
      <c r="J556" s="27"/>
      <c r="K556" s="27"/>
      <c r="L556" s="27"/>
      <c r="M556" s="27"/>
      <c r="N556" s="27"/>
      <c r="O556" s="27"/>
      <c r="P556" s="27"/>
      <c r="Q556" s="27"/>
      <c r="R556" s="27"/>
      <c r="S556" s="27"/>
      <c r="T556" s="27"/>
      <c r="U556" s="27"/>
      <c r="V556" s="27"/>
      <c r="W556" s="27"/>
      <c r="X556" s="27"/>
      <c r="Y556" s="27"/>
      <c r="Z556" s="27"/>
    </row>
    <row r="557" spans="1:26" ht="16.5" customHeight="1">
      <c r="A557" s="27"/>
      <c r="B557" s="27"/>
      <c r="C557" s="28"/>
      <c r="D557" s="27"/>
      <c r="E557" s="27"/>
      <c r="F557" s="27"/>
      <c r="G557" s="27"/>
      <c r="H557" s="27"/>
      <c r="I557" s="27"/>
      <c r="J557" s="27"/>
      <c r="K557" s="27"/>
      <c r="L557" s="27"/>
      <c r="M557" s="27"/>
      <c r="N557" s="27"/>
      <c r="O557" s="27"/>
      <c r="P557" s="27"/>
      <c r="Q557" s="27"/>
      <c r="R557" s="27"/>
      <c r="S557" s="27"/>
      <c r="T557" s="27"/>
      <c r="U557" s="27"/>
      <c r="V557" s="27"/>
      <c r="W557" s="27"/>
      <c r="X557" s="27"/>
      <c r="Y557" s="27"/>
      <c r="Z557" s="27"/>
    </row>
    <row r="558" spans="1:26" ht="16.5" customHeight="1">
      <c r="A558" s="27"/>
      <c r="B558" s="27"/>
      <c r="C558" s="28"/>
      <c r="D558" s="27"/>
      <c r="E558" s="27"/>
      <c r="F558" s="27"/>
      <c r="G558" s="27"/>
      <c r="H558" s="27"/>
      <c r="I558" s="27"/>
      <c r="J558" s="27"/>
      <c r="K558" s="27"/>
      <c r="L558" s="27"/>
      <c r="M558" s="27"/>
      <c r="N558" s="27"/>
      <c r="O558" s="27"/>
      <c r="P558" s="27"/>
      <c r="Q558" s="27"/>
      <c r="R558" s="27"/>
      <c r="S558" s="27"/>
      <c r="T558" s="27"/>
      <c r="U558" s="27"/>
      <c r="V558" s="27"/>
      <c r="W558" s="27"/>
      <c r="X558" s="27"/>
      <c r="Y558" s="27"/>
      <c r="Z558" s="27"/>
    </row>
    <row r="559" spans="1:26" ht="16.5" customHeight="1">
      <c r="A559" s="27"/>
      <c r="B559" s="27"/>
      <c r="C559" s="28"/>
      <c r="D559" s="27"/>
      <c r="E559" s="27"/>
      <c r="F559" s="27"/>
      <c r="G559" s="27"/>
      <c r="H559" s="27"/>
      <c r="I559" s="27"/>
      <c r="J559" s="27"/>
      <c r="K559" s="27"/>
      <c r="L559" s="27"/>
      <c r="M559" s="27"/>
      <c r="N559" s="27"/>
      <c r="O559" s="27"/>
      <c r="P559" s="27"/>
      <c r="Q559" s="27"/>
      <c r="R559" s="27"/>
      <c r="S559" s="27"/>
      <c r="T559" s="27"/>
      <c r="U559" s="27"/>
      <c r="V559" s="27"/>
      <c r="W559" s="27"/>
      <c r="X559" s="27"/>
      <c r="Y559" s="27"/>
      <c r="Z559" s="27"/>
    </row>
    <row r="560" spans="1:26" ht="16.5" customHeight="1">
      <c r="A560" s="27"/>
      <c r="B560" s="27"/>
      <c r="C560" s="28"/>
      <c r="D560" s="27"/>
      <c r="E560" s="27"/>
      <c r="F560" s="27"/>
      <c r="G560" s="27"/>
      <c r="H560" s="27"/>
      <c r="I560" s="27"/>
      <c r="J560" s="27"/>
      <c r="K560" s="27"/>
      <c r="L560" s="27"/>
      <c r="M560" s="27"/>
      <c r="N560" s="27"/>
      <c r="O560" s="27"/>
      <c r="P560" s="27"/>
      <c r="Q560" s="27"/>
      <c r="R560" s="27"/>
      <c r="S560" s="27"/>
      <c r="T560" s="27"/>
      <c r="U560" s="27"/>
      <c r="V560" s="27"/>
      <c r="W560" s="27"/>
      <c r="X560" s="27"/>
      <c r="Y560" s="27"/>
      <c r="Z560" s="27"/>
    </row>
    <row r="561" spans="1:26" ht="16.5" customHeight="1">
      <c r="A561" s="27"/>
      <c r="B561" s="27"/>
      <c r="C561" s="28"/>
      <c r="D561" s="27"/>
      <c r="E561" s="27"/>
      <c r="F561" s="27"/>
      <c r="G561" s="27"/>
      <c r="H561" s="27"/>
      <c r="I561" s="27"/>
      <c r="J561" s="27"/>
      <c r="K561" s="27"/>
      <c r="L561" s="27"/>
      <c r="M561" s="27"/>
      <c r="N561" s="27"/>
      <c r="O561" s="27"/>
      <c r="P561" s="27"/>
      <c r="Q561" s="27"/>
      <c r="R561" s="27"/>
      <c r="S561" s="27"/>
      <c r="T561" s="27"/>
      <c r="U561" s="27"/>
      <c r="V561" s="27"/>
      <c r="W561" s="27"/>
      <c r="X561" s="27"/>
      <c r="Y561" s="27"/>
      <c r="Z561" s="27"/>
    </row>
    <row r="562" spans="1:26" ht="16.5" customHeight="1">
      <c r="A562" s="27"/>
      <c r="B562" s="27"/>
      <c r="C562" s="28"/>
      <c r="D562" s="27"/>
      <c r="E562" s="27"/>
      <c r="F562" s="27"/>
      <c r="G562" s="27"/>
      <c r="H562" s="27"/>
      <c r="I562" s="27"/>
      <c r="J562" s="27"/>
      <c r="K562" s="27"/>
      <c r="L562" s="27"/>
      <c r="M562" s="27"/>
      <c r="N562" s="27"/>
      <c r="O562" s="27"/>
      <c r="P562" s="27"/>
      <c r="Q562" s="27"/>
      <c r="R562" s="27"/>
      <c r="S562" s="27"/>
      <c r="T562" s="27"/>
      <c r="U562" s="27"/>
      <c r="V562" s="27"/>
      <c r="W562" s="27"/>
      <c r="X562" s="27"/>
      <c r="Y562" s="27"/>
      <c r="Z562" s="27"/>
    </row>
    <row r="563" spans="1:26" ht="16.5" customHeight="1">
      <c r="A563" s="27"/>
      <c r="B563" s="27"/>
      <c r="C563" s="28"/>
      <c r="D563" s="27"/>
      <c r="E563" s="27"/>
      <c r="F563" s="27"/>
      <c r="G563" s="27"/>
      <c r="H563" s="27"/>
      <c r="I563" s="27"/>
      <c r="J563" s="27"/>
      <c r="K563" s="27"/>
      <c r="L563" s="27"/>
      <c r="M563" s="27"/>
      <c r="N563" s="27"/>
      <c r="O563" s="27"/>
      <c r="P563" s="27"/>
      <c r="Q563" s="27"/>
      <c r="R563" s="27"/>
      <c r="S563" s="27"/>
      <c r="T563" s="27"/>
      <c r="U563" s="27"/>
      <c r="V563" s="27"/>
      <c r="W563" s="27"/>
      <c r="X563" s="27"/>
      <c r="Y563" s="27"/>
      <c r="Z563" s="27"/>
    </row>
    <row r="564" spans="1:26" ht="16.5" customHeight="1">
      <c r="A564" s="27"/>
      <c r="B564" s="27"/>
      <c r="C564" s="28"/>
      <c r="D564" s="27"/>
      <c r="E564" s="27"/>
      <c r="F564" s="27"/>
      <c r="G564" s="27"/>
      <c r="H564" s="27"/>
      <c r="I564" s="27"/>
      <c r="J564" s="27"/>
      <c r="K564" s="27"/>
      <c r="L564" s="27"/>
      <c r="M564" s="27"/>
      <c r="N564" s="27"/>
      <c r="O564" s="27"/>
      <c r="P564" s="27"/>
      <c r="Q564" s="27"/>
      <c r="R564" s="27"/>
      <c r="S564" s="27"/>
      <c r="T564" s="27"/>
      <c r="U564" s="27"/>
      <c r="V564" s="27"/>
      <c r="W564" s="27"/>
      <c r="X564" s="27"/>
      <c r="Y564" s="27"/>
      <c r="Z564" s="27"/>
    </row>
    <row r="565" spans="1:26" ht="16.5" customHeight="1">
      <c r="A565" s="27"/>
      <c r="B565" s="27"/>
      <c r="C565" s="28"/>
      <c r="D565" s="27"/>
      <c r="E565" s="27"/>
      <c r="F565" s="27"/>
      <c r="G565" s="27"/>
      <c r="H565" s="27"/>
      <c r="I565" s="27"/>
      <c r="J565" s="27"/>
      <c r="K565" s="27"/>
      <c r="L565" s="27"/>
      <c r="M565" s="27"/>
      <c r="N565" s="27"/>
      <c r="O565" s="27"/>
      <c r="P565" s="27"/>
      <c r="Q565" s="27"/>
      <c r="R565" s="27"/>
      <c r="S565" s="27"/>
      <c r="T565" s="27"/>
      <c r="U565" s="27"/>
      <c r="V565" s="27"/>
      <c r="W565" s="27"/>
      <c r="X565" s="27"/>
      <c r="Y565" s="27"/>
      <c r="Z565" s="27"/>
    </row>
    <row r="566" spans="1:26" ht="16.5" customHeight="1">
      <c r="A566" s="27"/>
      <c r="B566" s="27"/>
      <c r="C566" s="28"/>
      <c r="D566" s="27"/>
      <c r="E566" s="27"/>
      <c r="F566" s="27"/>
      <c r="G566" s="27"/>
      <c r="H566" s="27"/>
      <c r="I566" s="27"/>
      <c r="J566" s="27"/>
      <c r="K566" s="27"/>
      <c r="L566" s="27"/>
      <c r="M566" s="27"/>
      <c r="N566" s="27"/>
      <c r="O566" s="27"/>
      <c r="P566" s="27"/>
      <c r="Q566" s="27"/>
      <c r="R566" s="27"/>
      <c r="S566" s="27"/>
      <c r="T566" s="27"/>
      <c r="U566" s="27"/>
      <c r="V566" s="27"/>
      <c r="W566" s="27"/>
      <c r="X566" s="27"/>
      <c r="Y566" s="27"/>
      <c r="Z566" s="27"/>
    </row>
    <row r="567" spans="1:26" ht="16.5" customHeight="1">
      <c r="A567" s="27"/>
      <c r="B567" s="27"/>
      <c r="C567" s="28"/>
      <c r="D567" s="27"/>
      <c r="E567" s="27"/>
      <c r="F567" s="27"/>
      <c r="G567" s="27"/>
      <c r="H567" s="27"/>
      <c r="I567" s="27"/>
      <c r="J567" s="27"/>
      <c r="K567" s="27"/>
      <c r="L567" s="27"/>
      <c r="M567" s="27"/>
      <c r="N567" s="27"/>
      <c r="O567" s="27"/>
      <c r="P567" s="27"/>
      <c r="Q567" s="27"/>
      <c r="R567" s="27"/>
      <c r="S567" s="27"/>
      <c r="T567" s="27"/>
      <c r="U567" s="27"/>
      <c r="V567" s="27"/>
      <c r="W567" s="27"/>
      <c r="X567" s="27"/>
      <c r="Y567" s="27"/>
      <c r="Z567" s="27"/>
    </row>
    <row r="568" spans="1:26" ht="16.5" customHeight="1">
      <c r="A568" s="27"/>
      <c r="B568" s="27"/>
      <c r="C568" s="28"/>
      <c r="D568" s="27"/>
      <c r="E568" s="27"/>
      <c r="F568" s="27"/>
      <c r="G568" s="27"/>
      <c r="H568" s="27"/>
      <c r="I568" s="27"/>
      <c r="J568" s="27"/>
      <c r="K568" s="27"/>
      <c r="L568" s="27"/>
      <c r="M568" s="27"/>
      <c r="N568" s="27"/>
      <c r="O568" s="27"/>
      <c r="P568" s="27"/>
      <c r="Q568" s="27"/>
      <c r="R568" s="27"/>
      <c r="S568" s="27"/>
      <c r="T568" s="27"/>
      <c r="U568" s="27"/>
      <c r="V568" s="27"/>
      <c r="W568" s="27"/>
      <c r="X568" s="27"/>
      <c r="Y568" s="27"/>
      <c r="Z568" s="27"/>
    </row>
    <row r="569" spans="1:26" ht="16.5" customHeight="1">
      <c r="A569" s="27"/>
      <c r="B569" s="27"/>
      <c r="C569" s="28"/>
      <c r="D569" s="27"/>
      <c r="E569" s="27"/>
      <c r="F569" s="27"/>
      <c r="G569" s="27"/>
      <c r="H569" s="27"/>
      <c r="I569" s="27"/>
      <c r="J569" s="27"/>
      <c r="K569" s="27"/>
      <c r="L569" s="27"/>
      <c r="M569" s="27"/>
      <c r="N569" s="27"/>
      <c r="O569" s="27"/>
      <c r="P569" s="27"/>
      <c r="Q569" s="27"/>
      <c r="R569" s="27"/>
      <c r="S569" s="27"/>
      <c r="T569" s="27"/>
      <c r="U569" s="27"/>
      <c r="V569" s="27"/>
      <c r="W569" s="27"/>
      <c r="X569" s="27"/>
      <c r="Y569" s="27"/>
      <c r="Z569" s="27"/>
    </row>
    <row r="570" spans="1:26" ht="16.5" customHeight="1">
      <c r="A570" s="27"/>
      <c r="B570" s="27"/>
      <c r="C570" s="28"/>
      <c r="D570" s="27"/>
      <c r="E570" s="27"/>
      <c r="F570" s="27"/>
      <c r="G570" s="27"/>
      <c r="H570" s="27"/>
      <c r="I570" s="27"/>
      <c r="J570" s="27"/>
      <c r="K570" s="27"/>
      <c r="L570" s="27"/>
      <c r="M570" s="27"/>
      <c r="N570" s="27"/>
      <c r="O570" s="27"/>
      <c r="P570" s="27"/>
      <c r="Q570" s="27"/>
      <c r="R570" s="27"/>
      <c r="S570" s="27"/>
      <c r="T570" s="27"/>
      <c r="U570" s="27"/>
      <c r="V570" s="27"/>
      <c r="W570" s="27"/>
      <c r="X570" s="27"/>
      <c r="Y570" s="27"/>
      <c r="Z570" s="27"/>
    </row>
    <row r="571" spans="1:26" ht="16.5" customHeight="1">
      <c r="A571" s="27"/>
      <c r="B571" s="27"/>
      <c r="C571" s="28"/>
      <c r="D571" s="27"/>
      <c r="E571" s="27"/>
      <c r="F571" s="27"/>
      <c r="G571" s="27"/>
      <c r="H571" s="27"/>
      <c r="I571" s="27"/>
      <c r="J571" s="27"/>
      <c r="K571" s="27"/>
      <c r="L571" s="27"/>
      <c r="M571" s="27"/>
      <c r="N571" s="27"/>
      <c r="O571" s="27"/>
      <c r="P571" s="27"/>
      <c r="Q571" s="27"/>
      <c r="R571" s="27"/>
      <c r="S571" s="27"/>
      <c r="T571" s="27"/>
      <c r="U571" s="27"/>
      <c r="V571" s="27"/>
      <c r="W571" s="27"/>
      <c r="X571" s="27"/>
      <c r="Y571" s="27"/>
      <c r="Z571" s="27"/>
    </row>
    <row r="572" spans="1:26" ht="16.5" customHeight="1">
      <c r="A572" s="27"/>
      <c r="B572" s="27"/>
      <c r="C572" s="28"/>
      <c r="D572" s="27"/>
      <c r="E572" s="27"/>
      <c r="F572" s="27"/>
      <c r="G572" s="27"/>
      <c r="H572" s="27"/>
      <c r="I572" s="27"/>
      <c r="J572" s="27"/>
      <c r="K572" s="27"/>
      <c r="L572" s="27"/>
      <c r="M572" s="27"/>
      <c r="N572" s="27"/>
      <c r="O572" s="27"/>
      <c r="P572" s="27"/>
      <c r="Q572" s="27"/>
      <c r="R572" s="27"/>
      <c r="S572" s="27"/>
      <c r="T572" s="27"/>
      <c r="U572" s="27"/>
      <c r="V572" s="27"/>
      <c r="W572" s="27"/>
      <c r="X572" s="27"/>
      <c r="Y572" s="27"/>
      <c r="Z572" s="27"/>
    </row>
    <row r="573" spans="1:26" ht="16.5" customHeight="1">
      <c r="A573" s="27"/>
      <c r="B573" s="27"/>
      <c r="C573" s="28"/>
      <c r="D573" s="27"/>
      <c r="E573" s="27"/>
      <c r="F573" s="27"/>
      <c r="G573" s="27"/>
      <c r="H573" s="27"/>
      <c r="I573" s="27"/>
      <c r="J573" s="27"/>
      <c r="K573" s="27"/>
      <c r="L573" s="27"/>
      <c r="M573" s="27"/>
      <c r="N573" s="27"/>
      <c r="O573" s="27"/>
      <c r="P573" s="27"/>
      <c r="Q573" s="27"/>
      <c r="R573" s="27"/>
      <c r="S573" s="27"/>
      <c r="T573" s="27"/>
      <c r="U573" s="27"/>
      <c r="V573" s="27"/>
      <c r="W573" s="27"/>
      <c r="X573" s="27"/>
      <c r="Y573" s="27"/>
      <c r="Z573" s="27"/>
    </row>
    <row r="574" spans="1:26" ht="16.5" customHeight="1">
      <c r="A574" s="27"/>
      <c r="B574" s="27"/>
      <c r="C574" s="28"/>
      <c r="D574" s="27"/>
      <c r="E574" s="27"/>
      <c r="F574" s="27"/>
      <c r="G574" s="27"/>
      <c r="H574" s="27"/>
      <c r="I574" s="27"/>
      <c r="J574" s="27"/>
      <c r="K574" s="27"/>
      <c r="L574" s="27"/>
      <c r="M574" s="27"/>
      <c r="N574" s="27"/>
      <c r="O574" s="27"/>
      <c r="P574" s="27"/>
      <c r="Q574" s="27"/>
      <c r="R574" s="27"/>
      <c r="S574" s="27"/>
      <c r="T574" s="27"/>
      <c r="U574" s="27"/>
      <c r="V574" s="27"/>
      <c r="W574" s="27"/>
      <c r="X574" s="27"/>
      <c r="Y574" s="27"/>
      <c r="Z574" s="27"/>
    </row>
    <row r="575" spans="1:26" ht="16.5" customHeight="1">
      <c r="A575" s="27"/>
      <c r="B575" s="27"/>
      <c r="C575" s="28"/>
      <c r="D575" s="27"/>
      <c r="E575" s="27"/>
      <c r="F575" s="27"/>
      <c r="G575" s="27"/>
      <c r="H575" s="27"/>
      <c r="I575" s="27"/>
      <c r="J575" s="27"/>
      <c r="K575" s="27"/>
      <c r="L575" s="27"/>
      <c r="M575" s="27"/>
      <c r="N575" s="27"/>
      <c r="O575" s="27"/>
      <c r="P575" s="27"/>
      <c r="Q575" s="27"/>
      <c r="R575" s="27"/>
      <c r="S575" s="27"/>
      <c r="T575" s="27"/>
      <c r="U575" s="27"/>
      <c r="V575" s="27"/>
      <c r="W575" s="27"/>
      <c r="X575" s="27"/>
      <c r="Y575" s="27"/>
      <c r="Z575" s="27"/>
    </row>
    <row r="576" spans="1:26" ht="16.5" customHeight="1">
      <c r="A576" s="27"/>
      <c r="B576" s="27"/>
      <c r="C576" s="28"/>
      <c r="D576" s="27"/>
      <c r="E576" s="27"/>
      <c r="F576" s="27"/>
      <c r="G576" s="27"/>
      <c r="H576" s="27"/>
      <c r="I576" s="27"/>
      <c r="J576" s="27"/>
      <c r="K576" s="27"/>
      <c r="L576" s="27"/>
      <c r="M576" s="27"/>
      <c r="N576" s="27"/>
      <c r="O576" s="27"/>
      <c r="P576" s="27"/>
      <c r="Q576" s="27"/>
      <c r="R576" s="27"/>
      <c r="S576" s="27"/>
      <c r="T576" s="27"/>
      <c r="U576" s="27"/>
      <c r="V576" s="27"/>
      <c r="W576" s="27"/>
      <c r="X576" s="27"/>
      <c r="Y576" s="27"/>
      <c r="Z576" s="27"/>
    </row>
    <row r="577" spans="1:26" ht="16.5" customHeight="1">
      <c r="A577" s="27"/>
      <c r="B577" s="27"/>
      <c r="C577" s="28"/>
      <c r="D577" s="27"/>
      <c r="E577" s="27"/>
      <c r="F577" s="27"/>
      <c r="G577" s="27"/>
      <c r="H577" s="27"/>
      <c r="I577" s="27"/>
      <c r="J577" s="27"/>
      <c r="K577" s="27"/>
      <c r="L577" s="27"/>
      <c r="M577" s="27"/>
      <c r="N577" s="27"/>
      <c r="O577" s="27"/>
      <c r="P577" s="27"/>
      <c r="Q577" s="27"/>
      <c r="R577" s="27"/>
      <c r="S577" s="27"/>
      <c r="T577" s="27"/>
      <c r="U577" s="27"/>
      <c r="V577" s="27"/>
      <c r="W577" s="27"/>
      <c r="X577" s="27"/>
      <c r="Y577" s="27"/>
      <c r="Z577" s="27"/>
    </row>
    <row r="578" spans="1:26" ht="16.5" customHeight="1">
      <c r="A578" s="27"/>
      <c r="B578" s="27"/>
      <c r="C578" s="28"/>
      <c r="D578" s="27"/>
      <c r="E578" s="27"/>
      <c r="F578" s="27"/>
      <c r="G578" s="27"/>
      <c r="H578" s="27"/>
      <c r="I578" s="27"/>
      <c r="J578" s="27"/>
      <c r="K578" s="27"/>
      <c r="L578" s="27"/>
      <c r="M578" s="27"/>
      <c r="N578" s="27"/>
      <c r="O578" s="27"/>
      <c r="P578" s="27"/>
      <c r="Q578" s="27"/>
      <c r="R578" s="27"/>
      <c r="S578" s="27"/>
      <c r="T578" s="27"/>
      <c r="U578" s="27"/>
      <c r="V578" s="27"/>
      <c r="W578" s="27"/>
      <c r="X578" s="27"/>
      <c r="Y578" s="27"/>
      <c r="Z578" s="27"/>
    </row>
    <row r="579" spans="1:26" ht="16.5" customHeight="1">
      <c r="A579" s="27"/>
      <c r="B579" s="27"/>
      <c r="C579" s="28"/>
      <c r="D579" s="27"/>
      <c r="E579" s="27"/>
      <c r="F579" s="27"/>
      <c r="G579" s="27"/>
      <c r="H579" s="27"/>
      <c r="I579" s="27"/>
      <c r="J579" s="27"/>
      <c r="K579" s="27"/>
      <c r="L579" s="27"/>
      <c r="M579" s="27"/>
      <c r="N579" s="27"/>
      <c r="O579" s="27"/>
      <c r="P579" s="27"/>
      <c r="Q579" s="27"/>
      <c r="R579" s="27"/>
      <c r="S579" s="27"/>
      <c r="T579" s="27"/>
      <c r="U579" s="27"/>
      <c r="V579" s="27"/>
      <c r="W579" s="27"/>
      <c r="X579" s="27"/>
      <c r="Y579" s="27"/>
      <c r="Z579" s="27"/>
    </row>
    <row r="580" spans="1:26" ht="16.5" customHeight="1">
      <c r="A580" s="27"/>
      <c r="B580" s="27"/>
      <c r="C580" s="28"/>
      <c r="D580" s="27"/>
      <c r="E580" s="27"/>
      <c r="F580" s="27"/>
      <c r="G580" s="27"/>
      <c r="H580" s="27"/>
      <c r="I580" s="27"/>
      <c r="J580" s="27"/>
      <c r="K580" s="27"/>
      <c r="L580" s="27"/>
      <c r="M580" s="27"/>
      <c r="N580" s="27"/>
      <c r="O580" s="27"/>
      <c r="P580" s="27"/>
      <c r="Q580" s="27"/>
      <c r="R580" s="27"/>
      <c r="S580" s="27"/>
      <c r="T580" s="27"/>
      <c r="U580" s="27"/>
      <c r="V580" s="27"/>
      <c r="W580" s="27"/>
      <c r="X580" s="27"/>
      <c r="Y580" s="27"/>
      <c r="Z580" s="27"/>
    </row>
    <row r="581" spans="1:26" ht="16.5" customHeight="1">
      <c r="A581" s="27"/>
      <c r="B581" s="27"/>
      <c r="C581" s="28"/>
      <c r="D581" s="27"/>
      <c r="E581" s="27"/>
      <c r="F581" s="27"/>
      <c r="G581" s="27"/>
      <c r="H581" s="27"/>
      <c r="I581" s="27"/>
      <c r="J581" s="27"/>
      <c r="K581" s="27"/>
      <c r="L581" s="27"/>
      <c r="M581" s="27"/>
      <c r="N581" s="27"/>
      <c r="O581" s="27"/>
      <c r="P581" s="27"/>
      <c r="Q581" s="27"/>
      <c r="R581" s="27"/>
      <c r="S581" s="27"/>
      <c r="T581" s="27"/>
      <c r="U581" s="27"/>
      <c r="V581" s="27"/>
      <c r="W581" s="27"/>
      <c r="X581" s="27"/>
      <c r="Y581" s="27"/>
      <c r="Z581" s="27"/>
    </row>
    <row r="582" spans="1:26" ht="16.5" customHeight="1">
      <c r="A582" s="27"/>
      <c r="B582" s="27"/>
      <c r="C582" s="28"/>
      <c r="D582" s="27"/>
      <c r="E582" s="27"/>
      <c r="F582" s="27"/>
      <c r="G582" s="27"/>
      <c r="H582" s="27"/>
      <c r="I582" s="27"/>
      <c r="J582" s="27"/>
      <c r="K582" s="27"/>
      <c r="L582" s="27"/>
      <c r="M582" s="27"/>
      <c r="N582" s="27"/>
      <c r="O582" s="27"/>
      <c r="P582" s="27"/>
      <c r="Q582" s="27"/>
      <c r="R582" s="27"/>
      <c r="S582" s="27"/>
      <c r="T582" s="27"/>
      <c r="U582" s="27"/>
      <c r="V582" s="27"/>
      <c r="W582" s="27"/>
      <c r="X582" s="27"/>
      <c r="Y582" s="27"/>
      <c r="Z582" s="27"/>
    </row>
    <row r="583" spans="1:26" ht="16.5" customHeight="1">
      <c r="A583" s="27"/>
      <c r="B583" s="27"/>
      <c r="C583" s="28"/>
      <c r="D583" s="27"/>
      <c r="E583" s="27"/>
      <c r="F583" s="27"/>
      <c r="G583" s="27"/>
      <c r="H583" s="27"/>
      <c r="I583" s="27"/>
      <c r="J583" s="27"/>
      <c r="K583" s="27"/>
      <c r="L583" s="27"/>
      <c r="M583" s="27"/>
      <c r="N583" s="27"/>
      <c r="O583" s="27"/>
      <c r="P583" s="27"/>
      <c r="Q583" s="27"/>
      <c r="R583" s="27"/>
      <c r="S583" s="27"/>
      <c r="T583" s="27"/>
      <c r="U583" s="27"/>
      <c r="V583" s="27"/>
      <c r="W583" s="27"/>
      <c r="X583" s="27"/>
      <c r="Y583" s="27"/>
      <c r="Z583" s="27"/>
    </row>
    <row r="584" spans="1:26" ht="16.5" customHeight="1">
      <c r="A584" s="27"/>
      <c r="B584" s="27"/>
      <c r="C584" s="28"/>
      <c r="D584" s="27"/>
      <c r="E584" s="27"/>
      <c r="F584" s="27"/>
      <c r="G584" s="27"/>
      <c r="H584" s="27"/>
      <c r="I584" s="27"/>
      <c r="J584" s="27"/>
      <c r="K584" s="27"/>
      <c r="L584" s="27"/>
      <c r="M584" s="27"/>
      <c r="N584" s="27"/>
      <c r="O584" s="27"/>
      <c r="P584" s="27"/>
      <c r="Q584" s="27"/>
      <c r="R584" s="27"/>
      <c r="S584" s="27"/>
      <c r="T584" s="27"/>
      <c r="U584" s="27"/>
      <c r="V584" s="27"/>
      <c r="W584" s="27"/>
      <c r="X584" s="27"/>
      <c r="Y584" s="27"/>
      <c r="Z584" s="27"/>
    </row>
    <row r="585" spans="1:26" ht="16.5" customHeight="1">
      <c r="A585" s="27"/>
      <c r="B585" s="27"/>
      <c r="C585" s="28"/>
      <c r="D585" s="27"/>
      <c r="E585" s="27"/>
      <c r="F585" s="27"/>
      <c r="G585" s="27"/>
      <c r="H585" s="27"/>
      <c r="I585" s="27"/>
      <c r="J585" s="27"/>
      <c r="K585" s="27"/>
      <c r="L585" s="27"/>
      <c r="M585" s="27"/>
      <c r="N585" s="27"/>
      <c r="O585" s="27"/>
      <c r="P585" s="27"/>
      <c r="Q585" s="27"/>
      <c r="R585" s="27"/>
      <c r="S585" s="27"/>
      <c r="T585" s="27"/>
      <c r="U585" s="27"/>
      <c r="V585" s="27"/>
      <c r="W585" s="27"/>
      <c r="X585" s="27"/>
      <c r="Y585" s="27"/>
      <c r="Z585" s="27"/>
    </row>
    <row r="586" spans="1:26" ht="16.5" customHeight="1">
      <c r="A586" s="27"/>
      <c r="B586" s="27"/>
      <c r="C586" s="28"/>
      <c r="D586" s="27"/>
      <c r="E586" s="27"/>
      <c r="F586" s="27"/>
      <c r="G586" s="27"/>
      <c r="H586" s="27"/>
      <c r="I586" s="27"/>
      <c r="J586" s="27"/>
      <c r="K586" s="27"/>
      <c r="L586" s="27"/>
      <c r="M586" s="27"/>
      <c r="N586" s="27"/>
      <c r="O586" s="27"/>
      <c r="P586" s="27"/>
      <c r="Q586" s="27"/>
      <c r="R586" s="27"/>
      <c r="S586" s="27"/>
      <c r="T586" s="27"/>
      <c r="U586" s="27"/>
      <c r="V586" s="27"/>
      <c r="W586" s="27"/>
      <c r="X586" s="27"/>
      <c r="Y586" s="27"/>
      <c r="Z586" s="27"/>
    </row>
    <row r="587" spans="1:26" ht="16.5" customHeight="1">
      <c r="A587" s="27"/>
      <c r="B587" s="27"/>
      <c r="C587" s="28"/>
      <c r="D587" s="27"/>
      <c r="E587" s="27"/>
      <c r="F587" s="27"/>
      <c r="G587" s="27"/>
      <c r="H587" s="27"/>
      <c r="I587" s="27"/>
      <c r="J587" s="27"/>
      <c r="K587" s="27"/>
      <c r="L587" s="27"/>
      <c r="M587" s="27"/>
      <c r="N587" s="27"/>
      <c r="O587" s="27"/>
      <c r="P587" s="27"/>
      <c r="Q587" s="27"/>
      <c r="R587" s="27"/>
      <c r="S587" s="27"/>
      <c r="T587" s="27"/>
      <c r="U587" s="27"/>
      <c r="V587" s="27"/>
      <c r="W587" s="27"/>
      <c r="X587" s="27"/>
      <c r="Y587" s="27"/>
      <c r="Z587" s="27"/>
    </row>
    <row r="588" spans="1:26" ht="16.5" customHeight="1">
      <c r="A588" s="27"/>
      <c r="B588" s="27"/>
      <c r="C588" s="28"/>
      <c r="D588" s="27"/>
      <c r="E588" s="27"/>
      <c r="F588" s="27"/>
      <c r="G588" s="27"/>
      <c r="H588" s="27"/>
      <c r="I588" s="27"/>
      <c r="J588" s="27"/>
      <c r="K588" s="27"/>
      <c r="L588" s="27"/>
      <c r="M588" s="27"/>
      <c r="N588" s="27"/>
      <c r="O588" s="27"/>
      <c r="P588" s="27"/>
      <c r="Q588" s="27"/>
      <c r="R588" s="27"/>
      <c r="S588" s="27"/>
      <c r="T588" s="27"/>
      <c r="U588" s="27"/>
      <c r="V588" s="27"/>
      <c r="W588" s="27"/>
      <c r="X588" s="27"/>
      <c r="Y588" s="27"/>
      <c r="Z588" s="27"/>
    </row>
    <row r="589" spans="1:26" ht="16.5" customHeight="1">
      <c r="A589" s="27"/>
      <c r="B589" s="27"/>
      <c r="C589" s="28"/>
      <c r="D589" s="27"/>
      <c r="E589" s="27"/>
      <c r="F589" s="27"/>
      <c r="G589" s="27"/>
      <c r="H589" s="27"/>
      <c r="I589" s="27"/>
      <c r="J589" s="27"/>
      <c r="K589" s="27"/>
      <c r="L589" s="27"/>
      <c r="M589" s="27"/>
      <c r="N589" s="27"/>
      <c r="O589" s="27"/>
      <c r="P589" s="27"/>
      <c r="Q589" s="27"/>
      <c r="R589" s="27"/>
      <c r="S589" s="27"/>
      <c r="T589" s="27"/>
      <c r="U589" s="27"/>
      <c r="V589" s="27"/>
      <c r="W589" s="27"/>
      <c r="X589" s="27"/>
      <c r="Y589" s="27"/>
      <c r="Z589" s="27"/>
    </row>
    <row r="590" spans="1:26" ht="16.5" customHeight="1">
      <c r="A590" s="27"/>
      <c r="B590" s="27"/>
      <c r="C590" s="28"/>
      <c r="D590" s="27"/>
      <c r="E590" s="27"/>
      <c r="F590" s="27"/>
      <c r="G590" s="27"/>
      <c r="H590" s="27"/>
      <c r="I590" s="27"/>
      <c r="J590" s="27"/>
      <c r="K590" s="27"/>
      <c r="L590" s="27"/>
      <c r="M590" s="27"/>
      <c r="N590" s="27"/>
      <c r="O590" s="27"/>
      <c r="P590" s="27"/>
      <c r="Q590" s="27"/>
      <c r="R590" s="27"/>
      <c r="S590" s="27"/>
      <c r="T590" s="27"/>
      <c r="U590" s="27"/>
      <c r="V590" s="27"/>
      <c r="W590" s="27"/>
      <c r="X590" s="27"/>
      <c r="Y590" s="27"/>
      <c r="Z590" s="27"/>
    </row>
    <row r="591" spans="1:26" ht="16.5" customHeight="1">
      <c r="A591" s="27"/>
      <c r="B591" s="27"/>
      <c r="C591" s="28"/>
      <c r="D591" s="27"/>
      <c r="E591" s="27"/>
      <c r="F591" s="27"/>
      <c r="G591" s="27"/>
      <c r="H591" s="27"/>
      <c r="I591" s="27"/>
      <c r="J591" s="27"/>
      <c r="K591" s="27"/>
      <c r="L591" s="27"/>
      <c r="M591" s="27"/>
      <c r="N591" s="27"/>
      <c r="O591" s="27"/>
      <c r="P591" s="27"/>
      <c r="Q591" s="27"/>
      <c r="R591" s="27"/>
      <c r="S591" s="27"/>
      <c r="T591" s="27"/>
      <c r="U591" s="27"/>
      <c r="V591" s="27"/>
      <c r="W591" s="27"/>
      <c r="X591" s="27"/>
      <c r="Y591" s="27"/>
      <c r="Z591" s="27"/>
    </row>
    <row r="592" spans="1:26" ht="16.5" customHeight="1">
      <c r="A592" s="27"/>
      <c r="B592" s="27"/>
      <c r="C592" s="28"/>
      <c r="D592" s="27"/>
      <c r="E592" s="27"/>
      <c r="F592" s="27"/>
      <c r="G592" s="27"/>
      <c r="H592" s="27"/>
      <c r="I592" s="27"/>
      <c r="J592" s="27"/>
      <c r="K592" s="27"/>
      <c r="L592" s="27"/>
      <c r="M592" s="27"/>
      <c r="N592" s="27"/>
      <c r="O592" s="27"/>
      <c r="P592" s="27"/>
      <c r="Q592" s="27"/>
      <c r="R592" s="27"/>
      <c r="S592" s="27"/>
      <c r="T592" s="27"/>
      <c r="U592" s="27"/>
      <c r="V592" s="27"/>
      <c r="W592" s="27"/>
      <c r="X592" s="27"/>
      <c r="Y592" s="27"/>
      <c r="Z592" s="27"/>
    </row>
    <row r="593" spans="1:26" ht="16.5" customHeight="1">
      <c r="A593" s="27"/>
      <c r="B593" s="27"/>
      <c r="C593" s="28"/>
      <c r="D593" s="27"/>
      <c r="E593" s="27"/>
      <c r="F593" s="27"/>
      <c r="G593" s="27"/>
      <c r="H593" s="27"/>
      <c r="I593" s="27"/>
      <c r="J593" s="27"/>
      <c r="K593" s="27"/>
      <c r="L593" s="27"/>
      <c r="M593" s="27"/>
      <c r="N593" s="27"/>
      <c r="O593" s="27"/>
      <c r="P593" s="27"/>
      <c r="Q593" s="27"/>
      <c r="R593" s="27"/>
      <c r="S593" s="27"/>
      <c r="T593" s="27"/>
      <c r="U593" s="27"/>
      <c r="V593" s="27"/>
      <c r="W593" s="27"/>
      <c r="X593" s="27"/>
      <c r="Y593" s="27"/>
      <c r="Z593" s="27"/>
    </row>
    <row r="594" spans="1:26" ht="16.5" customHeight="1">
      <c r="A594" s="27"/>
      <c r="B594" s="27"/>
      <c r="C594" s="28"/>
      <c r="D594" s="27"/>
      <c r="E594" s="27"/>
      <c r="F594" s="27"/>
      <c r="G594" s="27"/>
      <c r="H594" s="27"/>
      <c r="I594" s="27"/>
      <c r="J594" s="27"/>
      <c r="K594" s="27"/>
      <c r="L594" s="27"/>
      <c r="M594" s="27"/>
      <c r="N594" s="27"/>
      <c r="O594" s="27"/>
      <c r="P594" s="27"/>
      <c r="Q594" s="27"/>
      <c r="R594" s="27"/>
      <c r="S594" s="27"/>
      <c r="T594" s="27"/>
      <c r="U594" s="27"/>
      <c r="V594" s="27"/>
      <c r="W594" s="27"/>
      <c r="X594" s="27"/>
      <c r="Y594" s="27"/>
      <c r="Z594" s="27"/>
    </row>
    <row r="595" spans="1:26" ht="16.5" customHeight="1">
      <c r="A595" s="27"/>
      <c r="B595" s="27"/>
      <c r="C595" s="28"/>
      <c r="D595" s="27"/>
      <c r="E595" s="27"/>
      <c r="F595" s="27"/>
      <c r="G595" s="27"/>
      <c r="H595" s="27"/>
      <c r="I595" s="27"/>
      <c r="J595" s="27"/>
      <c r="K595" s="27"/>
      <c r="L595" s="27"/>
      <c r="M595" s="27"/>
      <c r="N595" s="27"/>
      <c r="O595" s="27"/>
      <c r="P595" s="27"/>
      <c r="Q595" s="27"/>
      <c r="R595" s="27"/>
      <c r="S595" s="27"/>
      <c r="T595" s="27"/>
      <c r="U595" s="27"/>
      <c r="V595" s="27"/>
      <c r="W595" s="27"/>
      <c r="X595" s="27"/>
      <c r="Y595" s="27"/>
      <c r="Z595" s="27"/>
    </row>
    <row r="596" spans="1:26" ht="16.5" customHeight="1">
      <c r="A596" s="27"/>
      <c r="B596" s="27"/>
      <c r="C596" s="28"/>
      <c r="D596" s="27"/>
      <c r="E596" s="27"/>
      <c r="F596" s="27"/>
      <c r="G596" s="27"/>
      <c r="H596" s="27"/>
      <c r="I596" s="27"/>
      <c r="J596" s="27"/>
      <c r="K596" s="27"/>
      <c r="L596" s="27"/>
      <c r="M596" s="27"/>
      <c r="N596" s="27"/>
      <c r="O596" s="27"/>
      <c r="P596" s="27"/>
      <c r="Q596" s="27"/>
      <c r="R596" s="27"/>
      <c r="S596" s="27"/>
      <c r="T596" s="27"/>
      <c r="U596" s="27"/>
      <c r="V596" s="27"/>
      <c r="W596" s="27"/>
      <c r="X596" s="27"/>
      <c r="Y596" s="27"/>
      <c r="Z596" s="27"/>
    </row>
    <row r="597" spans="1:26" ht="16.5" customHeight="1">
      <c r="A597" s="27"/>
      <c r="B597" s="27"/>
      <c r="C597" s="28"/>
      <c r="D597" s="27"/>
      <c r="E597" s="27"/>
      <c r="F597" s="27"/>
      <c r="G597" s="27"/>
      <c r="H597" s="27"/>
      <c r="I597" s="27"/>
      <c r="J597" s="27"/>
      <c r="K597" s="27"/>
      <c r="L597" s="27"/>
      <c r="M597" s="27"/>
      <c r="N597" s="27"/>
      <c r="O597" s="27"/>
      <c r="P597" s="27"/>
      <c r="Q597" s="27"/>
      <c r="R597" s="27"/>
      <c r="S597" s="27"/>
      <c r="T597" s="27"/>
      <c r="U597" s="27"/>
      <c r="V597" s="27"/>
      <c r="W597" s="27"/>
      <c r="X597" s="27"/>
      <c r="Y597" s="27"/>
      <c r="Z597" s="27"/>
    </row>
    <row r="598" spans="1:26" ht="16.5" customHeight="1">
      <c r="A598" s="27"/>
      <c r="B598" s="27"/>
      <c r="C598" s="28"/>
      <c r="D598" s="27"/>
      <c r="E598" s="27"/>
      <c r="F598" s="27"/>
      <c r="G598" s="27"/>
      <c r="H598" s="27"/>
      <c r="I598" s="27"/>
      <c r="J598" s="27"/>
      <c r="K598" s="27"/>
      <c r="L598" s="27"/>
      <c r="M598" s="27"/>
      <c r="N598" s="27"/>
      <c r="O598" s="27"/>
      <c r="P598" s="27"/>
      <c r="Q598" s="27"/>
      <c r="R598" s="27"/>
      <c r="S598" s="27"/>
      <c r="T598" s="27"/>
      <c r="U598" s="27"/>
      <c r="V598" s="27"/>
      <c r="W598" s="27"/>
      <c r="X598" s="27"/>
      <c r="Y598" s="27"/>
      <c r="Z598" s="27"/>
    </row>
    <row r="599" spans="1:26" ht="16.5" customHeight="1">
      <c r="A599" s="27"/>
      <c r="B599" s="27"/>
      <c r="C599" s="28"/>
      <c r="D599" s="27"/>
      <c r="E599" s="27"/>
      <c r="F599" s="27"/>
      <c r="G599" s="27"/>
      <c r="H599" s="27"/>
      <c r="I599" s="27"/>
      <c r="J599" s="27"/>
      <c r="K599" s="27"/>
      <c r="L599" s="27"/>
      <c r="M599" s="27"/>
      <c r="N599" s="27"/>
      <c r="O599" s="27"/>
      <c r="P599" s="27"/>
      <c r="Q599" s="27"/>
      <c r="R599" s="27"/>
      <c r="S599" s="27"/>
      <c r="T599" s="27"/>
      <c r="U599" s="27"/>
      <c r="V599" s="27"/>
      <c r="W599" s="27"/>
      <c r="X599" s="27"/>
      <c r="Y599" s="27"/>
      <c r="Z599" s="27"/>
    </row>
    <row r="600" spans="1:26" ht="16.5" customHeight="1">
      <c r="A600" s="27"/>
      <c r="B600" s="27"/>
      <c r="C600" s="28"/>
      <c r="D600" s="27"/>
      <c r="E600" s="27"/>
      <c r="F600" s="27"/>
      <c r="G600" s="27"/>
      <c r="H600" s="27"/>
      <c r="I600" s="27"/>
      <c r="J600" s="27"/>
      <c r="K600" s="27"/>
      <c r="L600" s="27"/>
      <c r="M600" s="27"/>
      <c r="N600" s="27"/>
      <c r="O600" s="27"/>
      <c r="P600" s="27"/>
      <c r="Q600" s="27"/>
      <c r="R600" s="27"/>
      <c r="S600" s="27"/>
      <c r="T600" s="27"/>
      <c r="U600" s="27"/>
      <c r="V600" s="27"/>
      <c r="W600" s="27"/>
      <c r="X600" s="27"/>
      <c r="Y600" s="27"/>
      <c r="Z600" s="27"/>
    </row>
    <row r="601" spans="1:26" ht="16.5" customHeight="1">
      <c r="A601" s="27"/>
      <c r="B601" s="27"/>
      <c r="C601" s="28"/>
      <c r="D601" s="27"/>
      <c r="E601" s="27"/>
      <c r="F601" s="27"/>
      <c r="G601" s="27"/>
      <c r="H601" s="27"/>
      <c r="I601" s="27"/>
      <c r="J601" s="27"/>
      <c r="K601" s="27"/>
      <c r="L601" s="27"/>
      <c r="M601" s="27"/>
      <c r="N601" s="27"/>
      <c r="O601" s="27"/>
      <c r="P601" s="27"/>
      <c r="Q601" s="27"/>
      <c r="R601" s="27"/>
      <c r="S601" s="27"/>
      <c r="T601" s="27"/>
      <c r="U601" s="27"/>
      <c r="V601" s="27"/>
      <c r="W601" s="27"/>
      <c r="X601" s="27"/>
      <c r="Y601" s="27"/>
      <c r="Z601" s="27"/>
    </row>
    <row r="602" spans="1:26" ht="16.5" customHeight="1">
      <c r="A602" s="27"/>
      <c r="B602" s="27"/>
      <c r="C602" s="28"/>
      <c r="D602" s="27"/>
      <c r="E602" s="27"/>
      <c r="F602" s="27"/>
      <c r="G602" s="27"/>
      <c r="H602" s="27"/>
      <c r="I602" s="27"/>
      <c r="J602" s="27"/>
      <c r="K602" s="27"/>
      <c r="L602" s="27"/>
      <c r="M602" s="27"/>
      <c r="N602" s="27"/>
      <c r="O602" s="27"/>
      <c r="P602" s="27"/>
      <c r="Q602" s="27"/>
      <c r="R602" s="27"/>
      <c r="S602" s="27"/>
      <c r="T602" s="27"/>
      <c r="U602" s="27"/>
      <c r="V602" s="27"/>
      <c r="W602" s="27"/>
      <c r="X602" s="27"/>
      <c r="Y602" s="27"/>
      <c r="Z602" s="27"/>
    </row>
    <row r="603" spans="1:26" ht="16.5" customHeight="1">
      <c r="A603" s="27"/>
      <c r="B603" s="27"/>
      <c r="C603" s="28"/>
      <c r="D603" s="27"/>
      <c r="E603" s="27"/>
      <c r="F603" s="27"/>
      <c r="G603" s="27"/>
      <c r="H603" s="27"/>
      <c r="I603" s="27"/>
      <c r="J603" s="27"/>
      <c r="K603" s="27"/>
      <c r="L603" s="27"/>
      <c r="M603" s="27"/>
      <c r="N603" s="27"/>
      <c r="O603" s="27"/>
      <c r="P603" s="27"/>
      <c r="Q603" s="27"/>
      <c r="R603" s="27"/>
      <c r="S603" s="27"/>
      <c r="T603" s="27"/>
      <c r="U603" s="27"/>
      <c r="V603" s="27"/>
      <c r="W603" s="27"/>
      <c r="X603" s="27"/>
      <c r="Y603" s="27"/>
      <c r="Z603" s="27"/>
    </row>
    <row r="604" spans="1:26" ht="16.5" customHeight="1">
      <c r="A604" s="27"/>
      <c r="B604" s="27"/>
      <c r="C604" s="28"/>
      <c r="D604" s="27"/>
      <c r="E604" s="27"/>
      <c r="F604" s="27"/>
      <c r="G604" s="27"/>
      <c r="H604" s="27"/>
      <c r="I604" s="27"/>
      <c r="J604" s="27"/>
      <c r="K604" s="27"/>
      <c r="L604" s="27"/>
      <c r="M604" s="27"/>
      <c r="N604" s="27"/>
      <c r="O604" s="27"/>
      <c r="P604" s="27"/>
      <c r="Q604" s="27"/>
      <c r="R604" s="27"/>
      <c r="S604" s="27"/>
      <c r="T604" s="27"/>
      <c r="U604" s="27"/>
      <c r="V604" s="27"/>
      <c r="W604" s="27"/>
      <c r="X604" s="27"/>
      <c r="Y604" s="27"/>
      <c r="Z604" s="27"/>
    </row>
    <row r="605" spans="1:26" ht="16.5" customHeight="1">
      <c r="A605" s="27"/>
      <c r="B605" s="27"/>
      <c r="C605" s="28"/>
      <c r="D605" s="27"/>
      <c r="E605" s="27"/>
      <c r="F605" s="27"/>
      <c r="G605" s="27"/>
      <c r="H605" s="27"/>
      <c r="I605" s="27"/>
      <c r="J605" s="27"/>
      <c r="K605" s="27"/>
      <c r="L605" s="27"/>
      <c r="M605" s="27"/>
      <c r="N605" s="27"/>
      <c r="O605" s="27"/>
      <c r="P605" s="27"/>
      <c r="Q605" s="27"/>
      <c r="R605" s="27"/>
      <c r="S605" s="27"/>
      <c r="T605" s="27"/>
      <c r="U605" s="27"/>
      <c r="V605" s="27"/>
      <c r="W605" s="27"/>
      <c r="X605" s="27"/>
      <c r="Y605" s="27"/>
      <c r="Z605" s="27"/>
    </row>
    <row r="606" spans="1:26" ht="16.5" customHeight="1">
      <c r="A606" s="27"/>
      <c r="B606" s="27"/>
      <c r="C606" s="28"/>
      <c r="D606" s="27"/>
      <c r="E606" s="27"/>
      <c r="F606" s="27"/>
      <c r="G606" s="27"/>
      <c r="H606" s="27"/>
      <c r="I606" s="27"/>
      <c r="J606" s="27"/>
      <c r="K606" s="27"/>
      <c r="L606" s="27"/>
      <c r="M606" s="27"/>
      <c r="N606" s="27"/>
      <c r="O606" s="27"/>
      <c r="P606" s="27"/>
      <c r="Q606" s="27"/>
      <c r="R606" s="27"/>
      <c r="S606" s="27"/>
      <c r="T606" s="27"/>
      <c r="U606" s="27"/>
      <c r="V606" s="27"/>
      <c r="W606" s="27"/>
      <c r="X606" s="27"/>
      <c r="Y606" s="27"/>
      <c r="Z606" s="27"/>
    </row>
    <row r="607" spans="1:26" ht="16.5" customHeight="1">
      <c r="A607" s="27"/>
      <c r="B607" s="27"/>
      <c r="C607" s="28"/>
      <c r="D607" s="27"/>
      <c r="E607" s="27"/>
      <c r="F607" s="27"/>
      <c r="G607" s="27"/>
      <c r="H607" s="27"/>
      <c r="I607" s="27"/>
      <c r="J607" s="27"/>
      <c r="K607" s="27"/>
      <c r="L607" s="27"/>
      <c r="M607" s="27"/>
      <c r="N607" s="27"/>
      <c r="O607" s="27"/>
      <c r="P607" s="27"/>
      <c r="Q607" s="27"/>
      <c r="R607" s="27"/>
      <c r="S607" s="27"/>
      <c r="T607" s="27"/>
      <c r="U607" s="27"/>
      <c r="V607" s="27"/>
      <c r="W607" s="27"/>
      <c r="X607" s="27"/>
      <c r="Y607" s="27"/>
      <c r="Z607" s="27"/>
    </row>
    <row r="608" spans="1:26" ht="16.5" customHeight="1">
      <c r="A608" s="27"/>
      <c r="B608" s="27"/>
      <c r="C608" s="28"/>
      <c r="D608" s="27"/>
      <c r="E608" s="27"/>
      <c r="F608" s="27"/>
      <c r="G608" s="27"/>
      <c r="H608" s="27"/>
      <c r="I608" s="27"/>
      <c r="J608" s="27"/>
      <c r="K608" s="27"/>
      <c r="L608" s="27"/>
      <c r="M608" s="27"/>
      <c r="N608" s="27"/>
      <c r="O608" s="27"/>
      <c r="P608" s="27"/>
      <c r="Q608" s="27"/>
      <c r="R608" s="27"/>
      <c r="S608" s="27"/>
      <c r="T608" s="27"/>
      <c r="U608" s="27"/>
      <c r="V608" s="27"/>
      <c r="W608" s="27"/>
      <c r="X608" s="27"/>
      <c r="Y608" s="27"/>
      <c r="Z608" s="27"/>
    </row>
    <row r="609" spans="1:26" ht="16.5" customHeight="1">
      <c r="A609" s="27"/>
      <c r="B609" s="27"/>
      <c r="C609" s="28"/>
      <c r="D609" s="27"/>
      <c r="E609" s="27"/>
      <c r="F609" s="27"/>
      <c r="G609" s="27"/>
      <c r="H609" s="27"/>
      <c r="I609" s="27"/>
      <c r="J609" s="27"/>
      <c r="K609" s="27"/>
      <c r="L609" s="27"/>
      <c r="M609" s="27"/>
      <c r="N609" s="27"/>
      <c r="O609" s="27"/>
      <c r="P609" s="27"/>
      <c r="Q609" s="27"/>
      <c r="R609" s="27"/>
      <c r="S609" s="27"/>
      <c r="T609" s="27"/>
      <c r="U609" s="27"/>
      <c r="V609" s="27"/>
      <c r="W609" s="27"/>
      <c r="X609" s="27"/>
      <c r="Y609" s="27"/>
      <c r="Z609" s="27"/>
    </row>
    <row r="610" spans="1:26" ht="16.5" customHeight="1">
      <c r="A610" s="27"/>
      <c r="B610" s="27"/>
      <c r="C610" s="28"/>
      <c r="D610" s="27"/>
      <c r="E610" s="27"/>
      <c r="F610" s="27"/>
      <c r="G610" s="27"/>
      <c r="H610" s="27"/>
      <c r="I610" s="27"/>
      <c r="J610" s="27"/>
      <c r="K610" s="27"/>
      <c r="L610" s="27"/>
      <c r="M610" s="27"/>
      <c r="N610" s="27"/>
      <c r="O610" s="27"/>
      <c r="P610" s="27"/>
      <c r="Q610" s="27"/>
      <c r="R610" s="27"/>
      <c r="S610" s="27"/>
      <c r="T610" s="27"/>
      <c r="U610" s="27"/>
      <c r="V610" s="27"/>
      <c r="W610" s="27"/>
      <c r="X610" s="27"/>
      <c r="Y610" s="27"/>
      <c r="Z610" s="27"/>
    </row>
    <row r="611" spans="1:26" ht="16.5" customHeight="1">
      <c r="A611" s="27"/>
      <c r="B611" s="27"/>
      <c r="C611" s="28"/>
      <c r="D611" s="27"/>
      <c r="E611" s="27"/>
      <c r="F611" s="27"/>
      <c r="G611" s="27"/>
      <c r="H611" s="27"/>
      <c r="I611" s="27"/>
      <c r="J611" s="27"/>
      <c r="K611" s="27"/>
      <c r="L611" s="27"/>
      <c r="M611" s="27"/>
      <c r="N611" s="27"/>
      <c r="O611" s="27"/>
      <c r="P611" s="27"/>
      <c r="Q611" s="27"/>
      <c r="R611" s="27"/>
      <c r="S611" s="27"/>
      <c r="T611" s="27"/>
      <c r="U611" s="27"/>
      <c r="V611" s="27"/>
      <c r="W611" s="27"/>
      <c r="X611" s="27"/>
      <c r="Y611" s="27"/>
      <c r="Z611" s="27"/>
    </row>
    <row r="612" spans="1:26" ht="16.5" customHeight="1">
      <c r="A612" s="27"/>
      <c r="B612" s="27"/>
      <c r="C612" s="28"/>
      <c r="D612" s="27"/>
      <c r="E612" s="27"/>
      <c r="F612" s="27"/>
      <c r="G612" s="27"/>
      <c r="H612" s="27"/>
      <c r="I612" s="27"/>
      <c r="J612" s="27"/>
      <c r="K612" s="27"/>
      <c r="L612" s="27"/>
      <c r="M612" s="27"/>
      <c r="N612" s="27"/>
      <c r="O612" s="27"/>
      <c r="P612" s="27"/>
      <c r="Q612" s="27"/>
      <c r="R612" s="27"/>
      <c r="S612" s="27"/>
      <c r="T612" s="27"/>
      <c r="U612" s="27"/>
      <c r="V612" s="27"/>
      <c r="W612" s="27"/>
      <c r="X612" s="27"/>
      <c r="Y612" s="27"/>
      <c r="Z612" s="27"/>
    </row>
    <row r="613" spans="1:26" ht="16.5" customHeight="1">
      <c r="A613" s="27"/>
      <c r="B613" s="27"/>
      <c r="C613" s="28"/>
      <c r="D613" s="27"/>
      <c r="E613" s="27"/>
      <c r="F613" s="27"/>
      <c r="G613" s="27"/>
      <c r="H613" s="27"/>
      <c r="I613" s="27"/>
      <c r="J613" s="27"/>
      <c r="K613" s="27"/>
      <c r="L613" s="27"/>
      <c r="M613" s="27"/>
      <c r="N613" s="27"/>
      <c r="O613" s="27"/>
      <c r="P613" s="27"/>
      <c r="Q613" s="27"/>
      <c r="R613" s="27"/>
      <c r="S613" s="27"/>
      <c r="T613" s="27"/>
      <c r="U613" s="27"/>
      <c r="V613" s="27"/>
      <c r="W613" s="27"/>
      <c r="X613" s="27"/>
      <c r="Y613" s="27"/>
      <c r="Z613" s="27"/>
    </row>
    <row r="614" spans="1:26" ht="16.5" customHeight="1">
      <c r="A614" s="27"/>
      <c r="B614" s="27"/>
      <c r="C614" s="28"/>
      <c r="D614" s="27"/>
      <c r="E614" s="27"/>
      <c r="F614" s="27"/>
      <c r="G614" s="27"/>
      <c r="H614" s="27"/>
      <c r="I614" s="27"/>
      <c r="J614" s="27"/>
      <c r="K614" s="27"/>
      <c r="L614" s="27"/>
      <c r="M614" s="27"/>
      <c r="N614" s="27"/>
      <c r="O614" s="27"/>
      <c r="P614" s="27"/>
      <c r="Q614" s="27"/>
      <c r="R614" s="27"/>
      <c r="S614" s="27"/>
      <c r="T614" s="27"/>
      <c r="U614" s="27"/>
      <c r="V614" s="27"/>
      <c r="W614" s="27"/>
      <c r="X614" s="27"/>
      <c r="Y614" s="27"/>
      <c r="Z614" s="27"/>
    </row>
    <row r="615" spans="1:26" ht="16.5" customHeight="1">
      <c r="A615" s="27"/>
      <c r="B615" s="27"/>
      <c r="C615" s="28"/>
      <c r="D615" s="27"/>
      <c r="E615" s="27"/>
      <c r="F615" s="27"/>
      <c r="G615" s="27"/>
      <c r="H615" s="27"/>
      <c r="I615" s="27"/>
      <c r="J615" s="27"/>
      <c r="K615" s="27"/>
      <c r="L615" s="27"/>
      <c r="M615" s="27"/>
      <c r="N615" s="27"/>
      <c r="O615" s="27"/>
      <c r="P615" s="27"/>
      <c r="Q615" s="27"/>
      <c r="R615" s="27"/>
      <c r="S615" s="27"/>
      <c r="T615" s="27"/>
      <c r="U615" s="27"/>
      <c r="V615" s="27"/>
      <c r="W615" s="27"/>
      <c r="X615" s="27"/>
      <c r="Y615" s="27"/>
      <c r="Z615" s="27"/>
    </row>
    <row r="616" spans="1:26" ht="16.5" customHeight="1">
      <c r="A616" s="27"/>
      <c r="B616" s="27"/>
      <c r="C616" s="28"/>
      <c r="D616" s="27"/>
      <c r="E616" s="27"/>
      <c r="F616" s="27"/>
      <c r="G616" s="27"/>
      <c r="H616" s="27"/>
      <c r="I616" s="27"/>
      <c r="J616" s="27"/>
      <c r="K616" s="27"/>
      <c r="L616" s="27"/>
      <c r="M616" s="27"/>
      <c r="N616" s="27"/>
      <c r="O616" s="27"/>
      <c r="P616" s="27"/>
      <c r="Q616" s="27"/>
      <c r="R616" s="27"/>
      <c r="S616" s="27"/>
      <c r="T616" s="27"/>
      <c r="U616" s="27"/>
      <c r="V616" s="27"/>
      <c r="W616" s="27"/>
      <c r="X616" s="27"/>
      <c r="Y616" s="27"/>
      <c r="Z616" s="27"/>
    </row>
    <row r="617" spans="1:26" ht="16.5" customHeight="1">
      <c r="A617" s="27"/>
      <c r="B617" s="27"/>
      <c r="C617" s="28"/>
      <c r="D617" s="27"/>
      <c r="E617" s="27"/>
      <c r="F617" s="27"/>
      <c r="G617" s="27"/>
      <c r="H617" s="27"/>
      <c r="I617" s="27"/>
      <c r="J617" s="27"/>
      <c r="K617" s="27"/>
      <c r="L617" s="27"/>
      <c r="M617" s="27"/>
      <c r="N617" s="27"/>
      <c r="O617" s="27"/>
      <c r="P617" s="27"/>
      <c r="Q617" s="27"/>
      <c r="R617" s="27"/>
      <c r="S617" s="27"/>
      <c r="T617" s="27"/>
      <c r="U617" s="27"/>
      <c r="V617" s="27"/>
      <c r="W617" s="27"/>
      <c r="X617" s="27"/>
      <c r="Y617" s="27"/>
      <c r="Z617" s="27"/>
    </row>
    <row r="618" spans="1:26" ht="16.5" customHeight="1">
      <c r="A618" s="27"/>
      <c r="B618" s="27"/>
      <c r="C618" s="28"/>
      <c r="D618" s="27"/>
      <c r="E618" s="27"/>
      <c r="F618" s="27"/>
      <c r="G618" s="27"/>
      <c r="H618" s="27"/>
      <c r="I618" s="27"/>
      <c r="J618" s="27"/>
      <c r="K618" s="27"/>
      <c r="L618" s="27"/>
      <c r="M618" s="27"/>
      <c r="N618" s="27"/>
      <c r="O618" s="27"/>
      <c r="P618" s="27"/>
      <c r="Q618" s="27"/>
      <c r="R618" s="27"/>
      <c r="S618" s="27"/>
      <c r="T618" s="27"/>
      <c r="U618" s="27"/>
      <c r="V618" s="27"/>
      <c r="W618" s="27"/>
      <c r="X618" s="27"/>
      <c r="Y618" s="27"/>
      <c r="Z618" s="27"/>
    </row>
    <row r="619" spans="1:26" ht="16.5" customHeight="1">
      <c r="A619" s="27"/>
      <c r="B619" s="27"/>
      <c r="C619" s="28"/>
      <c r="D619" s="27"/>
      <c r="E619" s="27"/>
      <c r="F619" s="27"/>
      <c r="G619" s="27"/>
      <c r="H619" s="27"/>
      <c r="I619" s="27"/>
      <c r="J619" s="27"/>
      <c r="K619" s="27"/>
      <c r="L619" s="27"/>
      <c r="M619" s="27"/>
      <c r="N619" s="27"/>
      <c r="O619" s="27"/>
      <c r="P619" s="27"/>
      <c r="Q619" s="27"/>
      <c r="R619" s="27"/>
      <c r="S619" s="27"/>
      <c r="T619" s="27"/>
      <c r="U619" s="27"/>
      <c r="V619" s="27"/>
      <c r="W619" s="27"/>
      <c r="X619" s="27"/>
      <c r="Y619" s="27"/>
      <c r="Z619" s="27"/>
    </row>
    <row r="620" spans="1:26" ht="16.5" customHeight="1">
      <c r="A620" s="27"/>
      <c r="B620" s="27"/>
      <c r="C620" s="28"/>
      <c r="D620" s="27"/>
      <c r="E620" s="27"/>
      <c r="F620" s="27"/>
      <c r="G620" s="27"/>
      <c r="H620" s="27"/>
      <c r="I620" s="27"/>
      <c r="J620" s="27"/>
      <c r="K620" s="27"/>
      <c r="L620" s="27"/>
      <c r="M620" s="27"/>
      <c r="N620" s="27"/>
      <c r="O620" s="27"/>
      <c r="P620" s="27"/>
      <c r="Q620" s="27"/>
      <c r="R620" s="27"/>
      <c r="S620" s="27"/>
      <c r="T620" s="27"/>
      <c r="U620" s="27"/>
      <c r="V620" s="27"/>
      <c r="W620" s="27"/>
      <c r="X620" s="27"/>
      <c r="Y620" s="27"/>
      <c r="Z620" s="27"/>
    </row>
    <row r="621" spans="1:26" ht="16.5" customHeight="1">
      <c r="A621" s="27"/>
      <c r="B621" s="27"/>
      <c r="C621" s="28"/>
      <c r="D621" s="27"/>
      <c r="E621" s="27"/>
      <c r="F621" s="27"/>
      <c r="G621" s="27"/>
      <c r="H621" s="27"/>
      <c r="I621" s="27"/>
      <c r="J621" s="27"/>
      <c r="K621" s="27"/>
      <c r="L621" s="27"/>
      <c r="M621" s="27"/>
      <c r="N621" s="27"/>
      <c r="O621" s="27"/>
      <c r="P621" s="27"/>
      <c r="Q621" s="27"/>
      <c r="R621" s="27"/>
      <c r="S621" s="27"/>
      <c r="T621" s="27"/>
      <c r="U621" s="27"/>
      <c r="V621" s="27"/>
      <c r="W621" s="27"/>
      <c r="X621" s="27"/>
      <c r="Y621" s="27"/>
      <c r="Z621" s="27"/>
    </row>
    <row r="622" spans="1:26" ht="16.5" customHeight="1">
      <c r="A622" s="27"/>
      <c r="B622" s="27"/>
      <c r="C622" s="28"/>
      <c r="D622" s="27"/>
      <c r="E622" s="27"/>
      <c r="F622" s="27"/>
      <c r="G622" s="27"/>
      <c r="H622" s="27"/>
      <c r="I622" s="27"/>
      <c r="J622" s="27"/>
      <c r="K622" s="27"/>
      <c r="L622" s="27"/>
      <c r="M622" s="27"/>
      <c r="N622" s="27"/>
      <c r="O622" s="27"/>
      <c r="P622" s="27"/>
      <c r="Q622" s="27"/>
      <c r="R622" s="27"/>
      <c r="S622" s="27"/>
      <c r="T622" s="27"/>
      <c r="U622" s="27"/>
      <c r="V622" s="27"/>
      <c r="W622" s="27"/>
      <c r="X622" s="27"/>
      <c r="Y622" s="27"/>
      <c r="Z622" s="27"/>
    </row>
    <row r="623" spans="1:26" ht="16.5" customHeight="1">
      <c r="A623" s="27"/>
      <c r="B623" s="27"/>
      <c r="C623" s="28"/>
      <c r="D623" s="27"/>
      <c r="E623" s="27"/>
      <c r="F623" s="27"/>
      <c r="G623" s="27"/>
      <c r="H623" s="27"/>
      <c r="I623" s="27"/>
      <c r="J623" s="27"/>
      <c r="K623" s="27"/>
      <c r="L623" s="27"/>
      <c r="M623" s="27"/>
      <c r="N623" s="27"/>
      <c r="O623" s="27"/>
      <c r="P623" s="27"/>
      <c r="Q623" s="27"/>
      <c r="R623" s="27"/>
      <c r="S623" s="27"/>
      <c r="T623" s="27"/>
      <c r="U623" s="27"/>
      <c r="V623" s="27"/>
      <c r="W623" s="27"/>
      <c r="X623" s="27"/>
      <c r="Y623" s="27"/>
      <c r="Z623" s="27"/>
    </row>
    <row r="624" spans="1:26" ht="16.5" customHeight="1">
      <c r="A624" s="27"/>
      <c r="B624" s="27"/>
      <c r="C624" s="28"/>
      <c r="D624" s="27"/>
      <c r="E624" s="27"/>
      <c r="F624" s="27"/>
      <c r="G624" s="27"/>
      <c r="H624" s="27"/>
      <c r="I624" s="27"/>
      <c r="J624" s="27"/>
      <c r="K624" s="27"/>
      <c r="L624" s="27"/>
      <c r="M624" s="27"/>
      <c r="N624" s="27"/>
      <c r="O624" s="27"/>
      <c r="P624" s="27"/>
      <c r="Q624" s="27"/>
      <c r="R624" s="27"/>
      <c r="S624" s="27"/>
      <c r="T624" s="27"/>
      <c r="U624" s="27"/>
      <c r="V624" s="27"/>
      <c r="W624" s="27"/>
      <c r="X624" s="27"/>
      <c r="Y624" s="27"/>
      <c r="Z624" s="27"/>
    </row>
    <row r="625" spans="1:26" ht="16.5" customHeight="1">
      <c r="A625" s="27"/>
      <c r="B625" s="27"/>
      <c r="C625" s="28"/>
      <c r="D625" s="27"/>
      <c r="E625" s="27"/>
      <c r="F625" s="27"/>
      <c r="G625" s="27"/>
      <c r="H625" s="27"/>
      <c r="I625" s="27"/>
      <c r="J625" s="27"/>
      <c r="K625" s="27"/>
      <c r="L625" s="27"/>
      <c r="M625" s="27"/>
      <c r="N625" s="27"/>
      <c r="O625" s="27"/>
      <c r="P625" s="27"/>
      <c r="Q625" s="27"/>
      <c r="R625" s="27"/>
      <c r="S625" s="27"/>
      <c r="T625" s="27"/>
      <c r="U625" s="27"/>
      <c r="V625" s="27"/>
      <c r="W625" s="27"/>
      <c r="X625" s="27"/>
      <c r="Y625" s="27"/>
      <c r="Z625" s="27"/>
    </row>
    <row r="626" spans="1:26" ht="16.5" customHeight="1">
      <c r="A626" s="27"/>
      <c r="B626" s="27"/>
      <c r="C626" s="28"/>
      <c r="D626" s="27"/>
      <c r="E626" s="27"/>
      <c r="F626" s="27"/>
      <c r="G626" s="27"/>
      <c r="H626" s="27"/>
      <c r="I626" s="27"/>
      <c r="J626" s="27"/>
      <c r="K626" s="27"/>
      <c r="L626" s="27"/>
      <c r="M626" s="27"/>
      <c r="N626" s="27"/>
      <c r="O626" s="27"/>
      <c r="P626" s="27"/>
      <c r="Q626" s="27"/>
      <c r="R626" s="27"/>
      <c r="S626" s="27"/>
      <c r="T626" s="27"/>
      <c r="U626" s="27"/>
      <c r="V626" s="27"/>
      <c r="W626" s="27"/>
      <c r="X626" s="27"/>
      <c r="Y626" s="27"/>
      <c r="Z626" s="27"/>
    </row>
    <row r="627" spans="1:26" ht="16.5" customHeight="1">
      <c r="A627" s="27"/>
      <c r="B627" s="27"/>
      <c r="C627" s="28"/>
      <c r="D627" s="27"/>
      <c r="E627" s="27"/>
      <c r="F627" s="27"/>
      <c r="G627" s="27"/>
      <c r="H627" s="27"/>
      <c r="I627" s="27"/>
      <c r="J627" s="27"/>
      <c r="K627" s="27"/>
      <c r="L627" s="27"/>
      <c r="M627" s="27"/>
      <c r="N627" s="27"/>
      <c r="O627" s="27"/>
      <c r="P627" s="27"/>
      <c r="Q627" s="27"/>
      <c r="R627" s="27"/>
      <c r="S627" s="27"/>
      <c r="T627" s="27"/>
      <c r="U627" s="27"/>
      <c r="V627" s="27"/>
      <c r="W627" s="27"/>
      <c r="X627" s="27"/>
      <c r="Y627" s="27"/>
      <c r="Z627" s="27"/>
    </row>
    <row r="628" spans="1:26" ht="16.5" customHeight="1">
      <c r="A628" s="27"/>
      <c r="B628" s="27"/>
      <c r="C628" s="28"/>
      <c r="D628" s="27"/>
      <c r="E628" s="27"/>
      <c r="F628" s="27"/>
      <c r="G628" s="27"/>
      <c r="H628" s="27"/>
      <c r="I628" s="27"/>
      <c r="J628" s="27"/>
      <c r="K628" s="27"/>
      <c r="L628" s="27"/>
      <c r="M628" s="27"/>
      <c r="N628" s="27"/>
      <c r="O628" s="27"/>
      <c r="P628" s="27"/>
      <c r="Q628" s="27"/>
      <c r="R628" s="27"/>
      <c r="S628" s="27"/>
      <c r="T628" s="27"/>
      <c r="U628" s="27"/>
      <c r="V628" s="27"/>
      <c r="W628" s="27"/>
      <c r="X628" s="27"/>
      <c r="Y628" s="27"/>
      <c r="Z628" s="27"/>
    </row>
    <row r="629" spans="1:26" ht="16.5" customHeight="1">
      <c r="A629" s="27"/>
      <c r="B629" s="27"/>
      <c r="C629" s="28"/>
      <c r="D629" s="27"/>
      <c r="E629" s="27"/>
      <c r="F629" s="27"/>
      <c r="G629" s="27"/>
      <c r="H629" s="27"/>
      <c r="I629" s="27"/>
      <c r="J629" s="27"/>
      <c r="K629" s="27"/>
      <c r="L629" s="27"/>
      <c r="M629" s="27"/>
      <c r="N629" s="27"/>
      <c r="O629" s="27"/>
      <c r="P629" s="27"/>
      <c r="Q629" s="27"/>
      <c r="R629" s="27"/>
      <c r="S629" s="27"/>
      <c r="T629" s="27"/>
      <c r="U629" s="27"/>
      <c r="V629" s="27"/>
      <c r="W629" s="27"/>
      <c r="X629" s="27"/>
      <c r="Y629" s="27"/>
      <c r="Z629" s="27"/>
    </row>
    <row r="630" spans="1:26" ht="16.5" customHeight="1">
      <c r="A630" s="27"/>
      <c r="B630" s="27"/>
      <c r="C630" s="28"/>
      <c r="D630" s="27"/>
      <c r="E630" s="27"/>
      <c r="F630" s="27"/>
      <c r="G630" s="27"/>
      <c r="H630" s="27"/>
      <c r="I630" s="27"/>
      <c r="J630" s="27"/>
      <c r="K630" s="27"/>
      <c r="L630" s="27"/>
      <c r="M630" s="27"/>
      <c r="N630" s="27"/>
      <c r="O630" s="27"/>
      <c r="P630" s="27"/>
      <c r="Q630" s="27"/>
      <c r="R630" s="27"/>
      <c r="S630" s="27"/>
      <c r="T630" s="27"/>
      <c r="U630" s="27"/>
      <c r="V630" s="27"/>
      <c r="W630" s="27"/>
      <c r="X630" s="27"/>
      <c r="Y630" s="27"/>
      <c r="Z630" s="27"/>
    </row>
    <row r="631" spans="1:26" ht="16.5" customHeight="1">
      <c r="A631" s="27"/>
      <c r="B631" s="27"/>
      <c r="C631" s="28"/>
      <c r="D631" s="27"/>
      <c r="E631" s="27"/>
      <c r="F631" s="27"/>
      <c r="G631" s="27"/>
      <c r="H631" s="27"/>
      <c r="I631" s="27"/>
      <c r="J631" s="27"/>
      <c r="K631" s="27"/>
      <c r="L631" s="27"/>
      <c r="M631" s="27"/>
      <c r="N631" s="27"/>
      <c r="O631" s="27"/>
      <c r="P631" s="27"/>
      <c r="Q631" s="27"/>
      <c r="R631" s="27"/>
      <c r="S631" s="27"/>
      <c r="T631" s="27"/>
      <c r="U631" s="27"/>
      <c r="V631" s="27"/>
      <c r="W631" s="27"/>
      <c r="X631" s="27"/>
      <c r="Y631" s="27"/>
      <c r="Z631" s="27"/>
    </row>
    <row r="632" spans="1:26" ht="16.5" customHeight="1">
      <c r="A632" s="27"/>
      <c r="B632" s="27"/>
      <c r="C632" s="28"/>
      <c r="D632" s="27"/>
      <c r="E632" s="27"/>
      <c r="F632" s="27"/>
      <c r="G632" s="27"/>
      <c r="H632" s="27"/>
      <c r="I632" s="27"/>
      <c r="J632" s="27"/>
      <c r="K632" s="27"/>
      <c r="L632" s="27"/>
      <c r="M632" s="27"/>
      <c r="N632" s="27"/>
      <c r="O632" s="27"/>
      <c r="P632" s="27"/>
      <c r="Q632" s="27"/>
      <c r="R632" s="27"/>
      <c r="S632" s="27"/>
      <c r="T632" s="27"/>
      <c r="U632" s="27"/>
      <c r="V632" s="27"/>
      <c r="W632" s="27"/>
      <c r="X632" s="27"/>
      <c r="Y632" s="27"/>
      <c r="Z632" s="27"/>
    </row>
    <row r="633" spans="1:26" ht="16.5" customHeight="1">
      <c r="A633" s="27"/>
      <c r="B633" s="27"/>
      <c r="C633" s="28"/>
      <c r="D633" s="27"/>
      <c r="E633" s="27"/>
      <c r="F633" s="27"/>
      <c r="G633" s="27"/>
      <c r="H633" s="27"/>
      <c r="I633" s="27"/>
      <c r="J633" s="27"/>
      <c r="K633" s="27"/>
      <c r="L633" s="27"/>
      <c r="M633" s="27"/>
      <c r="N633" s="27"/>
      <c r="O633" s="27"/>
      <c r="P633" s="27"/>
      <c r="Q633" s="27"/>
      <c r="R633" s="27"/>
      <c r="S633" s="27"/>
      <c r="T633" s="27"/>
      <c r="U633" s="27"/>
      <c r="V633" s="27"/>
      <c r="W633" s="27"/>
      <c r="X633" s="27"/>
      <c r="Y633" s="27"/>
      <c r="Z633" s="27"/>
    </row>
    <row r="634" spans="1:26" ht="16.5" customHeight="1">
      <c r="A634" s="27"/>
      <c r="B634" s="27"/>
      <c r="C634" s="28"/>
      <c r="D634" s="27"/>
      <c r="E634" s="27"/>
      <c r="F634" s="27"/>
      <c r="G634" s="27"/>
      <c r="H634" s="27"/>
      <c r="I634" s="27"/>
      <c r="J634" s="27"/>
      <c r="K634" s="27"/>
      <c r="L634" s="27"/>
      <c r="M634" s="27"/>
      <c r="N634" s="27"/>
      <c r="O634" s="27"/>
      <c r="P634" s="27"/>
      <c r="Q634" s="27"/>
      <c r="R634" s="27"/>
      <c r="S634" s="27"/>
      <c r="T634" s="27"/>
      <c r="U634" s="27"/>
      <c r="V634" s="27"/>
      <c r="W634" s="27"/>
      <c r="X634" s="27"/>
      <c r="Y634" s="27"/>
      <c r="Z634" s="27"/>
    </row>
    <row r="635" spans="1:26" ht="16.5" customHeight="1">
      <c r="A635" s="27"/>
      <c r="B635" s="27"/>
      <c r="C635" s="28"/>
      <c r="D635" s="27"/>
      <c r="E635" s="27"/>
      <c r="F635" s="27"/>
      <c r="G635" s="27"/>
      <c r="H635" s="27"/>
      <c r="I635" s="27"/>
      <c r="J635" s="27"/>
      <c r="K635" s="27"/>
      <c r="L635" s="27"/>
      <c r="M635" s="27"/>
      <c r="N635" s="27"/>
      <c r="O635" s="27"/>
      <c r="P635" s="27"/>
      <c r="Q635" s="27"/>
      <c r="R635" s="27"/>
      <c r="S635" s="27"/>
      <c r="T635" s="27"/>
      <c r="U635" s="27"/>
      <c r="V635" s="27"/>
      <c r="W635" s="27"/>
      <c r="X635" s="27"/>
      <c r="Y635" s="27"/>
      <c r="Z635" s="27"/>
    </row>
    <row r="636" spans="1:26" ht="16.5" customHeight="1">
      <c r="A636" s="27"/>
      <c r="B636" s="27"/>
      <c r="C636" s="28"/>
      <c r="D636" s="27"/>
      <c r="E636" s="27"/>
      <c r="F636" s="27"/>
      <c r="G636" s="27"/>
      <c r="H636" s="27"/>
      <c r="I636" s="27"/>
      <c r="J636" s="27"/>
      <c r="K636" s="27"/>
      <c r="L636" s="27"/>
      <c r="M636" s="27"/>
      <c r="N636" s="27"/>
      <c r="O636" s="27"/>
      <c r="P636" s="27"/>
      <c r="Q636" s="27"/>
      <c r="R636" s="27"/>
      <c r="S636" s="27"/>
      <c r="T636" s="27"/>
      <c r="U636" s="27"/>
      <c r="V636" s="27"/>
      <c r="W636" s="27"/>
      <c r="X636" s="27"/>
      <c r="Y636" s="27"/>
      <c r="Z636" s="27"/>
    </row>
    <row r="637" spans="1:26" ht="16.5" customHeight="1">
      <c r="A637" s="27"/>
      <c r="B637" s="27"/>
      <c r="C637" s="28"/>
      <c r="D637" s="27"/>
      <c r="E637" s="27"/>
      <c r="F637" s="27"/>
      <c r="G637" s="27"/>
      <c r="H637" s="27"/>
      <c r="I637" s="27"/>
      <c r="J637" s="27"/>
      <c r="K637" s="27"/>
      <c r="L637" s="27"/>
      <c r="M637" s="27"/>
      <c r="N637" s="27"/>
      <c r="O637" s="27"/>
      <c r="P637" s="27"/>
      <c r="Q637" s="27"/>
      <c r="R637" s="27"/>
      <c r="S637" s="27"/>
      <c r="T637" s="27"/>
      <c r="U637" s="27"/>
      <c r="V637" s="27"/>
      <c r="W637" s="27"/>
      <c r="X637" s="27"/>
      <c r="Y637" s="27"/>
      <c r="Z637" s="27"/>
    </row>
    <row r="638" spans="1:26" ht="16.5" customHeight="1">
      <c r="A638" s="27"/>
      <c r="B638" s="27"/>
      <c r="C638" s="28"/>
      <c r="D638" s="27"/>
      <c r="E638" s="27"/>
      <c r="F638" s="27"/>
      <c r="G638" s="27"/>
      <c r="H638" s="27"/>
      <c r="I638" s="27"/>
      <c r="J638" s="27"/>
      <c r="K638" s="27"/>
      <c r="L638" s="27"/>
      <c r="M638" s="27"/>
      <c r="N638" s="27"/>
      <c r="O638" s="27"/>
      <c r="P638" s="27"/>
      <c r="Q638" s="27"/>
      <c r="R638" s="27"/>
      <c r="S638" s="27"/>
      <c r="T638" s="27"/>
      <c r="U638" s="27"/>
      <c r="V638" s="27"/>
      <c r="W638" s="27"/>
      <c r="X638" s="27"/>
      <c r="Y638" s="27"/>
      <c r="Z638" s="27"/>
    </row>
    <row r="639" spans="1:26" ht="16.5" customHeight="1">
      <c r="A639" s="27"/>
      <c r="B639" s="27"/>
      <c r="C639" s="28"/>
      <c r="D639" s="27"/>
      <c r="E639" s="27"/>
      <c r="F639" s="27"/>
      <c r="G639" s="27"/>
      <c r="H639" s="27"/>
      <c r="I639" s="27"/>
      <c r="J639" s="27"/>
      <c r="K639" s="27"/>
      <c r="L639" s="27"/>
      <c r="M639" s="27"/>
      <c r="N639" s="27"/>
      <c r="O639" s="27"/>
      <c r="P639" s="27"/>
      <c r="Q639" s="27"/>
      <c r="R639" s="27"/>
      <c r="S639" s="27"/>
      <c r="T639" s="27"/>
      <c r="U639" s="27"/>
      <c r="V639" s="27"/>
      <c r="W639" s="27"/>
      <c r="X639" s="27"/>
      <c r="Y639" s="27"/>
      <c r="Z639" s="27"/>
    </row>
    <row r="640" spans="1:26" ht="16.5" customHeight="1">
      <c r="A640" s="27"/>
      <c r="B640" s="27"/>
      <c r="C640" s="28"/>
      <c r="D640" s="27"/>
      <c r="E640" s="27"/>
      <c r="F640" s="27"/>
      <c r="G640" s="27"/>
      <c r="H640" s="27"/>
      <c r="I640" s="27"/>
      <c r="J640" s="27"/>
      <c r="K640" s="27"/>
      <c r="L640" s="27"/>
      <c r="M640" s="27"/>
      <c r="N640" s="27"/>
      <c r="O640" s="27"/>
      <c r="P640" s="27"/>
      <c r="Q640" s="27"/>
      <c r="R640" s="27"/>
      <c r="S640" s="27"/>
      <c r="T640" s="27"/>
      <c r="U640" s="27"/>
      <c r="V640" s="27"/>
      <c r="W640" s="27"/>
      <c r="X640" s="27"/>
      <c r="Y640" s="27"/>
      <c r="Z640" s="27"/>
    </row>
    <row r="641" spans="1:26" ht="16.5" customHeight="1">
      <c r="A641" s="27"/>
      <c r="B641" s="27"/>
      <c r="C641" s="28"/>
      <c r="D641" s="27"/>
      <c r="E641" s="27"/>
      <c r="F641" s="27"/>
      <c r="G641" s="27"/>
      <c r="H641" s="27"/>
      <c r="I641" s="27"/>
      <c r="J641" s="27"/>
      <c r="K641" s="27"/>
      <c r="L641" s="27"/>
      <c r="M641" s="27"/>
      <c r="N641" s="27"/>
      <c r="O641" s="27"/>
      <c r="P641" s="27"/>
      <c r="Q641" s="27"/>
      <c r="R641" s="27"/>
      <c r="S641" s="27"/>
      <c r="T641" s="27"/>
      <c r="U641" s="27"/>
      <c r="V641" s="27"/>
      <c r="W641" s="27"/>
      <c r="X641" s="27"/>
      <c r="Y641" s="27"/>
      <c r="Z641" s="27"/>
    </row>
    <row r="642" spans="1:26" ht="16.5" customHeight="1">
      <c r="A642" s="27"/>
      <c r="B642" s="27"/>
      <c r="C642" s="28"/>
      <c r="D642" s="27"/>
      <c r="E642" s="27"/>
      <c r="F642" s="27"/>
      <c r="G642" s="27"/>
      <c r="H642" s="27"/>
      <c r="I642" s="27"/>
      <c r="J642" s="27"/>
      <c r="K642" s="27"/>
      <c r="L642" s="27"/>
      <c r="M642" s="27"/>
      <c r="N642" s="27"/>
      <c r="O642" s="27"/>
      <c r="P642" s="27"/>
      <c r="Q642" s="27"/>
      <c r="R642" s="27"/>
      <c r="S642" s="27"/>
      <c r="T642" s="27"/>
      <c r="U642" s="27"/>
      <c r="V642" s="27"/>
      <c r="W642" s="27"/>
      <c r="X642" s="27"/>
      <c r="Y642" s="27"/>
      <c r="Z642" s="27"/>
    </row>
    <row r="643" spans="1:26" ht="16.5" customHeight="1">
      <c r="A643" s="27"/>
      <c r="B643" s="27"/>
      <c r="C643" s="28"/>
      <c r="D643" s="27"/>
      <c r="E643" s="27"/>
      <c r="F643" s="27"/>
      <c r="G643" s="27"/>
      <c r="H643" s="27"/>
      <c r="I643" s="27"/>
      <c r="J643" s="27"/>
      <c r="K643" s="27"/>
      <c r="L643" s="27"/>
      <c r="M643" s="27"/>
      <c r="N643" s="27"/>
      <c r="O643" s="27"/>
      <c r="P643" s="27"/>
      <c r="Q643" s="27"/>
      <c r="R643" s="27"/>
      <c r="S643" s="27"/>
      <c r="T643" s="27"/>
      <c r="U643" s="27"/>
      <c r="V643" s="27"/>
      <c r="W643" s="27"/>
      <c r="X643" s="27"/>
      <c r="Y643" s="27"/>
      <c r="Z643" s="27"/>
    </row>
    <row r="644" spans="1:26" ht="16.5" customHeight="1">
      <c r="A644" s="27"/>
      <c r="B644" s="27"/>
      <c r="C644" s="28"/>
      <c r="D644" s="27"/>
      <c r="E644" s="27"/>
      <c r="F644" s="27"/>
      <c r="G644" s="27"/>
      <c r="H644" s="27"/>
      <c r="I644" s="27"/>
      <c r="J644" s="27"/>
      <c r="K644" s="27"/>
      <c r="L644" s="27"/>
      <c r="M644" s="27"/>
      <c r="N644" s="27"/>
      <c r="O644" s="27"/>
      <c r="P644" s="27"/>
      <c r="Q644" s="27"/>
      <c r="R644" s="27"/>
      <c r="S644" s="27"/>
      <c r="T644" s="27"/>
      <c r="U644" s="27"/>
      <c r="V644" s="27"/>
      <c r="W644" s="27"/>
      <c r="X644" s="27"/>
      <c r="Y644" s="27"/>
      <c r="Z644" s="27"/>
    </row>
    <row r="645" spans="1:26" ht="16.5" customHeight="1">
      <c r="A645" s="27"/>
      <c r="B645" s="27"/>
      <c r="C645" s="28"/>
      <c r="D645" s="27"/>
      <c r="E645" s="27"/>
      <c r="F645" s="27"/>
      <c r="G645" s="27"/>
      <c r="H645" s="27"/>
      <c r="I645" s="27"/>
      <c r="J645" s="27"/>
      <c r="K645" s="27"/>
      <c r="L645" s="27"/>
      <c r="M645" s="27"/>
      <c r="N645" s="27"/>
      <c r="O645" s="27"/>
      <c r="P645" s="27"/>
      <c r="Q645" s="27"/>
      <c r="R645" s="27"/>
      <c r="S645" s="27"/>
      <c r="T645" s="27"/>
      <c r="U645" s="27"/>
      <c r="V645" s="27"/>
      <c r="W645" s="27"/>
      <c r="X645" s="27"/>
      <c r="Y645" s="27"/>
      <c r="Z645" s="27"/>
    </row>
    <row r="646" spans="1:26" ht="16.5" customHeight="1">
      <c r="A646" s="27"/>
      <c r="B646" s="27"/>
      <c r="C646" s="28"/>
      <c r="D646" s="27"/>
      <c r="E646" s="27"/>
      <c r="F646" s="27"/>
      <c r="G646" s="27"/>
      <c r="H646" s="27"/>
      <c r="I646" s="27"/>
      <c r="J646" s="27"/>
      <c r="K646" s="27"/>
      <c r="L646" s="27"/>
      <c r="M646" s="27"/>
      <c r="N646" s="27"/>
      <c r="O646" s="27"/>
      <c r="P646" s="27"/>
      <c r="Q646" s="27"/>
      <c r="R646" s="27"/>
      <c r="S646" s="27"/>
      <c r="T646" s="27"/>
      <c r="U646" s="27"/>
      <c r="V646" s="27"/>
      <c r="W646" s="27"/>
      <c r="X646" s="27"/>
      <c r="Y646" s="27"/>
      <c r="Z646" s="27"/>
    </row>
    <row r="647" spans="1:26" ht="16.5" customHeight="1">
      <c r="A647" s="27"/>
      <c r="B647" s="27"/>
      <c r="C647" s="28"/>
      <c r="D647" s="27"/>
      <c r="E647" s="27"/>
      <c r="F647" s="27"/>
      <c r="G647" s="27"/>
      <c r="H647" s="27"/>
      <c r="I647" s="27"/>
      <c r="J647" s="27"/>
      <c r="K647" s="27"/>
      <c r="L647" s="27"/>
      <c r="M647" s="27"/>
      <c r="N647" s="27"/>
      <c r="O647" s="27"/>
      <c r="P647" s="27"/>
      <c r="Q647" s="27"/>
      <c r="R647" s="27"/>
      <c r="S647" s="27"/>
      <c r="T647" s="27"/>
      <c r="U647" s="27"/>
      <c r="V647" s="27"/>
      <c r="W647" s="27"/>
      <c r="X647" s="27"/>
      <c r="Y647" s="27"/>
      <c r="Z647" s="27"/>
    </row>
    <row r="648" spans="1:26" ht="16.5" customHeight="1">
      <c r="A648" s="27"/>
      <c r="B648" s="27"/>
      <c r="C648" s="28"/>
      <c r="D648" s="27"/>
      <c r="E648" s="27"/>
      <c r="F648" s="27"/>
      <c r="G648" s="27"/>
      <c r="H648" s="27"/>
      <c r="I648" s="27"/>
      <c r="J648" s="27"/>
      <c r="K648" s="27"/>
      <c r="L648" s="27"/>
      <c r="M648" s="27"/>
      <c r="N648" s="27"/>
      <c r="O648" s="27"/>
      <c r="P648" s="27"/>
      <c r="Q648" s="27"/>
      <c r="R648" s="27"/>
      <c r="S648" s="27"/>
      <c r="T648" s="27"/>
      <c r="U648" s="27"/>
      <c r="V648" s="27"/>
      <c r="W648" s="27"/>
      <c r="X648" s="27"/>
      <c r="Y648" s="27"/>
      <c r="Z648" s="27"/>
    </row>
    <row r="649" spans="1:26" ht="16.5" customHeight="1">
      <c r="A649" s="27"/>
      <c r="B649" s="27"/>
      <c r="C649" s="28"/>
      <c r="D649" s="27"/>
      <c r="E649" s="27"/>
      <c r="F649" s="27"/>
      <c r="G649" s="27"/>
      <c r="H649" s="27"/>
      <c r="I649" s="27"/>
      <c r="J649" s="27"/>
      <c r="K649" s="27"/>
      <c r="L649" s="27"/>
      <c r="M649" s="27"/>
      <c r="N649" s="27"/>
      <c r="O649" s="27"/>
      <c r="P649" s="27"/>
      <c r="Q649" s="27"/>
      <c r="R649" s="27"/>
      <c r="S649" s="27"/>
      <c r="T649" s="27"/>
      <c r="U649" s="27"/>
      <c r="V649" s="27"/>
      <c r="W649" s="27"/>
      <c r="X649" s="27"/>
      <c r="Y649" s="27"/>
      <c r="Z649" s="27"/>
    </row>
    <row r="650" spans="1:26" ht="16.5" customHeight="1">
      <c r="A650" s="27"/>
      <c r="B650" s="27"/>
      <c r="C650" s="28"/>
      <c r="D650" s="27"/>
      <c r="E650" s="27"/>
      <c r="F650" s="27"/>
      <c r="G650" s="27"/>
      <c r="H650" s="27"/>
      <c r="I650" s="27"/>
      <c r="J650" s="27"/>
      <c r="K650" s="27"/>
      <c r="L650" s="27"/>
      <c r="M650" s="27"/>
      <c r="N650" s="27"/>
      <c r="O650" s="27"/>
      <c r="P650" s="27"/>
      <c r="Q650" s="27"/>
      <c r="R650" s="27"/>
      <c r="S650" s="27"/>
      <c r="T650" s="27"/>
      <c r="U650" s="27"/>
      <c r="V650" s="27"/>
      <c r="W650" s="27"/>
      <c r="X650" s="27"/>
      <c r="Y650" s="27"/>
      <c r="Z650" s="27"/>
    </row>
    <row r="651" spans="1:26" ht="16.5" customHeight="1">
      <c r="A651" s="27"/>
      <c r="B651" s="27"/>
      <c r="C651" s="28"/>
      <c r="D651" s="27"/>
      <c r="E651" s="27"/>
      <c r="F651" s="27"/>
      <c r="G651" s="27"/>
      <c r="H651" s="27"/>
      <c r="I651" s="27"/>
      <c r="J651" s="27"/>
      <c r="K651" s="27"/>
      <c r="L651" s="27"/>
      <c r="M651" s="27"/>
      <c r="N651" s="27"/>
      <c r="O651" s="27"/>
      <c r="P651" s="27"/>
      <c r="Q651" s="27"/>
      <c r="R651" s="27"/>
      <c r="S651" s="27"/>
      <c r="T651" s="27"/>
      <c r="U651" s="27"/>
      <c r="V651" s="27"/>
      <c r="W651" s="27"/>
      <c r="X651" s="27"/>
      <c r="Y651" s="27"/>
      <c r="Z651" s="27"/>
    </row>
    <row r="652" spans="1:26" ht="16.5" customHeight="1">
      <c r="A652" s="27"/>
      <c r="B652" s="27"/>
      <c r="C652" s="28"/>
      <c r="D652" s="27"/>
      <c r="E652" s="27"/>
      <c r="F652" s="27"/>
      <c r="G652" s="27"/>
      <c r="H652" s="27"/>
      <c r="I652" s="27"/>
      <c r="J652" s="27"/>
      <c r="K652" s="27"/>
      <c r="L652" s="27"/>
      <c r="M652" s="27"/>
      <c r="N652" s="27"/>
      <c r="O652" s="27"/>
      <c r="P652" s="27"/>
      <c r="Q652" s="27"/>
      <c r="R652" s="27"/>
      <c r="S652" s="27"/>
      <c r="T652" s="27"/>
      <c r="U652" s="27"/>
      <c r="V652" s="27"/>
      <c r="W652" s="27"/>
      <c r="X652" s="27"/>
      <c r="Y652" s="27"/>
      <c r="Z652" s="27"/>
    </row>
    <row r="653" spans="1:26" ht="16.5" customHeight="1">
      <c r="A653" s="27"/>
      <c r="B653" s="27"/>
      <c r="C653" s="28"/>
      <c r="D653" s="27"/>
      <c r="E653" s="27"/>
      <c r="F653" s="27"/>
      <c r="G653" s="27"/>
      <c r="H653" s="27"/>
      <c r="I653" s="27"/>
      <c r="J653" s="27"/>
      <c r="K653" s="27"/>
      <c r="L653" s="27"/>
      <c r="M653" s="27"/>
      <c r="N653" s="27"/>
      <c r="O653" s="27"/>
      <c r="P653" s="27"/>
      <c r="Q653" s="27"/>
      <c r="R653" s="27"/>
      <c r="S653" s="27"/>
      <c r="T653" s="27"/>
      <c r="U653" s="27"/>
      <c r="V653" s="27"/>
      <c r="W653" s="27"/>
      <c r="X653" s="27"/>
      <c r="Y653" s="27"/>
      <c r="Z653" s="27"/>
    </row>
    <row r="654" spans="1:26" ht="16.5" customHeight="1">
      <c r="A654" s="27"/>
      <c r="B654" s="27"/>
      <c r="C654" s="28"/>
      <c r="D654" s="27"/>
      <c r="E654" s="27"/>
      <c r="F654" s="27"/>
      <c r="G654" s="27"/>
      <c r="H654" s="27"/>
      <c r="I654" s="27"/>
      <c r="J654" s="27"/>
      <c r="K654" s="27"/>
      <c r="L654" s="27"/>
      <c r="M654" s="27"/>
      <c r="N654" s="27"/>
      <c r="O654" s="27"/>
      <c r="P654" s="27"/>
      <c r="Q654" s="27"/>
      <c r="R654" s="27"/>
      <c r="S654" s="27"/>
      <c r="T654" s="27"/>
      <c r="U654" s="27"/>
      <c r="V654" s="27"/>
      <c r="W654" s="27"/>
      <c r="X654" s="27"/>
      <c r="Y654" s="27"/>
      <c r="Z654" s="27"/>
    </row>
    <row r="655" spans="1:26" ht="16.5" customHeight="1">
      <c r="A655" s="27"/>
      <c r="B655" s="27"/>
      <c r="C655" s="28"/>
      <c r="D655" s="27"/>
      <c r="E655" s="27"/>
      <c r="F655" s="27"/>
      <c r="G655" s="27"/>
      <c r="H655" s="27"/>
      <c r="I655" s="27"/>
      <c r="J655" s="27"/>
      <c r="K655" s="27"/>
      <c r="L655" s="27"/>
      <c r="M655" s="27"/>
      <c r="N655" s="27"/>
      <c r="O655" s="27"/>
      <c r="P655" s="27"/>
      <c r="Q655" s="27"/>
      <c r="R655" s="27"/>
      <c r="S655" s="27"/>
      <c r="T655" s="27"/>
      <c r="U655" s="27"/>
      <c r="V655" s="27"/>
      <c r="W655" s="27"/>
      <c r="X655" s="27"/>
      <c r="Y655" s="27"/>
      <c r="Z655" s="27"/>
    </row>
    <row r="656" spans="1:26" ht="16.5" customHeight="1">
      <c r="A656" s="27"/>
      <c r="B656" s="27"/>
      <c r="C656" s="28"/>
      <c r="D656" s="27"/>
      <c r="E656" s="27"/>
      <c r="F656" s="27"/>
      <c r="G656" s="27"/>
      <c r="H656" s="27"/>
      <c r="I656" s="27"/>
      <c r="J656" s="27"/>
      <c r="K656" s="27"/>
      <c r="L656" s="27"/>
      <c r="M656" s="27"/>
      <c r="N656" s="27"/>
      <c r="O656" s="27"/>
      <c r="P656" s="27"/>
      <c r="Q656" s="27"/>
      <c r="R656" s="27"/>
      <c r="S656" s="27"/>
      <c r="T656" s="27"/>
      <c r="U656" s="27"/>
      <c r="V656" s="27"/>
      <c r="W656" s="27"/>
      <c r="X656" s="27"/>
      <c r="Y656" s="27"/>
      <c r="Z656" s="27"/>
    </row>
    <row r="657" spans="1:26" ht="16.5" customHeight="1">
      <c r="A657" s="27"/>
      <c r="B657" s="27"/>
      <c r="C657" s="28"/>
      <c r="D657" s="27"/>
      <c r="E657" s="27"/>
      <c r="F657" s="27"/>
      <c r="G657" s="27"/>
      <c r="H657" s="27"/>
      <c r="I657" s="27"/>
      <c r="J657" s="27"/>
      <c r="K657" s="27"/>
      <c r="L657" s="27"/>
      <c r="M657" s="27"/>
      <c r="N657" s="27"/>
      <c r="O657" s="27"/>
      <c r="P657" s="27"/>
      <c r="Q657" s="27"/>
      <c r="R657" s="27"/>
      <c r="S657" s="27"/>
      <c r="T657" s="27"/>
      <c r="U657" s="27"/>
      <c r="V657" s="27"/>
      <c r="W657" s="27"/>
      <c r="X657" s="27"/>
      <c r="Y657" s="27"/>
      <c r="Z657" s="27"/>
    </row>
    <row r="658" spans="1:26" ht="16.5" customHeight="1">
      <c r="A658" s="27"/>
      <c r="B658" s="27"/>
      <c r="C658" s="28"/>
      <c r="D658" s="27"/>
      <c r="E658" s="27"/>
      <c r="F658" s="27"/>
      <c r="G658" s="27"/>
      <c r="H658" s="27"/>
      <c r="I658" s="27"/>
      <c r="J658" s="27"/>
      <c r="K658" s="27"/>
      <c r="L658" s="27"/>
      <c r="M658" s="27"/>
      <c r="N658" s="27"/>
      <c r="O658" s="27"/>
      <c r="P658" s="27"/>
      <c r="Q658" s="27"/>
      <c r="R658" s="27"/>
      <c r="S658" s="27"/>
      <c r="T658" s="27"/>
      <c r="U658" s="27"/>
      <c r="V658" s="27"/>
      <c r="W658" s="27"/>
      <c r="X658" s="27"/>
      <c r="Y658" s="27"/>
      <c r="Z658" s="27"/>
    </row>
    <row r="659" spans="1:26" ht="16.5" customHeight="1">
      <c r="A659" s="27"/>
      <c r="B659" s="27"/>
      <c r="C659" s="28"/>
      <c r="D659" s="27"/>
      <c r="E659" s="27"/>
      <c r="F659" s="27"/>
      <c r="G659" s="27"/>
      <c r="H659" s="27"/>
      <c r="I659" s="27"/>
      <c r="J659" s="27"/>
      <c r="K659" s="27"/>
      <c r="L659" s="27"/>
      <c r="M659" s="27"/>
      <c r="N659" s="27"/>
      <c r="O659" s="27"/>
      <c r="P659" s="27"/>
      <c r="Q659" s="27"/>
      <c r="R659" s="27"/>
      <c r="S659" s="27"/>
      <c r="T659" s="27"/>
      <c r="U659" s="27"/>
      <c r="V659" s="27"/>
      <c r="W659" s="27"/>
      <c r="X659" s="27"/>
      <c r="Y659" s="27"/>
      <c r="Z659" s="27"/>
    </row>
    <row r="660" spans="1:26" ht="16.5" customHeight="1">
      <c r="A660" s="27"/>
      <c r="B660" s="27"/>
      <c r="C660" s="28"/>
      <c r="D660" s="27"/>
      <c r="E660" s="27"/>
      <c r="F660" s="27"/>
      <c r="G660" s="27"/>
      <c r="H660" s="27"/>
      <c r="I660" s="27"/>
      <c r="J660" s="27"/>
      <c r="K660" s="27"/>
      <c r="L660" s="27"/>
      <c r="M660" s="27"/>
      <c r="N660" s="27"/>
      <c r="O660" s="27"/>
      <c r="P660" s="27"/>
      <c r="Q660" s="27"/>
      <c r="R660" s="27"/>
      <c r="S660" s="27"/>
      <c r="T660" s="27"/>
      <c r="U660" s="27"/>
      <c r="V660" s="27"/>
      <c r="W660" s="27"/>
      <c r="X660" s="27"/>
      <c r="Y660" s="27"/>
      <c r="Z660" s="27"/>
    </row>
    <row r="661" spans="1:26" ht="16.5" customHeight="1">
      <c r="A661" s="27"/>
      <c r="B661" s="27"/>
      <c r="C661" s="28"/>
      <c r="D661" s="27"/>
      <c r="E661" s="27"/>
      <c r="F661" s="27"/>
      <c r="G661" s="27"/>
      <c r="H661" s="27"/>
      <c r="I661" s="27"/>
      <c r="J661" s="27"/>
      <c r="K661" s="27"/>
      <c r="L661" s="27"/>
      <c r="M661" s="27"/>
      <c r="N661" s="27"/>
      <c r="O661" s="27"/>
      <c r="P661" s="27"/>
      <c r="Q661" s="27"/>
      <c r="R661" s="27"/>
      <c r="S661" s="27"/>
      <c r="T661" s="27"/>
      <c r="U661" s="27"/>
      <c r="V661" s="27"/>
      <c r="W661" s="27"/>
      <c r="X661" s="27"/>
      <c r="Y661" s="27"/>
      <c r="Z661" s="27"/>
    </row>
    <row r="662" spans="1:26" ht="16.5" customHeight="1">
      <c r="A662" s="27"/>
      <c r="B662" s="27"/>
      <c r="C662" s="28"/>
      <c r="D662" s="27"/>
      <c r="E662" s="27"/>
      <c r="F662" s="27"/>
      <c r="G662" s="27"/>
      <c r="H662" s="27"/>
      <c r="I662" s="27"/>
      <c r="J662" s="27"/>
      <c r="K662" s="27"/>
      <c r="L662" s="27"/>
      <c r="M662" s="27"/>
      <c r="N662" s="27"/>
      <c r="O662" s="27"/>
      <c r="P662" s="27"/>
      <c r="Q662" s="27"/>
      <c r="R662" s="27"/>
      <c r="S662" s="27"/>
      <c r="T662" s="27"/>
      <c r="U662" s="27"/>
      <c r="V662" s="27"/>
      <c r="W662" s="27"/>
      <c r="X662" s="27"/>
      <c r="Y662" s="27"/>
      <c r="Z662" s="27"/>
    </row>
    <row r="663" spans="1:26" ht="16.5" customHeight="1">
      <c r="A663" s="27"/>
      <c r="B663" s="27"/>
      <c r="C663" s="28"/>
      <c r="D663" s="27"/>
      <c r="E663" s="27"/>
      <c r="F663" s="27"/>
      <c r="G663" s="27"/>
      <c r="H663" s="27"/>
      <c r="I663" s="27"/>
      <c r="J663" s="27"/>
      <c r="K663" s="27"/>
      <c r="L663" s="27"/>
      <c r="M663" s="27"/>
      <c r="N663" s="27"/>
      <c r="O663" s="27"/>
      <c r="P663" s="27"/>
      <c r="Q663" s="27"/>
      <c r="R663" s="27"/>
      <c r="S663" s="27"/>
      <c r="T663" s="27"/>
      <c r="U663" s="27"/>
      <c r="V663" s="27"/>
      <c r="W663" s="27"/>
      <c r="X663" s="27"/>
      <c r="Y663" s="27"/>
      <c r="Z663" s="27"/>
    </row>
    <row r="664" spans="1:26" ht="16.5" customHeight="1">
      <c r="A664" s="27"/>
      <c r="B664" s="27"/>
      <c r="C664" s="28"/>
      <c r="D664" s="27"/>
      <c r="E664" s="27"/>
      <c r="F664" s="27"/>
      <c r="G664" s="27"/>
      <c r="H664" s="27"/>
      <c r="I664" s="27"/>
      <c r="J664" s="27"/>
      <c r="K664" s="27"/>
      <c r="L664" s="27"/>
      <c r="M664" s="27"/>
      <c r="N664" s="27"/>
      <c r="O664" s="27"/>
      <c r="P664" s="27"/>
      <c r="Q664" s="27"/>
      <c r="R664" s="27"/>
      <c r="S664" s="27"/>
      <c r="T664" s="27"/>
      <c r="U664" s="27"/>
      <c r="V664" s="27"/>
      <c r="W664" s="27"/>
      <c r="X664" s="27"/>
      <c r="Y664" s="27"/>
      <c r="Z664" s="27"/>
    </row>
    <row r="665" spans="1:26" ht="16.5" customHeight="1">
      <c r="A665" s="27"/>
      <c r="B665" s="27"/>
      <c r="C665" s="28"/>
      <c r="D665" s="27"/>
      <c r="E665" s="27"/>
      <c r="F665" s="27"/>
      <c r="G665" s="27"/>
      <c r="H665" s="27"/>
      <c r="I665" s="27"/>
      <c r="J665" s="27"/>
      <c r="K665" s="27"/>
      <c r="L665" s="27"/>
      <c r="M665" s="27"/>
      <c r="N665" s="27"/>
      <c r="O665" s="27"/>
      <c r="P665" s="27"/>
      <c r="Q665" s="27"/>
      <c r="R665" s="27"/>
      <c r="S665" s="27"/>
      <c r="T665" s="27"/>
      <c r="U665" s="27"/>
      <c r="V665" s="27"/>
      <c r="W665" s="27"/>
      <c r="X665" s="27"/>
      <c r="Y665" s="27"/>
      <c r="Z665" s="27"/>
    </row>
    <row r="666" spans="1:26" ht="16.5" customHeight="1">
      <c r="A666" s="27"/>
      <c r="B666" s="27"/>
      <c r="C666" s="28"/>
      <c r="D666" s="27"/>
      <c r="E666" s="27"/>
      <c r="F666" s="27"/>
      <c r="G666" s="27"/>
      <c r="H666" s="27"/>
      <c r="I666" s="27"/>
      <c r="J666" s="27"/>
      <c r="K666" s="27"/>
      <c r="L666" s="27"/>
      <c r="M666" s="27"/>
      <c r="N666" s="27"/>
      <c r="O666" s="27"/>
      <c r="P666" s="27"/>
      <c r="Q666" s="27"/>
      <c r="R666" s="27"/>
      <c r="S666" s="27"/>
      <c r="T666" s="27"/>
      <c r="U666" s="27"/>
      <c r="V666" s="27"/>
      <c r="W666" s="27"/>
      <c r="X666" s="27"/>
      <c r="Y666" s="27"/>
      <c r="Z666" s="27"/>
    </row>
    <row r="667" spans="1:26" ht="16.5" customHeight="1">
      <c r="A667" s="27"/>
      <c r="B667" s="27"/>
      <c r="C667" s="28"/>
      <c r="D667" s="27"/>
      <c r="E667" s="27"/>
      <c r="F667" s="27"/>
      <c r="G667" s="27"/>
      <c r="H667" s="27"/>
      <c r="I667" s="27"/>
      <c r="J667" s="27"/>
      <c r="K667" s="27"/>
      <c r="L667" s="27"/>
      <c r="M667" s="27"/>
      <c r="N667" s="27"/>
      <c r="O667" s="27"/>
      <c r="P667" s="27"/>
      <c r="Q667" s="27"/>
      <c r="R667" s="27"/>
      <c r="S667" s="27"/>
      <c r="T667" s="27"/>
      <c r="U667" s="27"/>
      <c r="V667" s="27"/>
      <c r="W667" s="27"/>
      <c r="X667" s="27"/>
      <c r="Y667" s="27"/>
      <c r="Z667" s="27"/>
    </row>
    <row r="668" spans="1:26" ht="16.5" customHeight="1">
      <c r="A668" s="27"/>
      <c r="B668" s="27"/>
      <c r="C668" s="28"/>
      <c r="D668" s="27"/>
      <c r="E668" s="27"/>
      <c r="F668" s="27"/>
      <c r="G668" s="27"/>
      <c r="H668" s="27"/>
      <c r="I668" s="27"/>
      <c r="J668" s="27"/>
      <c r="K668" s="27"/>
      <c r="L668" s="27"/>
      <c r="M668" s="27"/>
      <c r="N668" s="27"/>
      <c r="O668" s="27"/>
      <c r="P668" s="27"/>
      <c r="Q668" s="27"/>
      <c r="R668" s="27"/>
      <c r="S668" s="27"/>
      <c r="T668" s="27"/>
      <c r="U668" s="27"/>
      <c r="V668" s="27"/>
      <c r="W668" s="27"/>
      <c r="X668" s="27"/>
      <c r="Y668" s="27"/>
      <c r="Z668" s="27"/>
    </row>
    <row r="669" spans="1:26" ht="16.5" customHeight="1">
      <c r="A669" s="27"/>
      <c r="B669" s="27"/>
      <c r="C669" s="28"/>
      <c r="D669" s="27"/>
      <c r="E669" s="27"/>
      <c r="F669" s="27"/>
      <c r="G669" s="27"/>
      <c r="H669" s="27"/>
      <c r="I669" s="27"/>
      <c r="J669" s="27"/>
      <c r="K669" s="27"/>
      <c r="L669" s="27"/>
      <c r="M669" s="27"/>
      <c r="N669" s="27"/>
      <c r="O669" s="27"/>
      <c r="P669" s="27"/>
      <c r="Q669" s="27"/>
      <c r="R669" s="27"/>
      <c r="S669" s="27"/>
      <c r="T669" s="27"/>
      <c r="U669" s="27"/>
      <c r="V669" s="27"/>
      <c r="W669" s="27"/>
      <c r="X669" s="27"/>
      <c r="Y669" s="27"/>
      <c r="Z669" s="27"/>
    </row>
    <row r="670" spans="1:26" ht="16.5" customHeight="1">
      <c r="A670" s="27"/>
      <c r="B670" s="27"/>
      <c r="C670" s="28"/>
      <c r="D670" s="27"/>
      <c r="E670" s="27"/>
      <c r="F670" s="27"/>
      <c r="G670" s="27"/>
      <c r="H670" s="27"/>
      <c r="I670" s="27"/>
      <c r="J670" s="27"/>
      <c r="K670" s="27"/>
      <c r="L670" s="27"/>
      <c r="M670" s="27"/>
      <c r="N670" s="27"/>
      <c r="O670" s="27"/>
      <c r="P670" s="27"/>
      <c r="Q670" s="27"/>
      <c r="R670" s="27"/>
      <c r="S670" s="27"/>
      <c r="T670" s="27"/>
      <c r="U670" s="27"/>
      <c r="V670" s="27"/>
      <c r="W670" s="27"/>
      <c r="X670" s="27"/>
      <c r="Y670" s="27"/>
      <c r="Z670" s="27"/>
    </row>
    <row r="671" spans="1:26" ht="16.5" customHeight="1">
      <c r="A671" s="27"/>
      <c r="B671" s="27"/>
      <c r="C671" s="28"/>
      <c r="D671" s="27"/>
      <c r="E671" s="27"/>
      <c r="F671" s="27"/>
      <c r="G671" s="27"/>
      <c r="H671" s="27"/>
      <c r="I671" s="27"/>
      <c r="J671" s="27"/>
      <c r="K671" s="27"/>
      <c r="L671" s="27"/>
      <c r="M671" s="27"/>
      <c r="N671" s="27"/>
      <c r="O671" s="27"/>
      <c r="P671" s="27"/>
      <c r="Q671" s="27"/>
      <c r="R671" s="27"/>
      <c r="S671" s="27"/>
      <c r="T671" s="27"/>
      <c r="U671" s="27"/>
      <c r="V671" s="27"/>
      <c r="W671" s="27"/>
      <c r="X671" s="27"/>
      <c r="Y671" s="27"/>
      <c r="Z671" s="27"/>
    </row>
    <row r="672" spans="1:26" ht="16.5" customHeight="1">
      <c r="A672" s="27"/>
      <c r="B672" s="27"/>
      <c r="C672" s="28"/>
      <c r="D672" s="27"/>
      <c r="E672" s="27"/>
      <c r="F672" s="27"/>
      <c r="G672" s="27"/>
      <c r="H672" s="27"/>
      <c r="I672" s="27"/>
      <c r="J672" s="27"/>
      <c r="K672" s="27"/>
      <c r="L672" s="27"/>
      <c r="M672" s="27"/>
      <c r="N672" s="27"/>
      <c r="O672" s="27"/>
      <c r="P672" s="27"/>
      <c r="Q672" s="27"/>
      <c r="R672" s="27"/>
      <c r="S672" s="27"/>
      <c r="T672" s="27"/>
      <c r="U672" s="27"/>
      <c r="V672" s="27"/>
      <c r="W672" s="27"/>
      <c r="X672" s="27"/>
      <c r="Y672" s="27"/>
      <c r="Z672" s="27"/>
    </row>
    <row r="673" spans="1:26" ht="16.5" customHeight="1">
      <c r="A673" s="27"/>
      <c r="B673" s="27"/>
      <c r="C673" s="28"/>
      <c r="D673" s="27"/>
      <c r="E673" s="27"/>
      <c r="F673" s="27"/>
      <c r="G673" s="27"/>
      <c r="H673" s="27"/>
      <c r="I673" s="27"/>
      <c r="J673" s="27"/>
      <c r="K673" s="27"/>
      <c r="L673" s="27"/>
      <c r="M673" s="27"/>
      <c r="N673" s="27"/>
      <c r="O673" s="27"/>
      <c r="P673" s="27"/>
      <c r="Q673" s="27"/>
      <c r="R673" s="27"/>
      <c r="S673" s="27"/>
      <c r="T673" s="27"/>
      <c r="U673" s="27"/>
      <c r="V673" s="27"/>
      <c r="W673" s="27"/>
      <c r="X673" s="27"/>
      <c r="Y673" s="27"/>
      <c r="Z673" s="27"/>
    </row>
    <row r="674" spans="1:26" ht="16.5" customHeight="1">
      <c r="A674" s="27"/>
      <c r="B674" s="27"/>
      <c r="C674" s="28"/>
      <c r="D674" s="27"/>
      <c r="E674" s="27"/>
      <c r="F674" s="27"/>
      <c r="G674" s="27"/>
      <c r="H674" s="27"/>
      <c r="I674" s="27"/>
      <c r="J674" s="27"/>
      <c r="K674" s="27"/>
      <c r="L674" s="27"/>
      <c r="M674" s="27"/>
      <c r="N674" s="27"/>
      <c r="O674" s="27"/>
      <c r="P674" s="27"/>
      <c r="Q674" s="27"/>
      <c r="R674" s="27"/>
      <c r="S674" s="27"/>
      <c r="T674" s="27"/>
      <c r="U674" s="27"/>
      <c r="V674" s="27"/>
      <c r="W674" s="27"/>
      <c r="X674" s="27"/>
      <c r="Y674" s="27"/>
      <c r="Z674" s="27"/>
    </row>
    <row r="675" spans="1:26" ht="16.5" customHeight="1">
      <c r="A675" s="27"/>
      <c r="B675" s="27"/>
      <c r="C675" s="28"/>
      <c r="D675" s="27"/>
      <c r="E675" s="27"/>
      <c r="F675" s="27"/>
      <c r="G675" s="27"/>
      <c r="H675" s="27"/>
      <c r="I675" s="27"/>
      <c r="J675" s="27"/>
      <c r="K675" s="27"/>
      <c r="L675" s="27"/>
      <c r="M675" s="27"/>
      <c r="N675" s="27"/>
      <c r="O675" s="27"/>
      <c r="P675" s="27"/>
      <c r="Q675" s="27"/>
      <c r="R675" s="27"/>
      <c r="S675" s="27"/>
      <c r="T675" s="27"/>
      <c r="U675" s="27"/>
      <c r="V675" s="27"/>
      <c r="W675" s="27"/>
      <c r="X675" s="27"/>
      <c r="Y675" s="27"/>
      <c r="Z675" s="27"/>
    </row>
    <row r="676" spans="1:26" ht="16.5" customHeight="1">
      <c r="A676" s="27"/>
      <c r="B676" s="27"/>
      <c r="C676" s="28"/>
      <c r="D676" s="27"/>
      <c r="E676" s="27"/>
      <c r="F676" s="27"/>
      <c r="G676" s="27"/>
      <c r="H676" s="27"/>
      <c r="I676" s="27"/>
      <c r="J676" s="27"/>
      <c r="K676" s="27"/>
      <c r="L676" s="27"/>
      <c r="M676" s="27"/>
      <c r="N676" s="27"/>
      <c r="O676" s="27"/>
      <c r="P676" s="27"/>
      <c r="Q676" s="27"/>
      <c r="R676" s="27"/>
      <c r="S676" s="27"/>
      <c r="T676" s="27"/>
      <c r="U676" s="27"/>
      <c r="V676" s="27"/>
      <c r="W676" s="27"/>
      <c r="X676" s="27"/>
      <c r="Y676" s="27"/>
      <c r="Z676" s="27"/>
    </row>
    <row r="677" spans="1:26" ht="16.5" customHeight="1">
      <c r="A677" s="27"/>
      <c r="B677" s="27"/>
      <c r="C677" s="28"/>
      <c r="D677" s="27"/>
      <c r="E677" s="27"/>
      <c r="F677" s="27"/>
      <c r="G677" s="27"/>
      <c r="H677" s="27"/>
      <c r="I677" s="27"/>
      <c r="J677" s="27"/>
      <c r="K677" s="27"/>
      <c r="L677" s="27"/>
      <c r="M677" s="27"/>
      <c r="N677" s="27"/>
      <c r="O677" s="27"/>
      <c r="P677" s="27"/>
      <c r="Q677" s="27"/>
      <c r="R677" s="27"/>
      <c r="S677" s="27"/>
      <c r="T677" s="27"/>
      <c r="U677" s="27"/>
      <c r="V677" s="27"/>
      <c r="W677" s="27"/>
      <c r="X677" s="27"/>
      <c r="Y677" s="27"/>
      <c r="Z677" s="27"/>
    </row>
    <row r="678" spans="1:26" ht="16.5" customHeight="1">
      <c r="A678" s="27"/>
      <c r="B678" s="27"/>
      <c r="C678" s="28"/>
      <c r="D678" s="27"/>
      <c r="E678" s="27"/>
      <c r="F678" s="27"/>
      <c r="G678" s="27"/>
      <c r="H678" s="27"/>
      <c r="I678" s="27"/>
      <c r="J678" s="27"/>
      <c r="K678" s="27"/>
      <c r="L678" s="27"/>
      <c r="M678" s="27"/>
      <c r="N678" s="27"/>
      <c r="O678" s="27"/>
      <c r="P678" s="27"/>
      <c r="Q678" s="27"/>
      <c r="R678" s="27"/>
      <c r="S678" s="27"/>
      <c r="T678" s="27"/>
      <c r="U678" s="27"/>
      <c r="V678" s="27"/>
      <c r="W678" s="27"/>
      <c r="X678" s="27"/>
      <c r="Y678" s="27"/>
      <c r="Z678" s="27"/>
    </row>
    <row r="679" spans="1:26" ht="16.5" customHeight="1">
      <c r="A679" s="27"/>
      <c r="B679" s="27"/>
      <c r="C679" s="28"/>
      <c r="D679" s="27"/>
      <c r="E679" s="27"/>
      <c r="F679" s="27"/>
      <c r="G679" s="27"/>
      <c r="H679" s="27"/>
      <c r="I679" s="27"/>
      <c r="J679" s="27"/>
      <c r="K679" s="27"/>
      <c r="L679" s="27"/>
      <c r="M679" s="27"/>
      <c r="N679" s="27"/>
      <c r="O679" s="27"/>
      <c r="P679" s="27"/>
      <c r="Q679" s="27"/>
      <c r="R679" s="27"/>
      <c r="S679" s="27"/>
      <c r="T679" s="27"/>
      <c r="U679" s="27"/>
      <c r="V679" s="27"/>
      <c r="W679" s="27"/>
      <c r="X679" s="27"/>
      <c r="Y679" s="27"/>
      <c r="Z679" s="27"/>
    </row>
    <row r="680" spans="1:26" ht="16.5" customHeight="1">
      <c r="A680" s="27"/>
      <c r="B680" s="27"/>
      <c r="C680" s="28"/>
      <c r="D680" s="27"/>
      <c r="E680" s="27"/>
      <c r="F680" s="27"/>
      <c r="G680" s="27"/>
      <c r="H680" s="27"/>
      <c r="I680" s="27"/>
      <c r="J680" s="27"/>
      <c r="K680" s="27"/>
      <c r="L680" s="27"/>
      <c r="M680" s="27"/>
      <c r="N680" s="27"/>
      <c r="O680" s="27"/>
      <c r="P680" s="27"/>
      <c r="Q680" s="27"/>
      <c r="R680" s="27"/>
      <c r="S680" s="27"/>
      <c r="T680" s="27"/>
      <c r="U680" s="27"/>
      <c r="V680" s="27"/>
      <c r="W680" s="27"/>
      <c r="X680" s="27"/>
      <c r="Y680" s="27"/>
      <c r="Z680" s="27"/>
    </row>
    <row r="681" spans="1:26" ht="16.5" customHeight="1">
      <c r="A681" s="27"/>
      <c r="B681" s="27"/>
      <c r="C681" s="28"/>
      <c r="D681" s="27"/>
      <c r="E681" s="27"/>
      <c r="F681" s="27"/>
      <c r="G681" s="27"/>
      <c r="H681" s="27"/>
      <c r="I681" s="27"/>
      <c r="J681" s="27"/>
      <c r="K681" s="27"/>
      <c r="L681" s="27"/>
      <c r="M681" s="27"/>
      <c r="N681" s="27"/>
      <c r="O681" s="27"/>
      <c r="P681" s="27"/>
      <c r="Q681" s="27"/>
      <c r="R681" s="27"/>
      <c r="S681" s="27"/>
      <c r="T681" s="27"/>
      <c r="U681" s="27"/>
      <c r="V681" s="27"/>
      <c r="W681" s="27"/>
      <c r="X681" s="27"/>
      <c r="Y681" s="27"/>
      <c r="Z681" s="27"/>
    </row>
    <row r="682" spans="1:26" ht="16.5" customHeight="1">
      <c r="A682" s="27"/>
      <c r="B682" s="27"/>
      <c r="C682" s="28"/>
      <c r="D682" s="27"/>
      <c r="E682" s="27"/>
      <c r="F682" s="27"/>
      <c r="G682" s="27"/>
      <c r="H682" s="27"/>
      <c r="I682" s="27"/>
      <c r="J682" s="27"/>
      <c r="K682" s="27"/>
      <c r="L682" s="27"/>
      <c r="M682" s="27"/>
      <c r="N682" s="27"/>
      <c r="O682" s="27"/>
      <c r="P682" s="27"/>
      <c r="Q682" s="27"/>
      <c r="R682" s="27"/>
      <c r="S682" s="27"/>
      <c r="T682" s="27"/>
      <c r="U682" s="27"/>
      <c r="V682" s="27"/>
      <c r="W682" s="27"/>
      <c r="X682" s="27"/>
      <c r="Y682" s="27"/>
      <c r="Z682" s="27"/>
    </row>
    <row r="683" spans="1:26" ht="16.5" customHeight="1">
      <c r="A683" s="27"/>
      <c r="B683" s="27"/>
      <c r="C683" s="28"/>
      <c r="D683" s="27"/>
      <c r="E683" s="27"/>
      <c r="F683" s="27"/>
      <c r="G683" s="27"/>
      <c r="H683" s="27"/>
      <c r="I683" s="27"/>
      <c r="J683" s="27"/>
      <c r="K683" s="27"/>
      <c r="L683" s="27"/>
      <c r="M683" s="27"/>
      <c r="N683" s="27"/>
      <c r="O683" s="27"/>
      <c r="P683" s="27"/>
      <c r="Q683" s="27"/>
      <c r="R683" s="27"/>
      <c r="S683" s="27"/>
      <c r="T683" s="27"/>
      <c r="U683" s="27"/>
      <c r="V683" s="27"/>
      <c r="W683" s="27"/>
      <c r="X683" s="27"/>
      <c r="Y683" s="27"/>
      <c r="Z683" s="27"/>
    </row>
    <row r="684" spans="1:26" ht="16.5" customHeight="1">
      <c r="A684" s="27"/>
      <c r="B684" s="27"/>
      <c r="C684" s="28"/>
      <c r="D684" s="27"/>
      <c r="E684" s="27"/>
      <c r="F684" s="27"/>
      <c r="G684" s="27"/>
      <c r="H684" s="27"/>
      <c r="I684" s="27"/>
      <c r="J684" s="27"/>
      <c r="K684" s="27"/>
      <c r="L684" s="27"/>
      <c r="M684" s="27"/>
      <c r="N684" s="27"/>
      <c r="O684" s="27"/>
      <c r="P684" s="27"/>
      <c r="Q684" s="27"/>
      <c r="R684" s="27"/>
      <c r="S684" s="27"/>
      <c r="T684" s="27"/>
      <c r="U684" s="27"/>
      <c r="V684" s="27"/>
      <c r="W684" s="27"/>
      <c r="X684" s="27"/>
      <c r="Y684" s="27"/>
      <c r="Z684" s="27"/>
    </row>
    <row r="685" spans="1:26" ht="16.5" customHeight="1">
      <c r="A685" s="27"/>
      <c r="B685" s="27"/>
      <c r="C685" s="28"/>
      <c r="D685" s="27"/>
      <c r="E685" s="27"/>
      <c r="F685" s="27"/>
      <c r="G685" s="27"/>
      <c r="H685" s="27"/>
      <c r="I685" s="27"/>
      <c r="J685" s="27"/>
      <c r="K685" s="27"/>
      <c r="L685" s="27"/>
      <c r="M685" s="27"/>
      <c r="N685" s="27"/>
      <c r="O685" s="27"/>
      <c r="P685" s="27"/>
      <c r="Q685" s="27"/>
      <c r="R685" s="27"/>
      <c r="S685" s="27"/>
      <c r="T685" s="27"/>
      <c r="U685" s="27"/>
      <c r="V685" s="27"/>
      <c r="W685" s="27"/>
      <c r="X685" s="27"/>
      <c r="Y685" s="27"/>
      <c r="Z685" s="27"/>
    </row>
    <row r="686" spans="1:26" ht="16.5" customHeight="1">
      <c r="A686" s="27"/>
      <c r="B686" s="27"/>
      <c r="C686" s="28"/>
      <c r="D686" s="27"/>
      <c r="E686" s="27"/>
      <c r="F686" s="27"/>
      <c r="G686" s="27"/>
      <c r="H686" s="27"/>
      <c r="I686" s="27"/>
      <c r="J686" s="27"/>
      <c r="K686" s="27"/>
      <c r="L686" s="27"/>
      <c r="M686" s="27"/>
      <c r="N686" s="27"/>
      <c r="O686" s="27"/>
      <c r="P686" s="27"/>
      <c r="Q686" s="27"/>
      <c r="R686" s="27"/>
      <c r="S686" s="27"/>
      <c r="T686" s="27"/>
      <c r="U686" s="27"/>
      <c r="V686" s="27"/>
      <c r="W686" s="27"/>
      <c r="X686" s="27"/>
      <c r="Y686" s="27"/>
      <c r="Z686" s="27"/>
    </row>
    <row r="687" spans="1:26" ht="16.5" customHeight="1">
      <c r="A687" s="27"/>
      <c r="B687" s="27"/>
      <c r="C687" s="28"/>
      <c r="D687" s="27"/>
      <c r="E687" s="27"/>
      <c r="F687" s="27"/>
      <c r="G687" s="27"/>
      <c r="H687" s="27"/>
      <c r="I687" s="27"/>
      <c r="J687" s="27"/>
      <c r="K687" s="27"/>
      <c r="L687" s="27"/>
      <c r="M687" s="27"/>
      <c r="N687" s="27"/>
      <c r="O687" s="27"/>
      <c r="P687" s="27"/>
      <c r="Q687" s="27"/>
      <c r="R687" s="27"/>
      <c r="S687" s="27"/>
      <c r="T687" s="27"/>
      <c r="U687" s="27"/>
      <c r="V687" s="27"/>
      <c r="W687" s="27"/>
      <c r="X687" s="27"/>
      <c r="Y687" s="27"/>
      <c r="Z687" s="27"/>
    </row>
    <row r="688" spans="1:26" ht="16.5" customHeight="1">
      <c r="A688" s="27"/>
      <c r="B688" s="27"/>
      <c r="C688" s="28"/>
      <c r="D688" s="27"/>
      <c r="E688" s="27"/>
      <c r="F688" s="27"/>
      <c r="G688" s="27"/>
      <c r="H688" s="27"/>
      <c r="I688" s="27"/>
      <c r="J688" s="27"/>
      <c r="K688" s="27"/>
      <c r="L688" s="27"/>
      <c r="M688" s="27"/>
      <c r="N688" s="27"/>
      <c r="O688" s="27"/>
      <c r="P688" s="27"/>
      <c r="Q688" s="27"/>
      <c r="R688" s="27"/>
      <c r="S688" s="27"/>
      <c r="T688" s="27"/>
      <c r="U688" s="27"/>
      <c r="V688" s="27"/>
      <c r="W688" s="27"/>
      <c r="X688" s="27"/>
      <c r="Y688" s="27"/>
      <c r="Z688" s="27"/>
    </row>
    <row r="689" spans="1:26" ht="16.5" customHeight="1">
      <c r="A689" s="27"/>
      <c r="B689" s="27"/>
      <c r="C689" s="28"/>
      <c r="D689" s="27"/>
      <c r="E689" s="27"/>
      <c r="F689" s="27"/>
      <c r="G689" s="27"/>
      <c r="H689" s="27"/>
      <c r="I689" s="27"/>
      <c r="J689" s="27"/>
      <c r="K689" s="27"/>
      <c r="L689" s="27"/>
      <c r="M689" s="27"/>
      <c r="N689" s="27"/>
      <c r="O689" s="27"/>
      <c r="P689" s="27"/>
      <c r="Q689" s="27"/>
      <c r="R689" s="27"/>
      <c r="S689" s="27"/>
      <c r="T689" s="27"/>
      <c r="U689" s="27"/>
      <c r="V689" s="27"/>
      <c r="W689" s="27"/>
      <c r="X689" s="27"/>
      <c r="Y689" s="27"/>
      <c r="Z689" s="27"/>
    </row>
    <row r="690" spans="1:26" ht="16.5" customHeight="1">
      <c r="A690" s="27"/>
      <c r="B690" s="27"/>
      <c r="C690" s="28"/>
      <c r="D690" s="27"/>
      <c r="E690" s="27"/>
      <c r="F690" s="27"/>
      <c r="G690" s="27"/>
      <c r="H690" s="27"/>
      <c r="I690" s="27"/>
      <c r="J690" s="27"/>
      <c r="K690" s="27"/>
      <c r="L690" s="27"/>
      <c r="M690" s="27"/>
      <c r="N690" s="27"/>
      <c r="O690" s="27"/>
      <c r="P690" s="27"/>
      <c r="Q690" s="27"/>
      <c r="R690" s="27"/>
      <c r="S690" s="27"/>
      <c r="T690" s="27"/>
      <c r="U690" s="27"/>
      <c r="V690" s="27"/>
      <c r="W690" s="27"/>
      <c r="X690" s="27"/>
      <c r="Y690" s="27"/>
      <c r="Z690" s="27"/>
    </row>
    <row r="691" spans="1:26" ht="16.5" customHeight="1">
      <c r="A691" s="27"/>
      <c r="B691" s="27"/>
      <c r="C691" s="28"/>
      <c r="D691" s="27"/>
      <c r="E691" s="27"/>
      <c r="F691" s="27"/>
      <c r="G691" s="27"/>
      <c r="H691" s="27"/>
      <c r="I691" s="27"/>
      <c r="J691" s="27"/>
      <c r="K691" s="27"/>
      <c r="L691" s="27"/>
      <c r="M691" s="27"/>
      <c r="N691" s="27"/>
      <c r="O691" s="27"/>
      <c r="P691" s="27"/>
      <c r="Q691" s="27"/>
      <c r="R691" s="27"/>
      <c r="S691" s="27"/>
      <c r="T691" s="27"/>
      <c r="U691" s="27"/>
      <c r="V691" s="27"/>
      <c r="W691" s="27"/>
      <c r="X691" s="27"/>
      <c r="Y691" s="27"/>
      <c r="Z691" s="27"/>
    </row>
    <row r="692" spans="1:26" ht="16.5" customHeight="1">
      <c r="A692" s="27"/>
      <c r="B692" s="27"/>
      <c r="C692" s="28"/>
      <c r="D692" s="27"/>
      <c r="E692" s="27"/>
      <c r="F692" s="27"/>
      <c r="G692" s="27"/>
      <c r="H692" s="27"/>
      <c r="I692" s="27"/>
      <c r="J692" s="27"/>
      <c r="K692" s="27"/>
      <c r="L692" s="27"/>
      <c r="M692" s="27"/>
      <c r="N692" s="27"/>
      <c r="O692" s="27"/>
      <c r="P692" s="27"/>
      <c r="Q692" s="27"/>
      <c r="R692" s="27"/>
      <c r="S692" s="27"/>
      <c r="T692" s="27"/>
      <c r="U692" s="27"/>
      <c r="V692" s="27"/>
      <c r="W692" s="27"/>
      <c r="X692" s="27"/>
      <c r="Y692" s="27"/>
      <c r="Z692" s="27"/>
    </row>
    <row r="693" spans="1:26" ht="16.5" customHeight="1">
      <c r="A693" s="27"/>
      <c r="B693" s="27"/>
      <c r="C693" s="28"/>
      <c r="D693" s="27"/>
      <c r="E693" s="27"/>
      <c r="F693" s="27"/>
      <c r="G693" s="27"/>
      <c r="H693" s="27"/>
      <c r="I693" s="27"/>
      <c r="J693" s="27"/>
      <c r="K693" s="27"/>
      <c r="L693" s="27"/>
      <c r="M693" s="27"/>
      <c r="N693" s="27"/>
      <c r="O693" s="27"/>
      <c r="P693" s="27"/>
      <c r="Q693" s="27"/>
      <c r="R693" s="27"/>
      <c r="S693" s="27"/>
      <c r="T693" s="27"/>
      <c r="U693" s="27"/>
      <c r="V693" s="27"/>
      <c r="W693" s="27"/>
      <c r="X693" s="27"/>
      <c r="Y693" s="27"/>
      <c r="Z693" s="27"/>
    </row>
    <row r="694" spans="1:26" ht="16.5" customHeight="1">
      <c r="A694" s="27"/>
      <c r="B694" s="27"/>
      <c r="C694" s="28"/>
      <c r="D694" s="27"/>
      <c r="E694" s="27"/>
      <c r="F694" s="27"/>
      <c r="G694" s="27"/>
      <c r="H694" s="27"/>
      <c r="I694" s="27"/>
      <c r="J694" s="27"/>
      <c r="K694" s="27"/>
      <c r="L694" s="27"/>
      <c r="M694" s="27"/>
      <c r="N694" s="27"/>
      <c r="O694" s="27"/>
      <c r="P694" s="27"/>
      <c r="Q694" s="27"/>
      <c r="R694" s="27"/>
      <c r="S694" s="27"/>
      <c r="T694" s="27"/>
      <c r="U694" s="27"/>
      <c r="V694" s="27"/>
      <c r="W694" s="27"/>
      <c r="X694" s="27"/>
      <c r="Y694" s="27"/>
      <c r="Z694" s="27"/>
    </row>
    <row r="695" spans="1:26" ht="16.5" customHeight="1">
      <c r="A695" s="27"/>
      <c r="B695" s="27"/>
      <c r="C695" s="28"/>
      <c r="D695" s="27"/>
      <c r="E695" s="27"/>
      <c r="F695" s="27"/>
      <c r="G695" s="27"/>
      <c r="H695" s="27"/>
      <c r="I695" s="27"/>
      <c r="J695" s="27"/>
      <c r="K695" s="27"/>
      <c r="L695" s="27"/>
      <c r="M695" s="27"/>
      <c r="N695" s="27"/>
      <c r="O695" s="27"/>
      <c r="P695" s="27"/>
      <c r="Q695" s="27"/>
      <c r="R695" s="27"/>
      <c r="S695" s="27"/>
      <c r="T695" s="27"/>
      <c r="U695" s="27"/>
      <c r="V695" s="27"/>
      <c r="W695" s="27"/>
      <c r="X695" s="27"/>
      <c r="Y695" s="27"/>
      <c r="Z695" s="27"/>
    </row>
    <row r="696" spans="1:26" ht="16.5" customHeight="1">
      <c r="A696" s="27"/>
      <c r="B696" s="27"/>
      <c r="C696" s="28"/>
      <c r="D696" s="27"/>
      <c r="E696" s="27"/>
      <c r="F696" s="27"/>
      <c r="G696" s="27"/>
      <c r="H696" s="27"/>
      <c r="I696" s="27"/>
      <c r="J696" s="27"/>
      <c r="K696" s="27"/>
      <c r="L696" s="27"/>
      <c r="M696" s="27"/>
      <c r="N696" s="27"/>
      <c r="O696" s="27"/>
      <c r="P696" s="27"/>
      <c r="Q696" s="27"/>
      <c r="R696" s="27"/>
      <c r="S696" s="27"/>
      <c r="T696" s="27"/>
      <c r="U696" s="27"/>
      <c r="V696" s="27"/>
      <c r="W696" s="27"/>
      <c r="X696" s="27"/>
      <c r="Y696" s="27"/>
      <c r="Z696" s="27"/>
    </row>
    <row r="697" spans="1:26" ht="16.5" customHeight="1">
      <c r="A697" s="27"/>
      <c r="B697" s="27"/>
      <c r="C697" s="28"/>
      <c r="D697" s="27"/>
      <c r="E697" s="27"/>
      <c r="F697" s="27"/>
      <c r="G697" s="27"/>
      <c r="H697" s="27"/>
      <c r="I697" s="27"/>
      <c r="J697" s="27"/>
      <c r="K697" s="27"/>
      <c r="L697" s="27"/>
      <c r="M697" s="27"/>
      <c r="N697" s="27"/>
      <c r="O697" s="27"/>
      <c r="P697" s="27"/>
      <c r="Q697" s="27"/>
      <c r="R697" s="27"/>
      <c r="S697" s="27"/>
      <c r="T697" s="27"/>
      <c r="U697" s="27"/>
      <c r="V697" s="27"/>
      <c r="W697" s="27"/>
      <c r="X697" s="27"/>
      <c r="Y697" s="27"/>
      <c r="Z697" s="27"/>
    </row>
    <row r="698" spans="1:26" ht="16.5" customHeight="1">
      <c r="A698" s="27"/>
      <c r="B698" s="27"/>
      <c r="C698" s="28"/>
      <c r="D698" s="27"/>
      <c r="E698" s="27"/>
      <c r="F698" s="27"/>
      <c r="G698" s="27"/>
      <c r="H698" s="27"/>
      <c r="I698" s="27"/>
      <c r="J698" s="27"/>
      <c r="K698" s="27"/>
      <c r="L698" s="27"/>
      <c r="M698" s="27"/>
      <c r="N698" s="27"/>
      <c r="O698" s="27"/>
      <c r="P698" s="27"/>
      <c r="Q698" s="27"/>
      <c r="R698" s="27"/>
      <c r="S698" s="27"/>
      <c r="T698" s="27"/>
      <c r="U698" s="27"/>
      <c r="V698" s="27"/>
      <c r="W698" s="27"/>
      <c r="X698" s="27"/>
      <c r="Y698" s="27"/>
      <c r="Z698" s="27"/>
    </row>
    <row r="699" spans="1:26" ht="16.5" customHeight="1">
      <c r="A699" s="27"/>
      <c r="B699" s="27"/>
      <c r="C699" s="28"/>
      <c r="D699" s="27"/>
      <c r="E699" s="27"/>
      <c r="F699" s="27"/>
      <c r="G699" s="27"/>
      <c r="H699" s="27"/>
      <c r="I699" s="27"/>
      <c r="J699" s="27"/>
      <c r="K699" s="27"/>
      <c r="L699" s="27"/>
      <c r="M699" s="27"/>
      <c r="N699" s="27"/>
      <c r="O699" s="27"/>
      <c r="P699" s="27"/>
      <c r="Q699" s="27"/>
      <c r="R699" s="27"/>
      <c r="S699" s="27"/>
      <c r="T699" s="27"/>
      <c r="U699" s="27"/>
      <c r="V699" s="27"/>
      <c r="W699" s="27"/>
      <c r="X699" s="27"/>
      <c r="Y699" s="27"/>
      <c r="Z699" s="27"/>
    </row>
    <row r="700" spans="1:26" ht="16.5" customHeight="1">
      <c r="A700" s="27"/>
      <c r="B700" s="27"/>
      <c r="C700" s="28"/>
      <c r="D700" s="27"/>
      <c r="E700" s="27"/>
      <c r="F700" s="27"/>
      <c r="G700" s="27"/>
      <c r="H700" s="27"/>
      <c r="I700" s="27"/>
      <c r="J700" s="27"/>
      <c r="K700" s="27"/>
      <c r="L700" s="27"/>
      <c r="M700" s="27"/>
      <c r="N700" s="27"/>
      <c r="O700" s="27"/>
      <c r="P700" s="27"/>
      <c r="Q700" s="27"/>
      <c r="R700" s="27"/>
      <c r="S700" s="27"/>
      <c r="T700" s="27"/>
      <c r="U700" s="27"/>
      <c r="V700" s="27"/>
      <c r="W700" s="27"/>
      <c r="X700" s="27"/>
      <c r="Y700" s="27"/>
      <c r="Z700" s="27"/>
    </row>
    <row r="701" spans="1:26" ht="16.5" customHeight="1">
      <c r="A701" s="27"/>
      <c r="B701" s="27"/>
      <c r="C701" s="28"/>
      <c r="D701" s="27"/>
      <c r="E701" s="27"/>
      <c r="F701" s="27"/>
      <c r="G701" s="27"/>
      <c r="H701" s="27"/>
      <c r="I701" s="27"/>
      <c r="J701" s="27"/>
      <c r="K701" s="27"/>
      <c r="L701" s="27"/>
      <c r="M701" s="27"/>
      <c r="N701" s="27"/>
      <c r="O701" s="27"/>
      <c r="P701" s="27"/>
      <c r="Q701" s="27"/>
      <c r="R701" s="27"/>
      <c r="S701" s="27"/>
      <c r="T701" s="27"/>
      <c r="U701" s="27"/>
      <c r="V701" s="27"/>
      <c r="W701" s="27"/>
      <c r="X701" s="27"/>
      <c r="Y701" s="27"/>
      <c r="Z701" s="27"/>
    </row>
    <row r="702" spans="1:26" ht="16.5" customHeight="1">
      <c r="A702" s="27"/>
      <c r="B702" s="27"/>
      <c r="C702" s="28"/>
      <c r="D702" s="27"/>
      <c r="E702" s="27"/>
      <c r="F702" s="27"/>
      <c r="G702" s="27"/>
      <c r="H702" s="27"/>
      <c r="I702" s="27"/>
      <c r="J702" s="27"/>
      <c r="K702" s="27"/>
      <c r="L702" s="27"/>
      <c r="M702" s="27"/>
      <c r="N702" s="27"/>
      <c r="O702" s="27"/>
      <c r="P702" s="27"/>
      <c r="Q702" s="27"/>
      <c r="R702" s="27"/>
      <c r="S702" s="27"/>
      <c r="T702" s="27"/>
      <c r="U702" s="27"/>
      <c r="V702" s="27"/>
      <c r="W702" s="27"/>
      <c r="X702" s="27"/>
      <c r="Y702" s="27"/>
      <c r="Z702" s="27"/>
    </row>
    <row r="703" spans="1:26" ht="16.5" customHeight="1">
      <c r="A703" s="27"/>
      <c r="B703" s="27"/>
      <c r="C703" s="28"/>
      <c r="D703" s="27"/>
      <c r="E703" s="27"/>
      <c r="F703" s="27"/>
      <c r="G703" s="27"/>
      <c r="H703" s="27"/>
      <c r="I703" s="27"/>
      <c r="J703" s="27"/>
      <c r="K703" s="27"/>
      <c r="L703" s="27"/>
      <c r="M703" s="27"/>
      <c r="N703" s="27"/>
      <c r="O703" s="27"/>
      <c r="P703" s="27"/>
      <c r="Q703" s="27"/>
      <c r="R703" s="27"/>
      <c r="S703" s="27"/>
      <c r="T703" s="27"/>
      <c r="U703" s="27"/>
      <c r="V703" s="27"/>
      <c r="W703" s="27"/>
      <c r="X703" s="27"/>
      <c r="Y703" s="27"/>
      <c r="Z703" s="27"/>
    </row>
    <row r="704" spans="1:26" ht="16.5" customHeight="1">
      <c r="A704" s="27"/>
      <c r="B704" s="27"/>
      <c r="C704" s="28"/>
      <c r="D704" s="27"/>
      <c r="E704" s="27"/>
      <c r="F704" s="27"/>
      <c r="G704" s="27"/>
      <c r="H704" s="27"/>
      <c r="I704" s="27"/>
      <c r="J704" s="27"/>
      <c r="K704" s="27"/>
      <c r="L704" s="27"/>
      <c r="M704" s="27"/>
      <c r="N704" s="27"/>
      <c r="O704" s="27"/>
      <c r="P704" s="27"/>
      <c r="Q704" s="27"/>
      <c r="R704" s="27"/>
      <c r="S704" s="27"/>
      <c r="T704" s="27"/>
      <c r="U704" s="27"/>
      <c r="V704" s="27"/>
      <c r="W704" s="27"/>
      <c r="X704" s="27"/>
      <c r="Y704" s="27"/>
      <c r="Z704" s="27"/>
    </row>
    <row r="705" spans="1:26" ht="16.5" customHeight="1">
      <c r="A705" s="27"/>
      <c r="B705" s="27"/>
      <c r="C705" s="28"/>
      <c r="D705" s="27"/>
      <c r="E705" s="27"/>
      <c r="F705" s="27"/>
      <c r="G705" s="27"/>
      <c r="H705" s="27"/>
      <c r="I705" s="27"/>
      <c r="J705" s="27"/>
      <c r="K705" s="27"/>
      <c r="L705" s="27"/>
      <c r="M705" s="27"/>
      <c r="N705" s="27"/>
      <c r="O705" s="27"/>
      <c r="P705" s="27"/>
      <c r="Q705" s="27"/>
      <c r="R705" s="27"/>
      <c r="S705" s="27"/>
      <c r="T705" s="27"/>
      <c r="U705" s="27"/>
      <c r="V705" s="27"/>
      <c r="W705" s="27"/>
      <c r="X705" s="27"/>
      <c r="Y705" s="27"/>
      <c r="Z705" s="27"/>
    </row>
    <row r="706" spans="1:26" ht="16.5" customHeight="1">
      <c r="A706" s="27"/>
      <c r="B706" s="27"/>
      <c r="C706" s="28"/>
      <c r="D706" s="27"/>
      <c r="E706" s="27"/>
      <c r="F706" s="27"/>
      <c r="G706" s="27"/>
      <c r="H706" s="27"/>
      <c r="I706" s="27"/>
      <c r="J706" s="27"/>
      <c r="K706" s="27"/>
      <c r="L706" s="27"/>
      <c r="M706" s="27"/>
      <c r="N706" s="27"/>
      <c r="O706" s="27"/>
      <c r="P706" s="27"/>
      <c r="Q706" s="27"/>
      <c r="R706" s="27"/>
      <c r="S706" s="27"/>
      <c r="T706" s="27"/>
      <c r="U706" s="27"/>
      <c r="V706" s="27"/>
      <c r="W706" s="27"/>
      <c r="X706" s="27"/>
      <c r="Y706" s="27"/>
      <c r="Z706" s="27"/>
    </row>
    <row r="707" spans="1:26" ht="16.5" customHeight="1">
      <c r="A707" s="27"/>
      <c r="B707" s="27"/>
      <c r="C707" s="28"/>
      <c r="D707" s="27"/>
      <c r="E707" s="27"/>
      <c r="F707" s="27"/>
      <c r="G707" s="27"/>
      <c r="H707" s="27"/>
      <c r="I707" s="27"/>
      <c r="J707" s="27"/>
      <c r="K707" s="27"/>
      <c r="L707" s="27"/>
      <c r="M707" s="27"/>
      <c r="N707" s="27"/>
      <c r="O707" s="27"/>
      <c r="P707" s="27"/>
      <c r="Q707" s="27"/>
      <c r="R707" s="27"/>
      <c r="S707" s="27"/>
      <c r="T707" s="27"/>
      <c r="U707" s="27"/>
      <c r="V707" s="27"/>
      <c r="W707" s="27"/>
      <c r="X707" s="27"/>
      <c r="Y707" s="27"/>
      <c r="Z707" s="27"/>
    </row>
    <row r="708" spans="1:26" ht="16.5" customHeight="1">
      <c r="A708" s="27"/>
      <c r="B708" s="27"/>
      <c r="C708" s="28"/>
      <c r="D708" s="27"/>
      <c r="E708" s="27"/>
      <c r="F708" s="27"/>
      <c r="G708" s="27"/>
      <c r="H708" s="27"/>
      <c r="I708" s="27"/>
      <c r="J708" s="27"/>
      <c r="K708" s="27"/>
      <c r="L708" s="27"/>
      <c r="M708" s="27"/>
      <c r="N708" s="27"/>
      <c r="O708" s="27"/>
      <c r="P708" s="27"/>
      <c r="Q708" s="27"/>
      <c r="R708" s="27"/>
      <c r="S708" s="27"/>
      <c r="T708" s="27"/>
      <c r="U708" s="27"/>
      <c r="V708" s="27"/>
      <c r="W708" s="27"/>
      <c r="X708" s="27"/>
      <c r="Y708" s="27"/>
      <c r="Z708" s="27"/>
    </row>
    <row r="709" spans="1:26" ht="16.5" customHeight="1">
      <c r="A709" s="27"/>
      <c r="B709" s="27"/>
      <c r="C709" s="28"/>
      <c r="D709" s="27"/>
      <c r="E709" s="27"/>
      <c r="F709" s="27"/>
      <c r="G709" s="27"/>
      <c r="H709" s="27"/>
      <c r="I709" s="27"/>
      <c r="J709" s="27"/>
      <c r="K709" s="27"/>
      <c r="L709" s="27"/>
      <c r="M709" s="27"/>
      <c r="N709" s="27"/>
      <c r="O709" s="27"/>
      <c r="P709" s="27"/>
      <c r="Q709" s="27"/>
      <c r="R709" s="27"/>
      <c r="S709" s="27"/>
      <c r="T709" s="27"/>
      <c r="U709" s="27"/>
      <c r="V709" s="27"/>
      <c r="W709" s="27"/>
      <c r="X709" s="27"/>
      <c r="Y709" s="27"/>
      <c r="Z709" s="27"/>
    </row>
    <row r="710" spans="1:26" ht="16.5" customHeight="1">
      <c r="A710" s="27"/>
      <c r="B710" s="27"/>
      <c r="C710" s="28"/>
      <c r="D710" s="27"/>
      <c r="E710" s="27"/>
      <c r="F710" s="27"/>
      <c r="G710" s="27"/>
      <c r="H710" s="27"/>
      <c r="I710" s="27"/>
      <c r="J710" s="27"/>
      <c r="K710" s="27"/>
      <c r="L710" s="27"/>
      <c r="M710" s="27"/>
      <c r="N710" s="27"/>
      <c r="O710" s="27"/>
      <c r="P710" s="27"/>
      <c r="Q710" s="27"/>
      <c r="R710" s="27"/>
      <c r="S710" s="27"/>
      <c r="T710" s="27"/>
      <c r="U710" s="27"/>
      <c r="V710" s="27"/>
      <c r="W710" s="27"/>
      <c r="X710" s="27"/>
      <c r="Y710" s="27"/>
      <c r="Z710" s="27"/>
    </row>
    <row r="711" spans="1:26" ht="16.5" customHeight="1">
      <c r="A711" s="27"/>
      <c r="B711" s="27"/>
      <c r="C711" s="28"/>
      <c r="D711" s="27"/>
      <c r="E711" s="27"/>
      <c r="F711" s="27"/>
      <c r="G711" s="27"/>
      <c r="H711" s="27"/>
      <c r="I711" s="27"/>
      <c r="J711" s="27"/>
      <c r="K711" s="27"/>
      <c r="L711" s="27"/>
      <c r="M711" s="27"/>
      <c r="N711" s="27"/>
      <c r="O711" s="27"/>
      <c r="P711" s="27"/>
      <c r="Q711" s="27"/>
      <c r="R711" s="27"/>
      <c r="S711" s="27"/>
      <c r="T711" s="27"/>
      <c r="U711" s="27"/>
      <c r="V711" s="27"/>
      <c r="W711" s="27"/>
      <c r="X711" s="27"/>
      <c r="Y711" s="27"/>
      <c r="Z711" s="27"/>
    </row>
    <row r="712" spans="1:26" ht="16.5" customHeight="1">
      <c r="A712" s="27"/>
      <c r="B712" s="27"/>
      <c r="C712" s="28"/>
      <c r="D712" s="27"/>
      <c r="E712" s="27"/>
      <c r="F712" s="27"/>
      <c r="G712" s="27"/>
      <c r="H712" s="27"/>
      <c r="I712" s="27"/>
      <c r="J712" s="27"/>
      <c r="K712" s="27"/>
      <c r="L712" s="27"/>
      <c r="M712" s="27"/>
      <c r="N712" s="27"/>
      <c r="O712" s="27"/>
      <c r="P712" s="27"/>
      <c r="Q712" s="27"/>
      <c r="R712" s="27"/>
      <c r="S712" s="27"/>
      <c r="T712" s="27"/>
      <c r="U712" s="27"/>
      <c r="V712" s="27"/>
      <c r="W712" s="27"/>
      <c r="X712" s="27"/>
      <c r="Y712" s="27"/>
      <c r="Z712" s="27"/>
    </row>
    <row r="713" spans="1:26" ht="16.5" customHeight="1">
      <c r="A713" s="27"/>
      <c r="B713" s="27"/>
      <c r="C713" s="28"/>
      <c r="D713" s="27"/>
      <c r="E713" s="27"/>
      <c r="F713" s="27"/>
      <c r="G713" s="27"/>
      <c r="H713" s="27"/>
      <c r="I713" s="27"/>
      <c r="J713" s="27"/>
      <c r="K713" s="27"/>
      <c r="L713" s="27"/>
      <c r="M713" s="27"/>
      <c r="N713" s="27"/>
      <c r="O713" s="27"/>
      <c r="P713" s="27"/>
      <c r="Q713" s="27"/>
      <c r="R713" s="27"/>
      <c r="S713" s="27"/>
      <c r="T713" s="27"/>
      <c r="U713" s="27"/>
      <c r="V713" s="27"/>
      <c r="W713" s="27"/>
      <c r="X713" s="27"/>
      <c r="Y713" s="27"/>
      <c r="Z713" s="27"/>
    </row>
    <row r="714" spans="1:26" ht="16.5" customHeight="1">
      <c r="A714" s="27"/>
      <c r="B714" s="27"/>
      <c r="C714" s="28"/>
      <c r="D714" s="27"/>
      <c r="E714" s="27"/>
      <c r="F714" s="27"/>
      <c r="G714" s="27"/>
      <c r="H714" s="27"/>
      <c r="I714" s="27"/>
      <c r="J714" s="27"/>
      <c r="K714" s="27"/>
      <c r="L714" s="27"/>
      <c r="M714" s="27"/>
      <c r="N714" s="27"/>
      <c r="O714" s="27"/>
      <c r="P714" s="27"/>
      <c r="Q714" s="27"/>
      <c r="R714" s="27"/>
      <c r="S714" s="27"/>
      <c r="T714" s="27"/>
      <c r="U714" s="27"/>
      <c r="V714" s="27"/>
      <c r="W714" s="27"/>
      <c r="X714" s="27"/>
      <c r="Y714" s="27"/>
      <c r="Z714" s="27"/>
    </row>
    <row r="715" spans="1:26" ht="16.5" customHeight="1">
      <c r="A715" s="27"/>
      <c r="B715" s="27"/>
      <c r="C715" s="28"/>
      <c r="D715" s="27"/>
      <c r="E715" s="27"/>
      <c r="F715" s="27"/>
      <c r="G715" s="27"/>
      <c r="H715" s="27"/>
      <c r="I715" s="27"/>
      <c r="J715" s="27"/>
      <c r="K715" s="27"/>
      <c r="L715" s="27"/>
      <c r="M715" s="27"/>
      <c r="N715" s="27"/>
      <c r="O715" s="27"/>
      <c r="P715" s="27"/>
      <c r="Q715" s="27"/>
      <c r="R715" s="27"/>
      <c r="S715" s="27"/>
      <c r="T715" s="27"/>
      <c r="U715" s="27"/>
      <c r="V715" s="27"/>
      <c r="W715" s="27"/>
      <c r="X715" s="27"/>
      <c r="Y715" s="27"/>
      <c r="Z715" s="27"/>
    </row>
    <row r="716" spans="1:26" ht="16.5" customHeight="1">
      <c r="A716" s="27"/>
      <c r="B716" s="27"/>
      <c r="C716" s="28"/>
      <c r="D716" s="27"/>
      <c r="E716" s="27"/>
      <c r="F716" s="27"/>
      <c r="G716" s="27"/>
      <c r="H716" s="27"/>
      <c r="I716" s="27"/>
      <c r="J716" s="27"/>
      <c r="K716" s="27"/>
      <c r="L716" s="27"/>
      <c r="M716" s="27"/>
      <c r="N716" s="27"/>
      <c r="O716" s="27"/>
      <c r="P716" s="27"/>
      <c r="Q716" s="27"/>
      <c r="R716" s="27"/>
      <c r="S716" s="27"/>
      <c r="T716" s="27"/>
      <c r="U716" s="27"/>
      <c r="V716" s="27"/>
      <c r="W716" s="27"/>
      <c r="X716" s="27"/>
      <c r="Y716" s="27"/>
      <c r="Z716" s="27"/>
    </row>
    <row r="717" spans="1:26" ht="16.5" customHeight="1">
      <c r="A717" s="27"/>
      <c r="B717" s="27"/>
      <c r="C717" s="28"/>
      <c r="D717" s="27"/>
      <c r="E717" s="27"/>
      <c r="F717" s="27"/>
      <c r="G717" s="27"/>
      <c r="H717" s="27"/>
      <c r="I717" s="27"/>
      <c r="J717" s="27"/>
      <c r="K717" s="27"/>
      <c r="L717" s="27"/>
      <c r="M717" s="27"/>
      <c r="N717" s="27"/>
      <c r="O717" s="27"/>
      <c r="P717" s="27"/>
      <c r="Q717" s="27"/>
      <c r="R717" s="27"/>
      <c r="S717" s="27"/>
      <c r="T717" s="27"/>
      <c r="U717" s="27"/>
      <c r="V717" s="27"/>
      <c r="W717" s="27"/>
      <c r="X717" s="27"/>
      <c r="Y717" s="27"/>
      <c r="Z717" s="27"/>
    </row>
    <row r="718" spans="1:26" ht="16.5" customHeight="1">
      <c r="A718" s="27"/>
      <c r="B718" s="27"/>
      <c r="C718" s="28"/>
      <c r="D718" s="27"/>
      <c r="E718" s="27"/>
      <c r="F718" s="27"/>
      <c r="G718" s="27"/>
      <c r="H718" s="27"/>
      <c r="I718" s="27"/>
      <c r="J718" s="27"/>
      <c r="K718" s="27"/>
      <c r="L718" s="27"/>
      <c r="M718" s="27"/>
      <c r="N718" s="27"/>
      <c r="O718" s="27"/>
      <c r="P718" s="27"/>
      <c r="Q718" s="27"/>
      <c r="R718" s="27"/>
      <c r="S718" s="27"/>
      <c r="T718" s="27"/>
      <c r="U718" s="27"/>
      <c r="V718" s="27"/>
      <c r="W718" s="27"/>
      <c r="X718" s="27"/>
      <c r="Y718" s="27"/>
      <c r="Z718" s="27"/>
    </row>
    <row r="719" spans="1:26" ht="16.5" customHeight="1">
      <c r="A719" s="27"/>
      <c r="B719" s="27"/>
      <c r="C719" s="28"/>
      <c r="D719" s="27"/>
      <c r="E719" s="27"/>
      <c r="F719" s="27"/>
      <c r="G719" s="27"/>
      <c r="H719" s="27"/>
      <c r="I719" s="27"/>
      <c r="J719" s="27"/>
      <c r="K719" s="27"/>
      <c r="L719" s="27"/>
      <c r="M719" s="27"/>
      <c r="N719" s="27"/>
      <c r="O719" s="27"/>
      <c r="P719" s="27"/>
      <c r="Q719" s="27"/>
      <c r="R719" s="27"/>
      <c r="S719" s="27"/>
      <c r="T719" s="27"/>
      <c r="U719" s="27"/>
      <c r="V719" s="27"/>
      <c r="W719" s="27"/>
      <c r="X719" s="27"/>
      <c r="Y719" s="27"/>
      <c r="Z719" s="27"/>
    </row>
    <row r="720" spans="1:26" ht="16.5" customHeight="1">
      <c r="A720" s="27"/>
      <c r="B720" s="27"/>
      <c r="C720" s="28"/>
      <c r="D720" s="27"/>
      <c r="E720" s="27"/>
      <c r="F720" s="27"/>
      <c r="G720" s="27"/>
      <c r="H720" s="27"/>
      <c r="I720" s="27"/>
      <c r="J720" s="27"/>
      <c r="K720" s="27"/>
      <c r="L720" s="27"/>
      <c r="M720" s="27"/>
      <c r="N720" s="27"/>
      <c r="O720" s="27"/>
      <c r="P720" s="27"/>
      <c r="Q720" s="27"/>
      <c r="R720" s="27"/>
      <c r="S720" s="27"/>
      <c r="T720" s="27"/>
      <c r="U720" s="27"/>
      <c r="V720" s="27"/>
      <c r="W720" s="27"/>
      <c r="X720" s="27"/>
      <c r="Y720" s="27"/>
      <c r="Z720" s="27"/>
    </row>
    <row r="721" spans="1:26" ht="16.5" customHeight="1">
      <c r="A721" s="27"/>
      <c r="B721" s="27"/>
      <c r="C721" s="28"/>
      <c r="D721" s="27"/>
      <c r="E721" s="27"/>
      <c r="F721" s="27"/>
      <c r="G721" s="27"/>
      <c r="H721" s="27"/>
      <c r="I721" s="27"/>
      <c r="J721" s="27"/>
      <c r="K721" s="27"/>
      <c r="L721" s="27"/>
      <c r="M721" s="27"/>
      <c r="N721" s="27"/>
      <c r="O721" s="27"/>
      <c r="P721" s="27"/>
      <c r="Q721" s="27"/>
      <c r="R721" s="27"/>
      <c r="S721" s="27"/>
      <c r="T721" s="27"/>
      <c r="U721" s="27"/>
      <c r="V721" s="27"/>
      <c r="W721" s="27"/>
      <c r="X721" s="27"/>
      <c r="Y721" s="27"/>
      <c r="Z721" s="27"/>
    </row>
    <row r="722" spans="1:26" ht="16.5" customHeight="1">
      <c r="A722" s="27"/>
      <c r="B722" s="27"/>
      <c r="C722" s="28"/>
      <c r="D722" s="27"/>
      <c r="E722" s="27"/>
      <c r="F722" s="27"/>
      <c r="G722" s="27"/>
      <c r="H722" s="27"/>
      <c r="I722" s="27"/>
      <c r="J722" s="27"/>
      <c r="K722" s="27"/>
      <c r="L722" s="27"/>
      <c r="M722" s="27"/>
      <c r="N722" s="27"/>
      <c r="O722" s="27"/>
      <c r="P722" s="27"/>
      <c r="Q722" s="27"/>
      <c r="R722" s="27"/>
      <c r="S722" s="27"/>
      <c r="T722" s="27"/>
      <c r="U722" s="27"/>
      <c r="V722" s="27"/>
      <c r="W722" s="27"/>
      <c r="X722" s="27"/>
      <c r="Y722" s="27"/>
      <c r="Z722" s="27"/>
    </row>
    <row r="723" spans="1:26" ht="16.5" customHeight="1">
      <c r="A723" s="27"/>
      <c r="B723" s="27"/>
      <c r="C723" s="28"/>
      <c r="D723" s="27"/>
      <c r="E723" s="27"/>
      <c r="F723" s="27"/>
      <c r="G723" s="27"/>
      <c r="H723" s="27"/>
      <c r="I723" s="27"/>
      <c r="J723" s="27"/>
      <c r="K723" s="27"/>
      <c r="L723" s="27"/>
      <c r="M723" s="27"/>
      <c r="N723" s="27"/>
      <c r="O723" s="27"/>
      <c r="P723" s="27"/>
      <c r="Q723" s="27"/>
      <c r="R723" s="27"/>
      <c r="S723" s="27"/>
      <c r="T723" s="27"/>
      <c r="U723" s="27"/>
      <c r="V723" s="27"/>
      <c r="W723" s="27"/>
      <c r="X723" s="27"/>
      <c r="Y723" s="27"/>
      <c r="Z723" s="27"/>
    </row>
    <row r="724" spans="1:26" ht="16.5" customHeight="1">
      <c r="A724" s="27"/>
      <c r="B724" s="27"/>
      <c r="C724" s="28"/>
      <c r="D724" s="27"/>
      <c r="E724" s="27"/>
      <c r="F724" s="27"/>
      <c r="G724" s="27"/>
      <c r="H724" s="27"/>
      <c r="I724" s="27"/>
      <c r="J724" s="27"/>
      <c r="K724" s="27"/>
      <c r="L724" s="27"/>
      <c r="M724" s="27"/>
      <c r="N724" s="27"/>
      <c r="O724" s="27"/>
      <c r="P724" s="27"/>
      <c r="Q724" s="27"/>
      <c r="R724" s="27"/>
      <c r="S724" s="27"/>
      <c r="T724" s="27"/>
      <c r="U724" s="27"/>
      <c r="V724" s="27"/>
      <c r="W724" s="27"/>
      <c r="X724" s="27"/>
      <c r="Y724" s="27"/>
      <c r="Z724" s="27"/>
    </row>
    <row r="725" spans="1:26" ht="16.5" customHeight="1">
      <c r="A725" s="27"/>
      <c r="B725" s="27"/>
      <c r="C725" s="28"/>
      <c r="D725" s="27"/>
      <c r="E725" s="27"/>
      <c r="F725" s="27"/>
      <c r="G725" s="27"/>
      <c r="H725" s="27"/>
      <c r="I725" s="27"/>
      <c r="J725" s="27"/>
      <c r="K725" s="27"/>
      <c r="L725" s="27"/>
      <c r="M725" s="27"/>
      <c r="N725" s="27"/>
      <c r="O725" s="27"/>
      <c r="P725" s="27"/>
      <c r="Q725" s="27"/>
      <c r="R725" s="27"/>
      <c r="S725" s="27"/>
      <c r="T725" s="27"/>
      <c r="U725" s="27"/>
      <c r="V725" s="27"/>
      <c r="W725" s="27"/>
      <c r="X725" s="27"/>
      <c r="Y725" s="27"/>
      <c r="Z725" s="27"/>
    </row>
    <row r="726" spans="1:26" ht="16.5" customHeight="1">
      <c r="A726" s="27"/>
      <c r="B726" s="27"/>
      <c r="C726" s="28"/>
      <c r="D726" s="27"/>
      <c r="E726" s="27"/>
      <c r="F726" s="27"/>
      <c r="G726" s="27"/>
      <c r="H726" s="27"/>
      <c r="I726" s="27"/>
      <c r="J726" s="27"/>
      <c r="K726" s="27"/>
      <c r="L726" s="27"/>
      <c r="M726" s="27"/>
      <c r="N726" s="27"/>
      <c r="O726" s="27"/>
      <c r="P726" s="27"/>
      <c r="Q726" s="27"/>
      <c r="R726" s="27"/>
      <c r="S726" s="27"/>
      <c r="T726" s="27"/>
      <c r="U726" s="27"/>
      <c r="V726" s="27"/>
      <c r="W726" s="27"/>
      <c r="X726" s="27"/>
      <c r="Y726" s="27"/>
      <c r="Z726" s="27"/>
    </row>
    <row r="727" spans="1:26" ht="16.5" customHeight="1">
      <c r="A727" s="27"/>
      <c r="B727" s="27"/>
      <c r="C727" s="28"/>
      <c r="D727" s="27"/>
      <c r="E727" s="27"/>
      <c r="F727" s="27"/>
      <c r="G727" s="27"/>
      <c r="H727" s="27"/>
      <c r="I727" s="27"/>
      <c r="J727" s="27"/>
      <c r="K727" s="27"/>
      <c r="L727" s="27"/>
      <c r="M727" s="27"/>
      <c r="N727" s="27"/>
      <c r="O727" s="27"/>
      <c r="P727" s="27"/>
      <c r="Q727" s="27"/>
      <c r="R727" s="27"/>
      <c r="S727" s="27"/>
      <c r="T727" s="27"/>
      <c r="U727" s="27"/>
      <c r="V727" s="27"/>
      <c r="W727" s="27"/>
      <c r="X727" s="27"/>
      <c r="Y727" s="27"/>
      <c r="Z727" s="27"/>
    </row>
    <row r="728" spans="1:26" ht="16.5" customHeight="1">
      <c r="A728" s="27"/>
      <c r="B728" s="27"/>
      <c r="C728" s="28"/>
      <c r="D728" s="27"/>
      <c r="E728" s="27"/>
      <c r="F728" s="27"/>
      <c r="G728" s="27"/>
      <c r="H728" s="27"/>
      <c r="I728" s="27"/>
      <c r="J728" s="27"/>
      <c r="K728" s="27"/>
      <c r="L728" s="27"/>
      <c r="M728" s="27"/>
      <c r="N728" s="27"/>
      <c r="O728" s="27"/>
      <c r="P728" s="27"/>
      <c r="Q728" s="27"/>
      <c r="R728" s="27"/>
      <c r="S728" s="27"/>
      <c r="T728" s="27"/>
      <c r="U728" s="27"/>
      <c r="V728" s="27"/>
      <c r="W728" s="27"/>
      <c r="X728" s="27"/>
      <c r="Y728" s="27"/>
      <c r="Z728" s="27"/>
    </row>
    <row r="729" spans="1:26" ht="16.5" customHeight="1">
      <c r="A729" s="27"/>
      <c r="B729" s="27"/>
      <c r="C729" s="28"/>
      <c r="D729" s="27"/>
      <c r="E729" s="27"/>
      <c r="F729" s="27"/>
      <c r="G729" s="27"/>
      <c r="H729" s="27"/>
      <c r="I729" s="27"/>
      <c r="J729" s="27"/>
      <c r="K729" s="27"/>
      <c r="L729" s="27"/>
      <c r="M729" s="27"/>
      <c r="N729" s="27"/>
      <c r="O729" s="27"/>
      <c r="P729" s="27"/>
      <c r="Q729" s="27"/>
      <c r="R729" s="27"/>
      <c r="S729" s="27"/>
      <c r="T729" s="27"/>
      <c r="U729" s="27"/>
      <c r="V729" s="27"/>
      <c r="W729" s="27"/>
      <c r="X729" s="27"/>
      <c r="Y729" s="27"/>
      <c r="Z729" s="27"/>
    </row>
    <row r="730" spans="1:26" ht="16.5" customHeight="1">
      <c r="A730" s="27"/>
      <c r="B730" s="27"/>
      <c r="C730" s="28"/>
      <c r="D730" s="27"/>
      <c r="E730" s="27"/>
      <c r="F730" s="27"/>
      <c r="G730" s="27"/>
      <c r="H730" s="27"/>
      <c r="I730" s="27"/>
      <c r="J730" s="27"/>
      <c r="K730" s="27"/>
      <c r="L730" s="27"/>
      <c r="M730" s="27"/>
      <c r="N730" s="27"/>
      <c r="O730" s="27"/>
      <c r="P730" s="27"/>
      <c r="Q730" s="27"/>
      <c r="R730" s="27"/>
      <c r="S730" s="27"/>
      <c r="T730" s="27"/>
      <c r="U730" s="27"/>
      <c r="V730" s="27"/>
      <c r="W730" s="27"/>
      <c r="X730" s="27"/>
      <c r="Y730" s="27"/>
      <c r="Z730" s="27"/>
    </row>
    <row r="731" spans="1:26" ht="16.5" customHeight="1">
      <c r="A731" s="27"/>
      <c r="B731" s="27"/>
      <c r="C731" s="28"/>
      <c r="D731" s="27"/>
      <c r="E731" s="27"/>
      <c r="F731" s="27"/>
      <c r="G731" s="27"/>
      <c r="H731" s="27"/>
      <c r="I731" s="27"/>
      <c r="J731" s="27"/>
      <c r="K731" s="27"/>
      <c r="L731" s="27"/>
      <c r="M731" s="27"/>
      <c r="N731" s="27"/>
      <c r="O731" s="27"/>
      <c r="P731" s="27"/>
      <c r="Q731" s="27"/>
      <c r="R731" s="27"/>
      <c r="S731" s="27"/>
      <c r="T731" s="27"/>
      <c r="U731" s="27"/>
      <c r="V731" s="27"/>
      <c r="W731" s="27"/>
      <c r="X731" s="27"/>
      <c r="Y731" s="27"/>
      <c r="Z731" s="27"/>
    </row>
    <row r="732" spans="1:26" ht="16.5" customHeight="1">
      <c r="A732" s="27"/>
      <c r="B732" s="27"/>
      <c r="C732" s="28"/>
      <c r="D732" s="27"/>
      <c r="E732" s="27"/>
      <c r="F732" s="27"/>
      <c r="G732" s="27"/>
      <c r="H732" s="27"/>
      <c r="I732" s="27"/>
      <c r="J732" s="27"/>
      <c r="K732" s="27"/>
      <c r="L732" s="27"/>
      <c r="M732" s="27"/>
      <c r="N732" s="27"/>
      <c r="O732" s="27"/>
      <c r="P732" s="27"/>
      <c r="Q732" s="27"/>
      <c r="R732" s="27"/>
      <c r="S732" s="27"/>
      <c r="T732" s="27"/>
      <c r="U732" s="27"/>
      <c r="V732" s="27"/>
      <c r="W732" s="27"/>
      <c r="X732" s="27"/>
      <c r="Y732" s="27"/>
      <c r="Z732" s="27"/>
    </row>
    <row r="733" spans="1:26" ht="16.5" customHeight="1">
      <c r="A733" s="27"/>
      <c r="B733" s="27"/>
      <c r="C733" s="28"/>
      <c r="D733" s="27"/>
      <c r="E733" s="27"/>
      <c r="F733" s="27"/>
      <c r="G733" s="27"/>
      <c r="H733" s="27"/>
      <c r="I733" s="27"/>
      <c r="J733" s="27"/>
      <c r="K733" s="27"/>
      <c r="L733" s="27"/>
      <c r="M733" s="27"/>
      <c r="N733" s="27"/>
      <c r="O733" s="27"/>
      <c r="P733" s="27"/>
      <c r="Q733" s="27"/>
      <c r="R733" s="27"/>
      <c r="S733" s="27"/>
      <c r="T733" s="27"/>
      <c r="U733" s="27"/>
      <c r="V733" s="27"/>
      <c r="W733" s="27"/>
      <c r="X733" s="27"/>
      <c r="Y733" s="27"/>
      <c r="Z733" s="27"/>
    </row>
    <row r="734" spans="1:26" ht="16.5" customHeight="1">
      <c r="A734" s="27"/>
      <c r="B734" s="27"/>
      <c r="C734" s="28"/>
      <c r="D734" s="27"/>
      <c r="E734" s="27"/>
      <c r="F734" s="27"/>
      <c r="G734" s="27"/>
      <c r="H734" s="27"/>
      <c r="I734" s="27"/>
      <c r="J734" s="27"/>
      <c r="K734" s="27"/>
      <c r="L734" s="27"/>
      <c r="M734" s="27"/>
      <c r="N734" s="27"/>
      <c r="O734" s="27"/>
      <c r="P734" s="27"/>
      <c r="Q734" s="27"/>
      <c r="R734" s="27"/>
      <c r="S734" s="27"/>
      <c r="T734" s="27"/>
      <c r="U734" s="27"/>
      <c r="V734" s="27"/>
      <c r="W734" s="27"/>
      <c r="X734" s="27"/>
      <c r="Y734" s="27"/>
      <c r="Z734" s="27"/>
    </row>
    <row r="735" spans="1:26" ht="16.5" customHeight="1">
      <c r="A735" s="27"/>
      <c r="B735" s="27"/>
      <c r="C735" s="28"/>
      <c r="D735" s="27"/>
      <c r="E735" s="27"/>
      <c r="F735" s="27"/>
      <c r="G735" s="27"/>
      <c r="H735" s="27"/>
      <c r="I735" s="27"/>
      <c r="J735" s="27"/>
      <c r="K735" s="27"/>
      <c r="L735" s="27"/>
      <c r="M735" s="27"/>
      <c r="N735" s="27"/>
      <c r="O735" s="27"/>
      <c r="P735" s="27"/>
      <c r="Q735" s="27"/>
      <c r="R735" s="27"/>
      <c r="S735" s="27"/>
      <c r="T735" s="27"/>
      <c r="U735" s="27"/>
      <c r="V735" s="27"/>
      <c r="W735" s="27"/>
      <c r="X735" s="27"/>
      <c r="Y735" s="27"/>
      <c r="Z735" s="27"/>
    </row>
    <row r="736" spans="1:26" ht="16.5" customHeight="1">
      <c r="A736" s="27"/>
      <c r="B736" s="27"/>
      <c r="C736" s="28"/>
      <c r="D736" s="27"/>
      <c r="E736" s="27"/>
      <c r="F736" s="27"/>
      <c r="G736" s="27"/>
      <c r="H736" s="27"/>
      <c r="I736" s="27"/>
      <c r="J736" s="27"/>
      <c r="K736" s="27"/>
      <c r="L736" s="27"/>
      <c r="M736" s="27"/>
      <c r="N736" s="27"/>
      <c r="O736" s="27"/>
      <c r="P736" s="27"/>
      <c r="Q736" s="27"/>
      <c r="R736" s="27"/>
      <c r="S736" s="27"/>
      <c r="T736" s="27"/>
      <c r="U736" s="27"/>
      <c r="V736" s="27"/>
      <c r="W736" s="27"/>
      <c r="X736" s="27"/>
      <c r="Y736" s="27"/>
      <c r="Z736" s="27"/>
    </row>
    <row r="737" spans="1:26" ht="16.5" customHeight="1">
      <c r="A737" s="27"/>
      <c r="B737" s="27"/>
      <c r="C737" s="28"/>
      <c r="D737" s="27"/>
      <c r="E737" s="27"/>
      <c r="F737" s="27"/>
      <c r="G737" s="27"/>
      <c r="H737" s="27"/>
      <c r="I737" s="27"/>
      <c r="J737" s="27"/>
      <c r="K737" s="27"/>
      <c r="L737" s="27"/>
      <c r="M737" s="27"/>
      <c r="N737" s="27"/>
      <c r="O737" s="27"/>
      <c r="P737" s="27"/>
      <c r="Q737" s="27"/>
      <c r="R737" s="27"/>
      <c r="S737" s="27"/>
      <c r="T737" s="27"/>
      <c r="U737" s="27"/>
      <c r="V737" s="27"/>
      <c r="W737" s="27"/>
      <c r="X737" s="27"/>
      <c r="Y737" s="27"/>
      <c r="Z737" s="27"/>
    </row>
    <row r="738" spans="1:26" ht="16.5" customHeight="1">
      <c r="A738" s="27"/>
      <c r="B738" s="27"/>
      <c r="C738" s="28"/>
      <c r="D738" s="27"/>
      <c r="E738" s="27"/>
      <c r="F738" s="27"/>
      <c r="G738" s="27"/>
      <c r="H738" s="27"/>
      <c r="I738" s="27"/>
      <c r="J738" s="27"/>
      <c r="K738" s="27"/>
      <c r="L738" s="27"/>
      <c r="M738" s="27"/>
      <c r="N738" s="27"/>
      <c r="O738" s="27"/>
      <c r="P738" s="27"/>
      <c r="Q738" s="27"/>
      <c r="R738" s="27"/>
      <c r="S738" s="27"/>
      <c r="T738" s="27"/>
      <c r="U738" s="27"/>
      <c r="V738" s="27"/>
      <c r="W738" s="27"/>
      <c r="X738" s="27"/>
      <c r="Y738" s="27"/>
      <c r="Z738" s="27"/>
    </row>
    <row r="739" spans="1:26" ht="16.5" customHeight="1">
      <c r="A739" s="27"/>
      <c r="B739" s="27"/>
      <c r="C739" s="28"/>
      <c r="D739" s="27"/>
      <c r="E739" s="27"/>
      <c r="F739" s="27"/>
      <c r="G739" s="27"/>
      <c r="H739" s="27"/>
      <c r="I739" s="27"/>
      <c r="J739" s="27"/>
      <c r="K739" s="27"/>
      <c r="L739" s="27"/>
      <c r="M739" s="27"/>
      <c r="N739" s="27"/>
      <c r="O739" s="27"/>
      <c r="P739" s="27"/>
      <c r="Q739" s="27"/>
      <c r="R739" s="27"/>
      <c r="S739" s="27"/>
      <c r="T739" s="27"/>
      <c r="U739" s="27"/>
      <c r="V739" s="27"/>
      <c r="W739" s="27"/>
      <c r="X739" s="27"/>
      <c r="Y739" s="27"/>
      <c r="Z739" s="27"/>
    </row>
    <row r="740" spans="1:26" ht="16.5" customHeight="1">
      <c r="A740" s="27"/>
      <c r="B740" s="27"/>
      <c r="C740" s="28"/>
      <c r="D740" s="27"/>
      <c r="E740" s="27"/>
      <c r="F740" s="27"/>
      <c r="G740" s="27"/>
      <c r="H740" s="27"/>
      <c r="I740" s="27"/>
      <c r="J740" s="27"/>
      <c r="K740" s="27"/>
      <c r="L740" s="27"/>
      <c r="M740" s="27"/>
      <c r="N740" s="27"/>
      <c r="O740" s="27"/>
      <c r="P740" s="27"/>
      <c r="Q740" s="27"/>
      <c r="R740" s="27"/>
      <c r="S740" s="27"/>
      <c r="T740" s="27"/>
      <c r="U740" s="27"/>
      <c r="V740" s="27"/>
      <c r="W740" s="27"/>
      <c r="X740" s="27"/>
      <c r="Y740" s="27"/>
      <c r="Z740" s="27"/>
    </row>
    <row r="741" spans="1:26" ht="16.5" customHeight="1">
      <c r="A741" s="27"/>
      <c r="B741" s="27"/>
      <c r="C741" s="28"/>
      <c r="D741" s="27"/>
      <c r="E741" s="27"/>
      <c r="F741" s="27"/>
      <c r="G741" s="27"/>
      <c r="H741" s="27"/>
      <c r="I741" s="27"/>
      <c r="J741" s="27"/>
      <c r="K741" s="27"/>
      <c r="L741" s="27"/>
      <c r="M741" s="27"/>
      <c r="N741" s="27"/>
      <c r="O741" s="27"/>
      <c r="P741" s="27"/>
      <c r="Q741" s="27"/>
      <c r="R741" s="27"/>
      <c r="S741" s="27"/>
      <c r="T741" s="27"/>
      <c r="U741" s="27"/>
      <c r="V741" s="27"/>
      <c r="W741" s="27"/>
      <c r="X741" s="27"/>
      <c r="Y741" s="27"/>
      <c r="Z741" s="27"/>
    </row>
    <row r="742" spans="1:26" ht="16.5" customHeight="1">
      <c r="A742" s="27"/>
      <c r="B742" s="27"/>
      <c r="C742" s="28"/>
      <c r="D742" s="27"/>
      <c r="E742" s="27"/>
      <c r="F742" s="27"/>
      <c r="G742" s="27"/>
      <c r="H742" s="27"/>
      <c r="I742" s="27"/>
      <c r="J742" s="27"/>
      <c r="K742" s="27"/>
      <c r="L742" s="27"/>
      <c r="M742" s="27"/>
      <c r="N742" s="27"/>
      <c r="O742" s="27"/>
      <c r="P742" s="27"/>
      <c r="Q742" s="27"/>
      <c r="R742" s="27"/>
      <c r="S742" s="27"/>
      <c r="T742" s="27"/>
      <c r="U742" s="27"/>
      <c r="V742" s="27"/>
      <c r="W742" s="27"/>
      <c r="X742" s="27"/>
      <c r="Y742" s="27"/>
      <c r="Z742" s="27"/>
    </row>
    <row r="743" spans="1:26" ht="16.5" customHeight="1">
      <c r="A743" s="27"/>
      <c r="B743" s="27"/>
      <c r="C743" s="28"/>
      <c r="D743" s="27"/>
      <c r="E743" s="27"/>
      <c r="F743" s="27"/>
      <c r="G743" s="27"/>
      <c r="H743" s="27"/>
      <c r="I743" s="27"/>
      <c r="J743" s="27"/>
      <c r="K743" s="27"/>
      <c r="L743" s="27"/>
      <c r="M743" s="27"/>
      <c r="N743" s="27"/>
      <c r="O743" s="27"/>
      <c r="P743" s="27"/>
      <c r="Q743" s="27"/>
      <c r="R743" s="27"/>
      <c r="S743" s="27"/>
      <c r="T743" s="27"/>
      <c r="U743" s="27"/>
      <c r="V743" s="27"/>
      <c r="W743" s="27"/>
      <c r="X743" s="27"/>
      <c r="Y743" s="27"/>
      <c r="Z743" s="27"/>
    </row>
    <row r="744" spans="1:26" ht="16.5" customHeight="1">
      <c r="A744" s="27"/>
      <c r="B744" s="27"/>
      <c r="C744" s="28"/>
      <c r="D744" s="27"/>
      <c r="E744" s="27"/>
      <c r="F744" s="27"/>
      <c r="G744" s="27"/>
      <c r="H744" s="27"/>
      <c r="I744" s="27"/>
      <c r="J744" s="27"/>
      <c r="K744" s="27"/>
      <c r="L744" s="27"/>
      <c r="M744" s="27"/>
      <c r="N744" s="27"/>
      <c r="O744" s="27"/>
      <c r="P744" s="27"/>
      <c r="Q744" s="27"/>
      <c r="R744" s="27"/>
      <c r="S744" s="27"/>
      <c r="T744" s="27"/>
      <c r="U744" s="27"/>
      <c r="V744" s="27"/>
      <c r="W744" s="27"/>
      <c r="X744" s="27"/>
      <c r="Y744" s="27"/>
      <c r="Z744" s="27"/>
    </row>
    <row r="745" spans="1:26" ht="16.5" customHeight="1">
      <c r="A745" s="27"/>
      <c r="B745" s="27"/>
      <c r="C745" s="28"/>
      <c r="D745" s="27"/>
      <c r="E745" s="27"/>
      <c r="F745" s="27"/>
      <c r="G745" s="27"/>
      <c r="H745" s="27"/>
      <c r="I745" s="27"/>
      <c r="J745" s="27"/>
      <c r="K745" s="27"/>
      <c r="L745" s="27"/>
      <c r="M745" s="27"/>
      <c r="N745" s="27"/>
      <c r="O745" s="27"/>
      <c r="P745" s="27"/>
      <c r="Q745" s="27"/>
      <c r="R745" s="27"/>
      <c r="S745" s="27"/>
      <c r="T745" s="27"/>
      <c r="U745" s="27"/>
      <c r="V745" s="27"/>
      <c r="W745" s="27"/>
      <c r="X745" s="27"/>
      <c r="Y745" s="27"/>
      <c r="Z745" s="27"/>
    </row>
    <row r="746" spans="1:26" ht="16.5" customHeight="1">
      <c r="A746" s="27"/>
      <c r="B746" s="27"/>
      <c r="C746" s="28"/>
      <c r="D746" s="27"/>
      <c r="E746" s="27"/>
      <c r="F746" s="27"/>
      <c r="G746" s="27"/>
      <c r="H746" s="27"/>
      <c r="I746" s="27"/>
      <c r="J746" s="27"/>
      <c r="K746" s="27"/>
      <c r="L746" s="27"/>
      <c r="M746" s="27"/>
      <c r="N746" s="27"/>
      <c r="O746" s="27"/>
      <c r="P746" s="27"/>
      <c r="Q746" s="27"/>
      <c r="R746" s="27"/>
      <c r="S746" s="27"/>
      <c r="T746" s="27"/>
      <c r="U746" s="27"/>
      <c r="V746" s="27"/>
      <c r="W746" s="27"/>
      <c r="X746" s="27"/>
      <c r="Y746" s="27"/>
      <c r="Z746" s="27"/>
    </row>
    <row r="747" spans="1:26" ht="16.5" customHeight="1">
      <c r="A747" s="27"/>
      <c r="B747" s="27"/>
      <c r="C747" s="28"/>
      <c r="D747" s="27"/>
      <c r="E747" s="27"/>
      <c r="F747" s="27"/>
      <c r="G747" s="27"/>
      <c r="H747" s="27"/>
      <c r="I747" s="27"/>
      <c r="J747" s="27"/>
      <c r="K747" s="27"/>
      <c r="L747" s="27"/>
      <c r="M747" s="27"/>
      <c r="N747" s="27"/>
      <c r="O747" s="27"/>
      <c r="P747" s="27"/>
      <c r="Q747" s="27"/>
      <c r="R747" s="27"/>
      <c r="S747" s="27"/>
      <c r="T747" s="27"/>
      <c r="U747" s="27"/>
      <c r="V747" s="27"/>
      <c r="W747" s="27"/>
      <c r="X747" s="27"/>
      <c r="Y747" s="27"/>
      <c r="Z747" s="27"/>
    </row>
    <row r="748" spans="1:26" ht="16.5" customHeight="1">
      <c r="A748" s="27"/>
      <c r="B748" s="27"/>
      <c r="C748" s="28"/>
      <c r="D748" s="27"/>
      <c r="E748" s="27"/>
      <c r="F748" s="27"/>
      <c r="G748" s="27"/>
      <c r="H748" s="27"/>
      <c r="I748" s="27"/>
      <c r="J748" s="27"/>
      <c r="K748" s="27"/>
      <c r="L748" s="27"/>
      <c r="M748" s="27"/>
      <c r="N748" s="27"/>
      <c r="O748" s="27"/>
      <c r="P748" s="27"/>
      <c r="Q748" s="27"/>
      <c r="R748" s="27"/>
      <c r="S748" s="27"/>
      <c r="T748" s="27"/>
      <c r="U748" s="27"/>
      <c r="V748" s="27"/>
      <c r="W748" s="27"/>
      <c r="X748" s="27"/>
      <c r="Y748" s="27"/>
      <c r="Z748" s="27"/>
    </row>
    <row r="749" spans="1:26" ht="16.5" customHeight="1">
      <c r="A749" s="27"/>
      <c r="B749" s="27"/>
      <c r="C749" s="28"/>
      <c r="D749" s="27"/>
      <c r="E749" s="27"/>
      <c r="F749" s="27"/>
      <c r="G749" s="27"/>
      <c r="H749" s="27"/>
      <c r="I749" s="27"/>
      <c r="J749" s="27"/>
      <c r="K749" s="27"/>
      <c r="L749" s="27"/>
      <c r="M749" s="27"/>
      <c r="N749" s="27"/>
      <c r="O749" s="27"/>
      <c r="P749" s="27"/>
      <c r="Q749" s="27"/>
      <c r="R749" s="27"/>
      <c r="S749" s="27"/>
      <c r="T749" s="27"/>
      <c r="U749" s="27"/>
      <c r="V749" s="27"/>
      <c r="W749" s="27"/>
      <c r="X749" s="27"/>
      <c r="Y749" s="27"/>
      <c r="Z749" s="27"/>
    </row>
    <row r="750" spans="1:26" ht="16.5" customHeight="1">
      <c r="A750" s="27"/>
      <c r="B750" s="27"/>
      <c r="C750" s="28"/>
      <c r="D750" s="27"/>
      <c r="E750" s="27"/>
      <c r="F750" s="27"/>
      <c r="G750" s="27"/>
      <c r="H750" s="27"/>
      <c r="I750" s="27"/>
      <c r="J750" s="27"/>
      <c r="K750" s="27"/>
      <c r="L750" s="27"/>
      <c r="M750" s="27"/>
      <c r="N750" s="27"/>
      <c r="O750" s="27"/>
      <c r="P750" s="27"/>
      <c r="Q750" s="27"/>
      <c r="R750" s="27"/>
      <c r="S750" s="27"/>
      <c r="T750" s="27"/>
      <c r="U750" s="27"/>
      <c r="V750" s="27"/>
      <c r="W750" s="27"/>
      <c r="X750" s="27"/>
      <c r="Y750" s="27"/>
      <c r="Z750" s="27"/>
    </row>
    <row r="751" spans="1:26" ht="16.5" customHeight="1">
      <c r="A751" s="27"/>
      <c r="B751" s="27"/>
      <c r="C751" s="28"/>
      <c r="D751" s="27"/>
      <c r="E751" s="27"/>
      <c r="F751" s="27"/>
      <c r="G751" s="27"/>
      <c r="H751" s="27"/>
      <c r="I751" s="27"/>
      <c r="J751" s="27"/>
      <c r="K751" s="27"/>
      <c r="L751" s="27"/>
      <c r="M751" s="27"/>
      <c r="N751" s="27"/>
      <c r="O751" s="27"/>
      <c r="P751" s="27"/>
      <c r="Q751" s="27"/>
      <c r="R751" s="27"/>
      <c r="S751" s="27"/>
      <c r="T751" s="27"/>
      <c r="U751" s="27"/>
      <c r="V751" s="27"/>
      <c r="W751" s="27"/>
      <c r="X751" s="27"/>
      <c r="Y751" s="27"/>
      <c r="Z751" s="27"/>
    </row>
    <row r="752" spans="1:26" ht="16.5" customHeight="1">
      <c r="A752" s="27"/>
      <c r="B752" s="27"/>
      <c r="C752" s="28"/>
      <c r="D752" s="27"/>
      <c r="E752" s="27"/>
      <c r="F752" s="27"/>
      <c r="G752" s="27"/>
      <c r="H752" s="27"/>
      <c r="I752" s="27"/>
      <c r="J752" s="27"/>
      <c r="K752" s="27"/>
      <c r="L752" s="27"/>
      <c r="M752" s="27"/>
      <c r="N752" s="27"/>
      <c r="O752" s="27"/>
      <c r="P752" s="27"/>
      <c r="Q752" s="27"/>
      <c r="R752" s="27"/>
      <c r="S752" s="27"/>
      <c r="T752" s="27"/>
      <c r="U752" s="27"/>
      <c r="V752" s="27"/>
      <c r="W752" s="27"/>
      <c r="X752" s="27"/>
      <c r="Y752" s="27"/>
      <c r="Z752" s="27"/>
    </row>
    <row r="753" spans="1:26" ht="16.5" customHeight="1">
      <c r="A753" s="27"/>
      <c r="B753" s="27"/>
      <c r="C753" s="28"/>
      <c r="D753" s="27"/>
      <c r="E753" s="27"/>
      <c r="F753" s="27"/>
      <c r="G753" s="27"/>
      <c r="H753" s="27"/>
      <c r="I753" s="27"/>
      <c r="J753" s="27"/>
      <c r="K753" s="27"/>
      <c r="L753" s="27"/>
      <c r="M753" s="27"/>
      <c r="N753" s="27"/>
      <c r="O753" s="27"/>
      <c r="P753" s="27"/>
      <c r="Q753" s="27"/>
      <c r="R753" s="27"/>
      <c r="S753" s="27"/>
      <c r="T753" s="27"/>
      <c r="U753" s="27"/>
      <c r="V753" s="27"/>
      <c r="W753" s="27"/>
      <c r="X753" s="27"/>
      <c r="Y753" s="27"/>
      <c r="Z753" s="27"/>
    </row>
    <row r="754" spans="1:26" ht="16.5" customHeight="1">
      <c r="A754" s="27"/>
      <c r="B754" s="27"/>
      <c r="C754" s="28"/>
      <c r="D754" s="27"/>
      <c r="E754" s="27"/>
      <c r="F754" s="27"/>
      <c r="G754" s="27"/>
      <c r="H754" s="27"/>
      <c r="I754" s="27"/>
      <c r="J754" s="27"/>
      <c r="K754" s="27"/>
      <c r="L754" s="27"/>
      <c r="M754" s="27"/>
      <c r="N754" s="27"/>
      <c r="O754" s="27"/>
      <c r="P754" s="27"/>
      <c r="Q754" s="27"/>
      <c r="R754" s="27"/>
      <c r="S754" s="27"/>
      <c r="T754" s="27"/>
      <c r="U754" s="27"/>
      <c r="V754" s="27"/>
      <c r="W754" s="27"/>
      <c r="X754" s="27"/>
      <c r="Y754" s="27"/>
      <c r="Z754" s="27"/>
    </row>
    <row r="755" spans="1:26" ht="16.5" customHeight="1">
      <c r="A755" s="27"/>
      <c r="B755" s="27"/>
      <c r="C755" s="28"/>
      <c r="D755" s="27"/>
      <c r="E755" s="27"/>
      <c r="F755" s="27"/>
      <c r="G755" s="27"/>
      <c r="H755" s="27"/>
      <c r="I755" s="27"/>
      <c r="J755" s="27"/>
      <c r="K755" s="27"/>
      <c r="L755" s="27"/>
      <c r="M755" s="27"/>
      <c r="N755" s="27"/>
      <c r="O755" s="27"/>
      <c r="P755" s="27"/>
      <c r="Q755" s="27"/>
      <c r="R755" s="27"/>
      <c r="S755" s="27"/>
      <c r="T755" s="27"/>
      <c r="U755" s="27"/>
      <c r="V755" s="27"/>
      <c r="W755" s="27"/>
      <c r="X755" s="27"/>
      <c r="Y755" s="27"/>
      <c r="Z755" s="27"/>
    </row>
    <row r="756" spans="1:26" ht="16.5" customHeight="1">
      <c r="A756" s="27"/>
      <c r="B756" s="27"/>
      <c r="C756" s="28"/>
      <c r="D756" s="27"/>
      <c r="E756" s="27"/>
      <c r="F756" s="27"/>
      <c r="G756" s="27"/>
      <c r="H756" s="27"/>
      <c r="I756" s="27"/>
      <c r="J756" s="27"/>
      <c r="K756" s="27"/>
      <c r="L756" s="27"/>
      <c r="M756" s="27"/>
      <c r="N756" s="27"/>
      <c r="O756" s="27"/>
      <c r="P756" s="27"/>
      <c r="Q756" s="27"/>
      <c r="R756" s="27"/>
      <c r="S756" s="27"/>
      <c r="T756" s="27"/>
      <c r="U756" s="27"/>
      <c r="V756" s="27"/>
      <c r="W756" s="27"/>
      <c r="X756" s="27"/>
      <c r="Y756" s="27"/>
      <c r="Z756" s="27"/>
    </row>
    <row r="757" spans="1:26" ht="16.5" customHeight="1">
      <c r="A757" s="27"/>
      <c r="B757" s="27"/>
      <c r="C757" s="28"/>
      <c r="D757" s="27"/>
      <c r="E757" s="27"/>
      <c r="F757" s="27"/>
      <c r="G757" s="27"/>
      <c r="H757" s="27"/>
      <c r="I757" s="27"/>
      <c r="J757" s="27"/>
      <c r="K757" s="27"/>
      <c r="L757" s="27"/>
      <c r="M757" s="27"/>
      <c r="N757" s="27"/>
      <c r="O757" s="27"/>
      <c r="P757" s="27"/>
      <c r="Q757" s="27"/>
      <c r="R757" s="27"/>
      <c r="S757" s="27"/>
      <c r="T757" s="27"/>
      <c r="U757" s="27"/>
      <c r="V757" s="27"/>
      <c r="W757" s="27"/>
      <c r="X757" s="27"/>
      <c r="Y757" s="27"/>
      <c r="Z757" s="27"/>
    </row>
    <row r="758" spans="1:26" ht="16.5" customHeight="1">
      <c r="A758" s="27"/>
      <c r="B758" s="27"/>
      <c r="C758" s="28"/>
      <c r="D758" s="27"/>
      <c r="E758" s="27"/>
      <c r="F758" s="27"/>
      <c r="G758" s="27"/>
      <c r="H758" s="27"/>
      <c r="I758" s="27"/>
      <c r="J758" s="27"/>
      <c r="K758" s="27"/>
      <c r="L758" s="27"/>
      <c r="M758" s="27"/>
      <c r="N758" s="27"/>
      <c r="O758" s="27"/>
      <c r="P758" s="27"/>
      <c r="Q758" s="27"/>
      <c r="R758" s="27"/>
      <c r="S758" s="27"/>
      <c r="T758" s="27"/>
      <c r="U758" s="27"/>
      <c r="V758" s="27"/>
      <c r="W758" s="27"/>
      <c r="X758" s="27"/>
      <c r="Y758" s="27"/>
      <c r="Z758" s="27"/>
    </row>
    <row r="759" spans="1:26" ht="16.5" customHeight="1">
      <c r="A759" s="27"/>
      <c r="B759" s="27"/>
      <c r="C759" s="28"/>
      <c r="D759" s="27"/>
      <c r="E759" s="27"/>
      <c r="F759" s="27"/>
      <c r="G759" s="27"/>
      <c r="H759" s="27"/>
      <c r="I759" s="27"/>
      <c r="J759" s="27"/>
      <c r="K759" s="27"/>
      <c r="L759" s="27"/>
      <c r="M759" s="27"/>
      <c r="N759" s="27"/>
      <c r="O759" s="27"/>
      <c r="P759" s="27"/>
      <c r="Q759" s="27"/>
      <c r="R759" s="27"/>
      <c r="S759" s="27"/>
      <c r="T759" s="27"/>
      <c r="U759" s="27"/>
      <c r="V759" s="27"/>
      <c r="W759" s="27"/>
      <c r="X759" s="27"/>
      <c r="Y759" s="27"/>
      <c r="Z759" s="27"/>
    </row>
    <row r="760" spans="1:26" ht="16.5" customHeight="1">
      <c r="A760" s="27"/>
      <c r="B760" s="27"/>
      <c r="C760" s="28"/>
      <c r="D760" s="27"/>
      <c r="E760" s="27"/>
      <c r="F760" s="27"/>
      <c r="G760" s="27"/>
      <c r="H760" s="27"/>
      <c r="I760" s="27"/>
      <c r="J760" s="27"/>
      <c r="K760" s="27"/>
      <c r="L760" s="27"/>
      <c r="M760" s="27"/>
      <c r="N760" s="27"/>
      <c r="O760" s="27"/>
      <c r="P760" s="27"/>
      <c r="Q760" s="27"/>
      <c r="R760" s="27"/>
      <c r="S760" s="27"/>
      <c r="T760" s="27"/>
      <c r="U760" s="27"/>
      <c r="V760" s="27"/>
      <c r="W760" s="27"/>
      <c r="X760" s="27"/>
      <c r="Y760" s="27"/>
      <c r="Z760" s="27"/>
    </row>
    <row r="761" spans="1:26" ht="16.5" customHeight="1">
      <c r="A761" s="27"/>
      <c r="B761" s="27"/>
      <c r="C761" s="28"/>
      <c r="D761" s="27"/>
      <c r="E761" s="27"/>
      <c r="F761" s="27"/>
      <c r="G761" s="27"/>
      <c r="H761" s="27"/>
      <c r="I761" s="27"/>
      <c r="J761" s="27"/>
      <c r="K761" s="27"/>
      <c r="L761" s="27"/>
      <c r="M761" s="27"/>
      <c r="N761" s="27"/>
      <c r="O761" s="27"/>
      <c r="P761" s="27"/>
      <c r="Q761" s="27"/>
      <c r="R761" s="27"/>
      <c r="S761" s="27"/>
      <c r="T761" s="27"/>
      <c r="U761" s="27"/>
      <c r="V761" s="27"/>
      <c r="W761" s="27"/>
      <c r="X761" s="27"/>
      <c r="Y761" s="27"/>
      <c r="Z761" s="27"/>
    </row>
    <row r="762" spans="1:26" ht="16.5" customHeight="1">
      <c r="A762" s="27"/>
      <c r="B762" s="27"/>
      <c r="C762" s="28"/>
      <c r="D762" s="27"/>
      <c r="E762" s="27"/>
      <c r="F762" s="27"/>
      <c r="G762" s="27"/>
      <c r="H762" s="27"/>
      <c r="I762" s="27"/>
      <c r="J762" s="27"/>
      <c r="K762" s="27"/>
      <c r="L762" s="27"/>
      <c r="M762" s="27"/>
      <c r="N762" s="27"/>
      <c r="O762" s="27"/>
      <c r="P762" s="27"/>
      <c r="Q762" s="27"/>
      <c r="R762" s="27"/>
      <c r="S762" s="27"/>
      <c r="T762" s="27"/>
      <c r="U762" s="27"/>
      <c r="V762" s="27"/>
      <c r="W762" s="27"/>
      <c r="X762" s="27"/>
      <c r="Y762" s="27"/>
      <c r="Z762" s="27"/>
    </row>
    <row r="763" spans="1:26" ht="16.5" customHeight="1">
      <c r="A763" s="27"/>
      <c r="B763" s="27"/>
      <c r="C763" s="28"/>
      <c r="D763" s="27"/>
      <c r="E763" s="27"/>
      <c r="F763" s="27"/>
      <c r="G763" s="27"/>
      <c r="H763" s="27"/>
      <c r="I763" s="27"/>
      <c r="J763" s="27"/>
      <c r="K763" s="27"/>
      <c r="L763" s="27"/>
      <c r="M763" s="27"/>
      <c r="N763" s="27"/>
      <c r="O763" s="27"/>
      <c r="P763" s="27"/>
      <c r="Q763" s="27"/>
      <c r="R763" s="27"/>
      <c r="S763" s="27"/>
      <c r="T763" s="27"/>
      <c r="U763" s="27"/>
      <c r="V763" s="27"/>
      <c r="W763" s="27"/>
      <c r="X763" s="27"/>
      <c r="Y763" s="27"/>
      <c r="Z763" s="27"/>
    </row>
    <row r="764" spans="1:26" ht="16.5" customHeight="1">
      <c r="A764" s="27"/>
      <c r="B764" s="27"/>
      <c r="C764" s="28"/>
      <c r="D764" s="27"/>
      <c r="E764" s="27"/>
      <c r="F764" s="27"/>
      <c r="G764" s="27"/>
      <c r="H764" s="27"/>
      <c r="I764" s="27"/>
      <c r="J764" s="27"/>
      <c r="K764" s="27"/>
      <c r="L764" s="27"/>
      <c r="M764" s="27"/>
      <c r="N764" s="27"/>
      <c r="O764" s="27"/>
      <c r="P764" s="27"/>
      <c r="Q764" s="27"/>
      <c r="R764" s="27"/>
      <c r="S764" s="27"/>
      <c r="T764" s="27"/>
      <c r="U764" s="27"/>
      <c r="V764" s="27"/>
      <c r="W764" s="27"/>
      <c r="X764" s="27"/>
      <c r="Y764" s="27"/>
      <c r="Z764" s="27"/>
    </row>
    <row r="765" spans="1:26" ht="16.5" customHeight="1">
      <c r="A765" s="27"/>
      <c r="B765" s="27"/>
      <c r="C765" s="28"/>
      <c r="D765" s="27"/>
      <c r="E765" s="27"/>
      <c r="F765" s="27"/>
      <c r="G765" s="27"/>
      <c r="H765" s="27"/>
      <c r="I765" s="27"/>
      <c r="J765" s="27"/>
      <c r="K765" s="27"/>
      <c r="L765" s="27"/>
      <c r="M765" s="27"/>
      <c r="N765" s="27"/>
      <c r="O765" s="27"/>
      <c r="P765" s="27"/>
      <c r="Q765" s="27"/>
      <c r="R765" s="27"/>
      <c r="S765" s="27"/>
      <c r="T765" s="27"/>
      <c r="U765" s="27"/>
      <c r="V765" s="27"/>
      <c r="W765" s="27"/>
      <c r="X765" s="27"/>
      <c r="Y765" s="27"/>
      <c r="Z765" s="27"/>
    </row>
    <row r="766" spans="1:26" ht="16.5" customHeight="1">
      <c r="A766" s="27"/>
      <c r="B766" s="27"/>
      <c r="C766" s="28"/>
      <c r="D766" s="27"/>
      <c r="E766" s="27"/>
      <c r="F766" s="27"/>
      <c r="G766" s="27"/>
      <c r="H766" s="27"/>
      <c r="I766" s="27"/>
      <c r="J766" s="27"/>
      <c r="K766" s="27"/>
      <c r="L766" s="27"/>
      <c r="M766" s="27"/>
      <c r="N766" s="27"/>
      <c r="O766" s="27"/>
      <c r="P766" s="27"/>
      <c r="Q766" s="27"/>
      <c r="R766" s="27"/>
      <c r="S766" s="27"/>
      <c r="T766" s="27"/>
      <c r="U766" s="27"/>
      <c r="V766" s="27"/>
      <c r="W766" s="27"/>
      <c r="X766" s="27"/>
      <c r="Y766" s="27"/>
      <c r="Z766" s="27"/>
    </row>
    <row r="767" spans="1:26" ht="16.5" customHeight="1">
      <c r="A767" s="27"/>
      <c r="B767" s="27"/>
      <c r="C767" s="28"/>
      <c r="D767" s="27"/>
      <c r="E767" s="27"/>
      <c r="F767" s="27"/>
      <c r="G767" s="27"/>
      <c r="H767" s="27"/>
      <c r="I767" s="27"/>
      <c r="J767" s="27"/>
      <c r="K767" s="27"/>
      <c r="L767" s="27"/>
      <c r="M767" s="27"/>
      <c r="N767" s="27"/>
      <c r="O767" s="27"/>
      <c r="P767" s="27"/>
      <c r="Q767" s="27"/>
      <c r="R767" s="27"/>
      <c r="S767" s="27"/>
      <c r="T767" s="27"/>
      <c r="U767" s="27"/>
      <c r="V767" s="27"/>
      <c r="W767" s="27"/>
      <c r="X767" s="27"/>
      <c r="Y767" s="27"/>
      <c r="Z767" s="27"/>
    </row>
    <row r="768" spans="1:26" ht="16.5" customHeight="1">
      <c r="A768" s="27"/>
      <c r="B768" s="27"/>
      <c r="C768" s="28"/>
      <c r="D768" s="27"/>
      <c r="E768" s="27"/>
      <c r="F768" s="27"/>
      <c r="G768" s="27"/>
      <c r="H768" s="27"/>
      <c r="I768" s="27"/>
      <c r="J768" s="27"/>
      <c r="K768" s="27"/>
      <c r="L768" s="27"/>
      <c r="M768" s="27"/>
      <c r="N768" s="27"/>
      <c r="O768" s="27"/>
      <c r="P768" s="27"/>
      <c r="Q768" s="27"/>
      <c r="R768" s="27"/>
      <c r="S768" s="27"/>
      <c r="T768" s="27"/>
      <c r="U768" s="27"/>
      <c r="V768" s="27"/>
      <c r="W768" s="27"/>
      <c r="X768" s="27"/>
      <c r="Y768" s="27"/>
      <c r="Z768" s="27"/>
    </row>
    <row r="769" spans="1:26" ht="16.5" customHeight="1">
      <c r="A769" s="27"/>
      <c r="B769" s="27"/>
      <c r="C769" s="28"/>
      <c r="D769" s="27"/>
      <c r="E769" s="27"/>
      <c r="F769" s="27"/>
      <c r="G769" s="27"/>
      <c r="H769" s="27"/>
      <c r="I769" s="27"/>
      <c r="J769" s="27"/>
      <c r="K769" s="27"/>
      <c r="L769" s="27"/>
      <c r="M769" s="27"/>
      <c r="N769" s="27"/>
      <c r="O769" s="27"/>
      <c r="P769" s="27"/>
      <c r="Q769" s="27"/>
      <c r="R769" s="27"/>
      <c r="S769" s="27"/>
      <c r="T769" s="27"/>
      <c r="U769" s="27"/>
      <c r="V769" s="27"/>
      <c r="W769" s="27"/>
      <c r="X769" s="27"/>
      <c r="Y769" s="27"/>
      <c r="Z769" s="27"/>
    </row>
    <row r="770" spans="1:26" ht="16.5" customHeight="1">
      <c r="A770" s="27"/>
      <c r="B770" s="27"/>
      <c r="C770" s="28"/>
      <c r="D770" s="27"/>
      <c r="E770" s="27"/>
      <c r="F770" s="27"/>
      <c r="G770" s="27"/>
      <c r="H770" s="27"/>
      <c r="I770" s="27"/>
      <c r="J770" s="27"/>
      <c r="K770" s="27"/>
      <c r="L770" s="27"/>
      <c r="M770" s="27"/>
      <c r="N770" s="27"/>
      <c r="O770" s="27"/>
      <c r="P770" s="27"/>
      <c r="Q770" s="27"/>
      <c r="R770" s="27"/>
      <c r="S770" s="27"/>
      <c r="T770" s="27"/>
      <c r="U770" s="27"/>
      <c r="V770" s="27"/>
      <c r="W770" s="27"/>
      <c r="X770" s="27"/>
      <c r="Y770" s="27"/>
      <c r="Z770" s="27"/>
    </row>
    <row r="771" spans="1:26" ht="16.5" customHeight="1">
      <c r="A771" s="27"/>
      <c r="B771" s="27"/>
      <c r="C771" s="28"/>
      <c r="D771" s="27"/>
      <c r="E771" s="27"/>
      <c r="F771" s="27"/>
      <c r="G771" s="27"/>
      <c r="H771" s="27"/>
      <c r="I771" s="27"/>
      <c r="J771" s="27"/>
      <c r="K771" s="27"/>
      <c r="L771" s="27"/>
      <c r="M771" s="27"/>
      <c r="N771" s="27"/>
      <c r="O771" s="27"/>
      <c r="P771" s="27"/>
      <c r="Q771" s="27"/>
      <c r="R771" s="27"/>
      <c r="S771" s="27"/>
      <c r="T771" s="27"/>
      <c r="U771" s="27"/>
      <c r="V771" s="27"/>
      <c r="W771" s="27"/>
      <c r="X771" s="27"/>
      <c r="Y771" s="27"/>
      <c r="Z771" s="27"/>
    </row>
    <row r="772" spans="1:26" ht="16.5" customHeight="1">
      <c r="A772" s="27"/>
      <c r="B772" s="27"/>
      <c r="C772" s="28"/>
      <c r="D772" s="27"/>
      <c r="E772" s="27"/>
      <c r="F772" s="27"/>
      <c r="G772" s="27"/>
      <c r="H772" s="27"/>
      <c r="I772" s="27"/>
      <c r="J772" s="27"/>
      <c r="K772" s="27"/>
      <c r="L772" s="27"/>
      <c r="M772" s="27"/>
      <c r="N772" s="27"/>
      <c r="O772" s="27"/>
      <c r="P772" s="27"/>
      <c r="Q772" s="27"/>
      <c r="R772" s="27"/>
      <c r="S772" s="27"/>
      <c r="T772" s="27"/>
      <c r="U772" s="27"/>
      <c r="V772" s="27"/>
      <c r="W772" s="27"/>
      <c r="X772" s="27"/>
      <c r="Y772" s="27"/>
      <c r="Z772" s="27"/>
    </row>
    <row r="773" spans="1:26" ht="16.5" customHeight="1">
      <c r="A773" s="27"/>
      <c r="B773" s="27"/>
      <c r="C773" s="28"/>
      <c r="D773" s="27"/>
      <c r="E773" s="27"/>
      <c r="F773" s="27"/>
      <c r="G773" s="27"/>
      <c r="H773" s="27"/>
      <c r="I773" s="27"/>
      <c r="J773" s="27"/>
      <c r="K773" s="27"/>
      <c r="L773" s="27"/>
      <c r="M773" s="27"/>
      <c r="N773" s="27"/>
      <c r="O773" s="27"/>
      <c r="P773" s="27"/>
      <c r="Q773" s="27"/>
      <c r="R773" s="27"/>
      <c r="S773" s="27"/>
      <c r="T773" s="27"/>
      <c r="U773" s="27"/>
      <c r="V773" s="27"/>
      <c r="W773" s="27"/>
      <c r="X773" s="27"/>
      <c r="Y773" s="27"/>
      <c r="Z773" s="27"/>
    </row>
    <row r="774" spans="1:26" ht="16.5" customHeight="1">
      <c r="A774" s="27"/>
      <c r="B774" s="27"/>
      <c r="C774" s="28"/>
      <c r="D774" s="27"/>
      <c r="E774" s="27"/>
      <c r="F774" s="27"/>
      <c r="G774" s="27"/>
      <c r="H774" s="27"/>
      <c r="I774" s="27"/>
      <c r="J774" s="27"/>
      <c r="K774" s="27"/>
      <c r="L774" s="27"/>
      <c r="M774" s="27"/>
      <c r="N774" s="27"/>
      <c r="O774" s="27"/>
      <c r="P774" s="27"/>
      <c r="Q774" s="27"/>
      <c r="R774" s="27"/>
      <c r="S774" s="27"/>
      <c r="T774" s="27"/>
      <c r="U774" s="27"/>
      <c r="V774" s="27"/>
      <c r="W774" s="27"/>
      <c r="X774" s="27"/>
      <c r="Y774" s="27"/>
      <c r="Z774" s="27"/>
    </row>
    <row r="775" spans="1:26" ht="16.5" customHeight="1">
      <c r="A775" s="27"/>
      <c r="B775" s="27"/>
      <c r="C775" s="28"/>
      <c r="D775" s="27"/>
      <c r="E775" s="27"/>
      <c r="F775" s="27"/>
      <c r="G775" s="27"/>
      <c r="H775" s="27"/>
      <c r="I775" s="27"/>
      <c r="J775" s="27"/>
      <c r="K775" s="27"/>
      <c r="L775" s="27"/>
      <c r="M775" s="27"/>
      <c r="N775" s="27"/>
      <c r="O775" s="27"/>
      <c r="P775" s="27"/>
      <c r="Q775" s="27"/>
      <c r="R775" s="27"/>
      <c r="S775" s="27"/>
      <c r="T775" s="27"/>
      <c r="U775" s="27"/>
      <c r="V775" s="27"/>
      <c r="W775" s="27"/>
      <c r="X775" s="27"/>
      <c r="Y775" s="27"/>
      <c r="Z775" s="27"/>
    </row>
    <row r="776" spans="1:26" ht="16.5" customHeight="1">
      <c r="A776" s="27"/>
      <c r="B776" s="27"/>
      <c r="C776" s="28"/>
      <c r="D776" s="27"/>
      <c r="E776" s="27"/>
      <c r="F776" s="27"/>
      <c r="G776" s="27"/>
      <c r="H776" s="27"/>
      <c r="I776" s="27"/>
      <c r="J776" s="27"/>
      <c r="K776" s="27"/>
      <c r="L776" s="27"/>
      <c r="M776" s="27"/>
      <c r="N776" s="27"/>
      <c r="O776" s="27"/>
      <c r="P776" s="27"/>
      <c r="Q776" s="27"/>
      <c r="R776" s="27"/>
      <c r="S776" s="27"/>
      <c r="T776" s="27"/>
      <c r="U776" s="27"/>
      <c r="V776" s="27"/>
      <c r="W776" s="27"/>
      <c r="X776" s="27"/>
      <c r="Y776" s="27"/>
      <c r="Z776" s="27"/>
    </row>
    <row r="777" spans="1:26" ht="16.5" customHeight="1">
      <c r="A777" s="27"/>
      <c r="B777" s="27"/>
      <c r="C777" s="28"/>
      <c r="D777" s="27"/>
      <c r="E777" s="27"/>
      <c r="F777" s="27"/>
      <c r="G777" s="27"/>
      <c r="H777" s="27"/>
      <c r="I777" s="27"/>
      <c r="J777" s="27"/>
      <c r="K777" s="27"/>
      <c r="L777" s="27"/>
      <c r="M777" s="27"/>
      <c r="N777" s="27"/>
      <c r="O777" s="27"/>
      <c r="P777" s="27"/>
      <c r="Q777" s="27"/>
      <c r="R777" s="27"/>
      <c r="S777" s="27"/>
      <c r="T777" s="27"/>
      <c r="U777" s="27"/>
      <c r="V777" s="27"/>
      <c r="W777" s="27"/>
      <c r="X777" s="27"/>
      <c r="Y777" s="27"/>
      <c r="Z777" s="27"/>
    </row>
    <row r="778" spans="1:26" ht="16.5" customHeight="1">
      <c r="A778" s="27"/>
      <c r="B778" s="27"/>
      <c r="C778" s="28"/>
      <c r="D778" s="27"/>
      <c r="E778" s="27"/>
      <c r="F778" s="27"/>
      <c r="G778" s="27"/>
      <c r="H778" s="27"/>
      <c r="I778" s="27"/>
      <c r="J778" s="27"/>
      <c r="K778" s="27"/>
      <c r="L778" s="27"/>
      <c r="M778" s="27"/>
      <c r="N778" s="27"/>
      <c r="O778" s="27"/>
      <c r="P778" s="27"/>
      <c r="Q778" s="27"/>
      <c r="R778" s="27"/>
      <c r="S778" s="27"/>
      <c r="T778" s="27"/>
      <c r="U778" s="27"/>
      <c r="V778" s="27"/>
      <c r="W778" s="27"/>
      <c r="X778" s="27"/>
      <c r="Y778" s="27"/>
      <c r="Z778" s="27"/>
    </row>
    <row r="779" spans="1:26" ht="16.5" customHeight="1">
      <c r="A779" s="27"/>
      <c r="B779" s="27"/>
      <c r="C779" s="28"/>
      <c r="D779" s="27"/>
      <c r="E779" s="27"/>
      <c r="F779" s="27"/>
      <c r="G779" s="27"/>
      <c r="H779" s="27"/>
      <c r="I779" s="27"/>
      <c r="J779" s="27"/>
      <c r="K779" s="27"/>
      <c r="L779" s="27"/>
      <c r="M779" s="27"/>
      <c r="N779" s="27"/>
      <c r="O779" s="27"/>
      <c r="P779" s="27"/>
      <c r="Q779" s="27"/>
      <c r="R779" s="27"/>
      <c r="S779" s="27"/>
      <c r="T779" s="27"/>
      <c r="U779" s="27"/>
      <c r="V779" s="27"/>
      <c r="W779" s="27"/>
      <c r="X779" s="27"/>
      <c r="Y779" s="27"/>
      <c r="Z779" s="27"/>
    </row>
    <row r="780" spans="1:26" ht="16.5" customHeight="1">
      <c r="A780" s="27"/>
      <c r="B780" s="27"/>
      <c r="C780" s="28"/>
      <c r="D780" s="27"/>
      <c r="E780" s="27"/>
      <c r="F780" s="27"/>
      <c r="G780" s="27"/>
      <c r="H780" s="27"/>
      <c r="I780" s="27"/>
      <c r="J780" s="27"/>
      <c r="K780" s="27"/>
      <c r="L780" s="27"/>
      <c r="M780" s="27"/>
      <c r="N780" s="27"/>
      <c r="O780" s="27"/>
      <c r="P780" s="27"/>
      <c r="Q780" s="27"/>
      <c r="R780" s="27"/>
      <c r="S780" s="27"/>
      <c r="T780" s="27"/>
      <c r="U780" s="27"/>
      <c r="V780" s="27"/>
      <c r="W780" s="27"/>
      <c r="X780" s="27"/>
      <c r="Y780" s="27"/>
      <c r="Z780" s="27"/>
    </row>
    <row r="781" spans="1:26" ht="16.5" customHeight="1">
      <c r="A781" s="27"/>
      <c r="B781" s="27"/>
      <c r="C781" s="28"/>
      <c r="D781" s="27"/>
      <c r="E781" s="27"/>
      <c r="F781" s="27"/>
      <c r="G781" s="27"/>
      <c r="H781" s="27"/>
      <c r="I781" s="27"/>
      <c r="J781" s="27"/>
      <c r="K781" s="27"/>
      <c r="L781" s="27"/>
      <c r="M781" s="27"/>
      <c r="N781" s="27"/>
      <c r="O781" s="27"/>
      <c r="P781" s="27"/>
      <c r="Q781" s="27"/>
      <c r="R781" s="27"/>
      <c r="S781" s="27"/>
      <c r="T781" s="27"/>
      <c r="U781" s="27"/>
      <c r="V781" s="27"/>
      <c r="W781" s="27"/>
      <c r="X781" s="27"/>
      <c r="Y781" s="27"/>
      <c r="Z781" s="27"/>
    </row>
    <row r="782" spans="1:26" ht="16.5" customHeight="1">
      <c r="A782" s="27"/>
      <c r="B782" s="27"/>
      <c r="C782" s="28"/>
      <c r="D782" s="27"/>
      <c r="E782" s="27"/>
      <c r="F782" s="27"/>
      <c r="G782" s="27"/>
      <c r="H782" s="27"/>
      <c r="I782" s="27"/>
      <c r="J782" s="27"/>
      <c r="K782" s="27"/>
      <c r="L782" s="27"/>
      <c r="M782" s="27"/>
      <c r="N782" s="27"/>
      <c r="O782" s="27"/>
      <c r="P782" s="27"/>
      <c r="Q782" s="27"/>
      <c r="R782" s="27"/>
      <c r="S782" s="27"/>
      <c r="T782" s="27"/>
      <c r="U782" s="27"/>
      <c r="V782" s="27"/>
      <c r="W782" s="27"/>
      <c r="X782" s="27"/>
      <c r="Y782" s="27"/>
      <c r="Z782" s="27"/>
    </row>
    <row r="783" spans="1:26" ht="16.5" customHeight="1">
      <c r="A783" s="27"/>
      <c r="B783" s="27"/>
      <c r="C783" s="28"/>
      <c r="D783" s="27"/>
      <c r="E783" s="27"/>
      <c r="F783" s="27"/>
      <c r="G783" s="27"/>
      <c r="H783" s="27"/>
      <c r="I783" s="27"/>
      <c r="J783" s="27"/>
      <c r="K783" s="27"/>
      <c r="L783" s="27"/>
      <c r="M783" s="27"/>
      <c r="N783" s="27"/>
      <c r="O783" s="27"/>
      <c r="P783" s="27"/>
      <c r="Q783" s="27"/>
      <c r="R783" s="27"/>
      <c r="S783" s="27"/>
      <c r="T783" s="27"/>
      <c r="U783" s="27"/>
      <c r="V783" s="27"/>
      <c r="W783" s="27"/>
      <c r="X783" s="27"/>
      <c r="Y783" s="27"/>
      <c r="Z783" s="27"/>
    </row>
    <row r="784" spans="1:26" ht="16.5" customHeight="1">
      <c r="A784" s="27"/>
      <c r="B784" s="27"/>
      <c r="C784" s="28"/>
      <c r="D784" s="27"/>
      <c r="E784" s="27"/>
      <c r="F784" s="27"/>
      <c r="G784" s="27"/>
      <c r="H784" s="27"/>
      <c r="I784" s="27"/>
      <c r="J784" s="27"/>
      <c r="K784" s="27"/>
      <c r="L784" s="27"/>
      <c r="M784" s="27"/>
      <c r="N784" s="27"/>
      <c r="O784" s="27"/>
      <c r="P784" s="27"/>
      <c r="Q784" s="27"/>
      <c r="R784" s="27"/>
      <c r="S784" s="27"/>
      <c r="T784" s="27"/>
      <c r="U784" s="27"/>
      <c r="V784" s="27"/>
      <c r="W784" s="27"/>
      <c r="X784" s="27"/>
      <c r="Y784" s="27"/>
      <c r="Z784" s="27"/>
    </row>
    <row r="785" spans="1:26" ht="16.5" customHeight="1">
      <c r="A785" s="27"/>
      <c r="B785" s="27"/>
      <c r="C785" s="28"/>
      <c r="D785" s="27"/>
      <c r="E785" s="27"/>
      <c r="F785" s="27"/>
      <c r="G785" s="27"/>
      <c r="H785" s="27"/>
      <c r="I785" s="27"/>
      <c r="J785" s="27"/>
      <c r="K785" s="27"/>
      <c r="L785" s="27"/>
      <c r="M785" s="27"/>
      <c r="N785" s="27"/>
      <c r="O785" s="27"/>
      <c r="P785" s="27"/>
      <c r="Q785" s="27"/>
      <c r="R785" s="27"/>
      <c r="S785" s="27"/>
      <c r="T785" s="27"/>
      <c r="U785" s="27"/>
      <c r="V785" s="27"/>
      <c r="W785" s="27"/>
      <c r="X785" s="27"/>
      <c r="Y785" s="27"/>
      <c r="Z785" s="27"/>
    </row>
    <row r="786" spans="1:26" ht="16.5" customHeight="1">
      <c r="A786" s="27"/>
      <c r="B786" s="27"/>
      <c r="C786" s="28"/>
      <c r="D786" s="27"/>
      <c r="E786" s="27"/>
      <c r="F786" s="27"/>
      <c r="G786" s="27"/>
      <c r="H786" s="27"/>
      <c r="I786" s="27"/>
      <c r="J786" s="27"/>
      <c r="K786" s="27"/>
      <c r="L786" s="27"/>
      <c r="M786" s="27"/>
      <c r="N786" s="27"/>
      <c r="O786" s="27"/>
      <c r="P786" s="27"/>
      <c r="Q786" s="27"/>
      <c r="R786" s="27"/>
      <c r="S786" s="27"/>
      <c r="T786" s="27"/>
      <c r="U786" s="27"/>
      <c r="V786" s="27"/>
      <c r="W786" s="27"/>
      <c r="X786" s="27"/>
      <c r="Y786" s="27"/>
      <c r="Z786" s="27"/>
    </row>
    <row r="787" spans="1:26" ht="16.5" customHeight="1">
      <c r="A787" s="27"/>
      <c r="B787" s="27"/>
      <c r="C787" s="28"/>
      <c r="D787" s="27"/>
      <c r="E787" s="27"/>
      <c r="F787" s="27"/>
      <c r="G787" s="27"/>
      <c r="H787" s="27"/>
      <c r="I787" s="27"/>
      <c r="J787" s="27"/>
      <c r="K787" s="27"/>
      <c r="L787" s="27"/>
      <c r="M787" s="27"/>
      <c r="N787" s="27"/>
      <c r="O787" s="27"/>
      <c r="P787" s="27"/>
      <c r="Q787" s="27"/>
      <c r="R787" s="27"/>
      <c r="S787" s="27"/>
      <c r="T787" s="27"/>
      <c r="U787" s="27"/>
      <c r="V787" s="27"/>
      <c r="W787" s="27"/>
      <c r="X787" s="27"/>
      <c r="Y787" s="27"/>
      <c r="Z787" s="27"/>
    </row>
    <row r="788" spans="1:26" ht="16.5" customHeight="1">
      <c r="A788" s="27"/>
      <c r="B788" s="27"/>
      <c r="C788" s="28"/>
      <c r="D788" s="27"/>
      <c r="E788" s="27"/>
      <c r="F788" s="27"/>
      <c r="G788" s="27"/>
      <c r="H788" s="27"/>
      <c r="I788" s="27"/>
      <c r="J788" s="27"/>
      <c r="K788" s="27"/>
      <c r="L788" s="27"/>
      <c r="M788" s="27"/>
      <c r="N788" s="27"/>
      <c r="O788" s="27"/>
      <c r="P788" s="27"/>
      <c r="Q788" s="27"/>
      <c r="R788" s="27"/>
      <c r="S788" s="27"/>
      <c r="T788" s="27"/>
      <c r="U788" s="27"/>
      <c r="V788" s="27"/>
      <c r="W788" s="27"/>
      <c r="X788" s="27"/>
      <c r="Y788" s="27"/>
      <c r="Z788" s="27"/>
    </row>
    <row r="789" spans="1:26" ht="16.5" customHeight="1">
      <c r="A789" s="27"/>
      <c r="B789" s="27"/>
      <c r="C789" s="28"/>
      <c r="D789" s="27"/>
      <c r="E789" s="27"/>
      <c r="F789" s="27"/>
      <c r="G789" s="27"/>
      <c r="H789" s="27"/>
      <c r="I789" s="27"/>
      <c r="J789" s="27"/>
      <c r="K789" s="27"/>
      <c r="L789" s="27"/>
      <c r="M789" s="27"/>
      <c r="N789" s="27"/>
      <c r="O789" s="27"/>
      <c r="P789" s="27"/>
      <c r="Q789" s="27"/>
      <c r="R789" s="27"/>
      <c r="S789" s="27"/>
      <c r="T789" s="27"/>
      <c r="U789" s="27"/>
      <c r="V789" s="27"/>
      <c r="W789" s="27"/>
      <c r="X789" s="27"/>
      <c r="Y789" s="27"/>
      <c r="Z789" s="27"/>
    </row>
    <row r="790" spans="1:26" ht="16.5" customHeight="1">
      <c r="A790" s="27"/>
      <c r="B790" s="27"/>
      <c r="C790" s="28"/>
      <c r="D790" s="27"/>
      <c r="E790" s="27"/>
      <c r="F790" s="27"/>
      <c r="G790" s="27"/>
      <c r="H790" s="27"/>
      <c r="I790" s="27"/>
      <c r="J790" s="27"/>
      <c r="K790" s="27"/>
      <c r="L790" s="27"/>
      <c r="M790" s="27"/>
      <c r="N790" s="27"/>
      <c r="O790" s="27"/>
      <c r="P790" s="27"/>
      <c r="Q790" s="27"/>
      <c r="R790" s="27"/>
      <c r="S790" s="27"/>
      <c r="T790" s="27"/>
      <c r="U790" s="27"/>
      <c r="V790" s="27"/>
      <c r="W790" s="27"/>
      <c r="X790" s="27"/>
      <c r="Y790" s="27"/>
      <c r="Z790" s="27"/>
    </row>
    <row r="791" spans="1:26" ht="16.5" customHeight="1">
      <c r="A791" s="27"/>
      <c r="B791" s="27"/>
      <c r="C791" s="28"/>
      <c r="D791" s="27"/>
      <c r="E791" s="27"/>
      <c r="F791" s="27"/>
      <c r="G791" s="27"/>
      <c r="H791" s="27"/>
      <c r="I791" s="27"/>
      <c r="J791" s="27"/>
      <c r="K791" s="27"/>
      <c r="L791" s="27"/>
      <c r="M791" s="27"/>
      <c r="N791" s="27"/>
      <c r="O791" s="27"/>
      <c r="P791" s="27"/>
      <c r="Q791" s="27"/>
      <c r="R791" s="27"/>
      <c r="S791" s="27"/>
      <c r="T791" s="27"/>
      <c r="U791" s="27"/>
      <c r="V791" s="27"/>
      <c r="W791" s="27"/>
      <c r="X791" s="27"/>
      <c r="Y791" s="27"/>
      <c r="Z791" s="27"/>
    </row>
    <row r="792" spans="1:26" ht="16.5" customHeight="1">
      <c r="A792" s="27"/>
      <c r="B792" s="27"/>
      <c r="C792" s="28"/>
      <c r="D792" s="27"/>
      <c r="E792" s="27"/>
      <c r="F792" s="27"/>
      <c r="G792" s="27"/>
      <c r="H792" s="27"/>
      <c r="I792" s="27"/>
      <c r="J792" s="27"/>
      <c r="K792" s="27"/>
      <c r="L792" s="27"/>
      <c r="M792" s="27"/>
      <c r="N792" s="27"/>
      <c r="O792" s="27"/>
      <c r="P792" s="27"/>
      <c r="Q792" s="27"/>
      <c r="R792" s="27"/>
      <c r="S792" s="27"/>
      <c r="T792" s="27"/>
      <c r="U792" s="27"/>
      <c r="V792" s="27"/>
      <c r="W792" s="27"/>
      <c r="X792" s="27"/>
      <c r="Y792" s="27"/>
      <c r="Z792" s="27"/>
    </row>
    <row r="793" spans="1:26" ht="16.5" customHeight="1">
      <c r="A793" s="27"/>
      <c r="B793" s="27"/>
      <c r="C793" s="28"/>
      <c r="D793" s="27"/>
      <c r="E793" s="27"/>
      <c r="F793" s="27"/>
      <c r="G793" s="27"/>
      <c r="H793" s="27"/>
      <c r="I793" s="27"/>
      <c r="J793" s="27"/>
      <c r="K793" s="27"/>
      <c r="L793" s="27"/>
      <c r="M793" s="27"/>
      <c r="N793" s="27"/>
      <c r="O793" s="27"/>
      <c r="P793" s="27"/>
      <c r="Q793" s="27"/>
      <c r="R793" s="27"/>
      <c r="S793" s="27"/>
      <c r="T793" s="27"/>
      <c r="U793" s="27"/>
      <c r="V793" s="27"/>
      <c r="W793" s="27"/>
      <c r="X793" s="27"/>
      <c r="Y793" s="27"/>
      <c r="Z793" s="27"/>
    </row>
    <row r="794" spans="1:26" ht="16.5" customHeight="1">
      <c r="A794" s="27"/>
      <c r="B794" s="27"/>
      <c r="C794" s="28"/>
      <c r="D794" s="27"/>
      <c r="E794" s="27"/>
      <c r="F794" s="27"/>
      <c r="G794" s="27"/>
      <c r="H794" s="27"/>
      <c r="I794" s="27"/>
      <c r="J794" s="27"/>
      <c r="K794" s="27"/>
      <c r="L794" s="27"/>
      <c r="M794" s="27"/>
      <c r="N794" s="27"/>
      <c r="O794" s="27"/>
      <c r="P794" s="27"/>
      <c r="Q794" s="27"/>
      <c r="R794" s="27"/>
      <c r="S794" s="27"/>
      <c r="T794" s="27"/>
      <c r="U794" s="27"/>
      <c r="V794" s="27"/>
      <c r="W794" s="27"/>
      <c r="X794" s="27"/>
      <c r="Y794" s="27"/>
      <c r="Z794" s="27"/>
    </row>
    <row r="795" spans="1:26" ht="16.5" customHeight="1">
      <c r="A795" s="27"/>
      <c r="B795" s="27"/>
      <c r="C795" s="28"/>
      <c r="D795" s="27"/>
      <c r="E795" s="27"/>
      <c r="F795" s="27"/>
      <c r="G795" s="27"/>
      <c r="H795" s="27"/>
      <c r="I795" s="27"/>
      <c r="J795" s="27"/>
      <c r="K795" s="27"/>
      <c r="L795" s="27"/>
      <c r="M795" s="27"/>
      <c r="N795" s="27"/>
      <c r="O795" s="27"/>
      <c r="P795" s="27"/>
      <c r="Q795" s="27"/>
      <c r="R795" s="27"/>
      <c r="S795" s="27"/>
      <c r="T795" s="27"/>
      <c r="U795" s="27"/>
      <c r="V795" s="27"/>
      <c r="W795" s="27"/>
      <c r="X795" s="27"/>
      <c r="Y795" s="27"/>
      <c r="Z795" s="27"/>
    </row>
    <row r="796" spans="1:26" ht="16.5" customHeight="1">
      <c r="A796" s="27"/>
      <c r="B796" s="27"/>
      <c r="C796" s="28"/>
      <c r="D796" s="27"/>
      <c r="E796" s="27"/>
      <c r="F796" s="27"/>
      <c r="G796" s="27"/>
      <c r="H796" s="27"/>
      <c r="I796" s="27"/>
      <c r="J796" s="27"/>
      <c r="K796" s="27"/>
      <c r="L796" s="27"/>
      <c r="M796" s="27"/>
      <c r="N796" s="27"/>
      <c r="O796" s="27"/>
      <c r="P796" s="27"/>
      <c r="Q796" s="27"/>
      <c r="R796" s="27"/>
      <c r="S796" s="27"/>
      <c r="T796" s="27"/>
      <c r="U796" s="27"/>
      <c r="V796" s="27"/>
      <c r="W796" s="27"/>
      <c r="X796" s="27"/>
      <c r="Y796" s="27"/>
      <c r="Z796" s="27"/>
    </row>
    <row r="797" spans="1:26" ht="16.5" customHeight="1">
      <c r="A797" s="27"/>
      <c r="B797" s="27"/>
      <c r="C797" s="28"/>
      <c r="D797" s="27"/>
      <c r="E797" s="27"/>
      <c r="F797" s="27"/>
      <c r="G797" s="27"/>
      <c r="H797" s="27"/>
      <c r="I797" s="27"/>
      <c r="J797" s="27"/>
      <c r="K797" s="27"/>
      <c r="L797" s="27"/>
      <c r="M797" s="27"/>
      <c r="N797" s="27"/>
      <c r="O797" s="27"/>
      <c r="P797" s="27"/>
      <c r="Q797" s="27"/>
      <c r="R797" s="27"/>
      <c r="S797" s="27"/>
      <c r="T797" s="27"/>
      <c r="U797" s="27"/>
      <c r="V797" s="27"/>
      <c r="W797" s="27"/>
      <c r="X797" s="27"/>
      <c r="Y797" s="27"/>
      <c r="Z797" s="27"/>
    </row>
    <row r="798" spans="1:26" ht="16.5" customHeight="1">
      <c r="A798" s="27"/>
      <c r="B798" s="27"/>
      <c r="C798" s="28"/>
      <c r="D798" s="27"/>
      <c r="E798" s="27"/>
      <c r="F798" s="27"/>
      <c r="G798" s="27"/>
      <c r="H798" s="27"/>
      <c r="I798" s="27"/>
      <c r="J798" s="27"/>
      <c r="K798" s="27"/>
      <c r="L798" s="27"/>
      <c r="M798" s="27"/>
      <c r="N798" s="27"/>
      <c r="O798" s="27"/>
      <c r="P798" s="27"/>
      <c r="Q798" s="27"/>
      <c r="R798" s="27"/>
      <c r="S798" s="27"/>
      <c r="T798" s="27"/>
      <c r="U798" s="27"/>
      <c r="V798" s="27"/>
      <c r="W798" s="27"/>
      <c r="X798" s="27"/>
      <c r="Y798" s="27"/>
      <c r="Z798" s="27"/>
    </row>
    <row r="799" spans="1:26" ht="16.5" customHeight="1">
      <c r="A799" s="27"/>
      <c r="B799" s="27"/>
      <c r="C799" s="28"/>
      <c r="D799" s="27"/>
      <c r="E799" s="27"/>
      <c r="F799" s="27"/>
      <c r="G799" s="27"/>
      <c r="H799" s="27"/>
      <c r="I799" s="27"/>
      <c r="J799" s="27"/>
      <c r="K799" s="27"/>
      <c r="L799" s="27"/>
      <c r="M799" s="27"/>
      <c r="N799" s="27"/>
      <c r="O799" s="27"/>
      <c r="P799" s="27"/>
      <c r="Q799" s="27"/>
      <c r="R799" s="27"/>
      <c r="S799" s="27"/>
      <c r="T799" s="27"/>
      <c r="U799" s="27"/>
      <c r="V799" s="27"/>
      <c r="W799" s="27"/>
      <c r="X799" s="27"/>
      <c r="Y799" s="27"/>
      <c r="Z799" s="27"/>
    </row>
    <row r="800" spans="1:26" ht="16.5" customHeight="1">
      <c r="A800" s="27"/>
      <c r="B800" s="27"/>
      <c r="C800" s="28"/>
      <c r="D800" s="27"/>
      <c r="E800" s="27"/>
      <c r="F800" s="27"/>
      <c r="G800" s="27"/>
      <c r="H800" s="27"/>
      <c r="I800" s="27"/>
      <c r="J800" s="27"/>
      <c r="K800" s="27"/>
      <c r="L800" s="27"/>
      <c r="M800" s="27"/>
      <c r="N800" s="27"/>
      <c r="O800" s="27"/>
      <c r="P800" s="27"/>
      <c r="Q800" s="27"/>
      <c r="R800" s="27"/>
      <c r="S800" s="27"/>
      <c r="T800" s="27"/>
      <c r="U800" s="27"/>
      <c r="V800" s="27"/>
      <c r="W800" s="27"/>
      <c r="X800" s="27"/>
      <c r="Y800" s="27"/>
      <c r="Z800" s="27"/>
    </row>
    <row r="801" spans="1:26" ht="16.5" customHeight="1">
      <c r="A801" s="27"/>
      <c r="B801" s="27"/>
      <c r="C801" s="28"/>
      <c r="D801" s="27"/>
      <c r="E801" s="27"/>
      <c r="F801" s="27"/>
      <c r="G801" s="27"/>
      <c r="H801" s="27"/>
      <c r="I801" s="27"/>
      <c r="J801" s="27"/>
      <c r="K801" s="27"/>
      <c r="L801" s="27"/>
      <c r="M801" s="27"/>
      <c r="N801" s="27"/>
      <c r="O801" s="27"/>
      <c r="P801" s="27"/>
      <c r="Q801" s="27"/>
      <c r="R801" s="27"/>
      <c r="S801" s="27"/>
      <c r="T801" s="27"/>
      <c r="U801" s="27"/>
      <c r="V801" s="27"/>
      <c r="W801" s="27"/>
      <c r="X801" s="27"/>
      <c r="Y801" s="27"/>
      <c r="Z801" s="27"/>
    </row>
    <row r="802" spans="1:26" ht="16.5" customHeight="1">
      <c r="A802" s="27"/>
      <c r="B802" s="27"/>
      <c r="C802" s="28"/>
      <c r="D802" s="27"/>
      <c r="E802" s="27"/>
      <c r="F802" s="27"/>
      <c r="G802" s="27"/>
      <c r="H802" s="27"/>
      <c r="I802" s="27"/>
      <c r="J802" s="27"/>
      <c r="K802" s="27"/>
      <c r="L802" s="27"/>
      <c r="M802" s="27"/>
      <c r="N802" s="27"/>
      <c r="O802" s="27"/>
      <c r="P802" s="27"/>
      <c r="Q802" s="27"/>
      <c r="R802" s="27"/>
      <c r="S802" s="27"/>
      <c r="T802" s="27"/>
      <c r="U802" s="27"/>
      <c r="V802" s="27"/>
      <c r="W802" s="27"/>
      <c r="X802" s="27"/>
      <c r="Y802" s="27"/>
      <c r="Z802" s="27"/>
    </row>
    <row r="803" spans="1:26" ht="16.5" customHeight="1">
      <c r="A803" s="27"/>
      <c r="B803" s="27"/>
      <c r="C803" s="28"/>
      <c r="D803" s="27"/>
      <c r="E803" s="27"/>
      <c r="F803" s="27"/>
      <c r="G803" s="27"/>
      <c r="H803" s="27"/>
      <c r="I803" s="27"/>
      <c r="J803" s="27"/>
      <c r="K803" s="27"/>
      <c r="L803" s="27"/>
      <c r="M803" s="27"/>
      <c r="N803" s="27"/>
      <c r="O803" s="27"/>
      <c r="P803" s="27"/>
      <c r="Q803" s="27"/>
      <c r="R803" s="27"/>
      <c r="S803" s="27"/>
      <c r="T803" s="27"/>
      <c r="U803" s="27"/>
      <c r="V803" s="27"/>
      <c r="W803" s="27"/>
      <c r="X803" s="27"/>
      <c r="Y803" s="27"/>
      <c r="Z803" s="27"/>
    </row>
    <row r="804" spans="1:26" ht="16.5" customHeight="1">
      <c r="A804" s="27"/>
      <c r="B804" s="27"/>
      <c r="C804" s="28"/>
      <c r="D804" s="27"/>
      <c r="E804" s="27"/>
      <c r="F804" s="27"/>
      <c r="G804" s="27"/>
      <c r="H804" s="27"/>
      <c r="I804" s="27"/>
      <c r="J804" s="27"/>
      <c r="K804" s="27"/>
      <c r="L804" s="27"/>
      <c r="M804" s="27"/>
      <c r="N804" s="27"/>
      <c r="O804" s="27"/>
      <c r="P804" s="27"/>
      <c r="Q804" s="27"/>
      <c r="R804" s="27"/>
      <c r="S804" s="27"/>
      <c r="T804" s="27"/>
      <c r="U804" s="27"/>
      <c r="V804" s="27"/>
      <c r="W804" s="27"/>
      <c r="X804" s="27"/>
      <c r="Y804" s="27"/>
      <c r="Z804" s="27"/>
    </row>
    <row r="805" spans="1:26" ht="16.5" customHeight="1">
      <c r="A805" s="27"/>
      <c r="B805" s="27"/>
      <c r="C805" s="28"/>
      <c r="D805" s="27"/>
      <c r="E805" s="27"/>
      <c r="F805" s="27"/>
      <c r="G805" s="27"/>
      <c r="H805" s="27"/>
      <c r="I805" s="27"/>
      <c r="J805" s="27"/>
      <c r="K805" s="27"/>
      <c r="L805" s="27"/>
      <c r="M805" s="27"/>
      <c r="N805" s="27"/>
      <c r="O805" s="27"/>
      <c r="P805" s="27"/>
      <c r="Q805" s="27"/>
      <c r="R805" s="27"/>
      <c r="S805" s="27"/>
      <c r="T805" s="27"/>
      <c r="U805" s="27"/>
      <c r="V805" s="27"/>
      <c r="W805" s="27"/>
      <c r="X805" s="27"/>
      <c r="Y805" s="27"/>
      <c r="Z805" s="27"/>
    </row>
    <row r="806" spans="1:26" ht="16.5" customHeight="1">
      <c r="A806" s="27"/>
      <c r="B806" s="27"/>
      <c r="C806" s="28"/>
      <c r="D806" s="27"/>
      <c r="E806" s="27"/>
      <c r="F806" s="27"/>
      <c r="G806" s="27"/>
      <c r="H806" s="27"/>
      <c r="I806" s="27"/>
      <c r="J806" s="27"/>
      <c r="K806" s="27"/>
      <c r="L806" s="27"/>
      <c r="M806" s="27"/>
      <c r="N806" s="27"/>
      <c r="O806" s="27"/>
      <c r="P806" s="27"/>
      <c r="Q806" s="27"/>
      <c r="R806" s="27"/>
      <c r="S806" s="27"/>
      <c r="T806" s="27"/>
      <c r="U806" s="27"/>
      <c r="V806" s="27"/>
      <c r="W806" s="27"/>
      <c r="X806" s="27"/>
      <c r="Y806" s="27"/>
      <c r="Z806" s="27"/>
    </row>
    <row r="807" spans="1:26" ht="16.5" customHeight="1">
      <c r="A807" s="27"/>
      <c r="B807" s="27"/>
      <c r="C807" s="28"/>
      <c r="D807" s="27"/>
      <c r="E807" s="27"/>
      <c r="F807" s="27"/>
      <c r="G807" s="27"/>
      <c r="H807" s="27"/>
      <c r="I807" s="27"/>
      <c r="J807" s="27"/>
      <c r="K807" s="27"/>
      <c r="L807" s="27"/>
      <c r="M807" s="27"/>
      <c r="N807" s="27"/>
      <c r="O807" s="27"/>
      <c r="P807" s="27"/>
      <c r="Q807" s="27"/>
      <c r="R807" s="27"/>
      <c r="S807" s="27"/>
      <c r="T807" s="27"/>
      <c r="U807" s="27"/>
      <c r="V807" s="27"/>
      <c r="W807" s="27"/>
      <c r="X807" s="27"/>
      <c r="Y807" s="27"/>
      <c r="Z807" s="27"/>
    </row>
    <row r="808" spans="1:26" ht="16.5" customHeight="1">
      <c r="A808" s="27"/>
      <c r="B808" s="27"/>
      <c r="C808" s="28"/>
      <c r="D808" s="27"/>
      <c r="E808" s="27"/>
      <c r="F808" s="27"/>
      <c r="G808" s="27"/>
      <c r="H808" s="27"/>
      <c r="I808" s="27"/>
      <c r="J808" s="27"/>
      <c r="K808" s="27"/>
      <c r="L808" s="27"/>
      <c r="M808" s="27"/>
      <c r="N808" s="27"/>
      <c r="O808" s="27"/>
      <c r="P808" s="27"/>
      <c r="Q808" s="27"/>
      <c r="R808" s="27"/>
      <c r="S808" s="27"/>
      <c r="T808" s="27"/>
      <c r="U808" s="27"/>
      <c r="V808" s="27"/>
      <c r="W808" s="27"/>
      <c r="X808" s="27"/>
      <c r="Y808" s="27"/>
      <c r="Z808" s="27"/>
    </row>
    <row r="809" spans="1:26" ht="16.5" customHeight="1">
      <c r="A809" s="27"/>
      <c r="B809" s="27"/>
      <c r="C809" s="28"/>
      <c r="D809" s="27"/>
      <c r="E809" s="27"/>
      <c r="F809" s="27"/>
      <c r="G809" s="27"/>
      <c r="H809" s="27"/>
      <c r="I809" s="27"/>
      <c r="J809" s="27"/>
      <c r="K809" s="27"/>
      <c r="L809" s="27"/>
      <c r="M809" s="27"/>
      <c r="N809" s="27"/>
      <c r="O809" s="27"/>
      <c r="P809" s="27"/>
      <c r="Q809" s="27"/>
      <c r="R809" s="27"/>
      <c r="S809" s="27"/>
      <c r="T809" s="27"/>
      <c r="U809" s="27"/>
      <c r="V809" s="27"/>
      <c r="W809" s="27"/>
      <c r="X809" s="27"/>
      <c r="Y809" s="27"/>
      <c r="Z809" s="27"/>
    </row>
    <row r="810" spans="1:26" ht="16.5" customHeight="1">
      <c r="A810" s="27"/>
      <c r="B810" s="27"/>
      <c r="C810" s="28"/>
      <c r="D810" s="27"/>
      <c r="E810" s="27"/>
      <c r="F810" s="27"/>
      <c r="G810" s="27"/>
      <c r="H810" s="27"/>
      <c r="I810" s="27"/>
      <c r="J810" s="27"/>
      <c r="K810" s="27"/>
      <c r="L810" s="27"/>
      <c r="M810" s="27"/>
      <c r="N810" s="27"/>
      <c r="O810" s="27"/>
      <c r="P810" s="27"/>
      <c r="Q810" s="27"/>
      <c r="R810" s="27"/>
      <c r="S810" s="27"/>
      <c r="T810" s="27"/>
      <c r="U810" s="27"/>
      <c r="V810" s="27"/>
      <c r="W810" s="27"/>
      <c r="X810" s="27"/>
      <c r="Y810" s="27"/>
      <c r="Z810" s="27"/>
    </row>
    <row r="811" spans="1:26" ht="16.5" customHeight="1">
      <c r="A811" s="27"/>
      <c r="B811" s="27"/>
      <c r="C811" s="28"/>
      <c r="D811" s="27"/>
      <c r="E811" s="27"/>
      <c r="F811" s="27"/>
      <c r="G811" s="27"/>
      <c r="H811" s="27"/>
      <c r="I811" s="27"/>
      <c r="J811" s="27"/>
      <c r="K811" s="27"/>
      <c r="L811" s="27"/>
      <c r="M811" s="27"/>
      <c r="N811" s="27"/>
      <c r="O811" s="27"/>
      <c r="P811" s="27"/>
      <c r="Q811" s="27"/>
      <c r="R811" s="27"/>
      <c r="S811" s="27"/>
      <c r="T811" s="27"/>
      <c r="U811" s="27"/>
      <c r="V811" s="27"/>
      <c r="W811" s="27"/>
      <c r="X811" s="27"/>
      <c r="Y811" s="27"/>
      <c r="Z811" s="27"/>
    </row>
    <row r="812" spans="1:26" ht="16.5" customHeight="1">
      <c r="A812" s="27"/>
      <c r="B812" s="27"/>
      <c r="C812" s="28"/>
      <c r="D812" s="27"/>
      <c r="E812" s="27"/>
      <c r="F812" s="27"/>
      <c r="G812" s="27"/>
      <c r="H812" s="27"/>
      <c r="I812" s="27"/>
      <c r="J812" s="27"/>
      <c r="K812" s="27"/>
      <c r="L812" s="27"/>
      <c r="M812" s="27"/>
      <c r="N812" s="27"/>
      <c r="O812" s="27"/>
      <c r="P812" s="27"/>
      <c r="Q812" s="27"/>
      <c r="R812" s="27"/>
      <c r="S812" s="27"/>
      <c r="T812" s="27"/>
      <c r="U812" s="27"/>
      <c r="V812" s="27"/>
      <c r="W812" s="27"/>
      <c r="X812" s="27"/>
      <c r="Y812" s="27"/>
      <c r="Z812" s="27"/>
    </row>
    <row r="813" spans="1:26" ht="16.5" customHeight="1">
      <c r="A813" s="27"/>
      <c r="B813" s="27"/>
      <c r="C813" s="28"/>
      <c r="D813" s="27"/>
      <c r="E813" s="27"/>
      <c r="F813" s="27"/>
      <c r="G813" s="27"/>
      <c r="H813" s="27"/>
      <c r="I813" s="27"/>
      <c r="J813" s="27"/>
      <c r="K813" s="27"/>
      <c r="L813" s="27"/>
      <c r="M813" s="27"/>
      <c r="N813" s="27"/>
      <c r="O813" s="27"/>
      <c r="P813" s="27"/>
      <c r="Q813" s="27"/>
      <c r="R813" s="27"/>
      <c r="S813" s="27"/>
      <c r="T813" s="27"/>
      <c r="U813" s="27"/>
      <c r="V813" s="27"/>
      <c r="W813" s="27"/>
      <c r="X813" s="27"/>
      <c r="Y813" s="27"/>
      <c r="Z813" s="27"/>
    </row>
    <row r="814" spans="1:26" ht="16.5" customHeight="1">
      <c r="A814" s="27"/>
      <c r="B814" s="27"/>
      <c r="C814" s="28"/>
      <c r="D814" s="27"/>
      <c r="E814" s="27"/>
      <c r="F814" s="27"/>
      <c r="G814" s="27"/>
      <c r="H814" s="27"/>
      <c r="I814" s="27"/>
      <c r="J814" s="27"/>
      <c r="K814" s="27"/>
      <c r="L814" s="27"/>
      <c r="M814" s="27"/>
      <c r="N814" s="27"/>
      <c r="O814" s="27"/>
      <c r="P814" s="27"/>
      <c r="Q814" s="27"/>
      <c r="R814" s="27"/>
      <c r="S814" s="27"/>
      <c r="T814" s="27"/>
      <c r="U814" s="27"/>
      <c r="V814" s="27"/>
      <c r="W814" s="27"/>
      <c r="X814" s="27"/>
      <c r="Y814" s="27"/>
      <c r="Z814" s="27"/>
    </row>
    <row r="815" spans="1:26" ht="16.5" customHeight="1">
      <c r="A815" s="27"/>
      <c r="B815" s="27"/>
      <c r="C815" s="28"/>
      <c r="D815" s="27"/>
      <c r="E815" s="27"/>
      <c r="F815" s="27"/>
      <c r="G815" s="27"/>
      <c r="H815" s="27"/>
      <c r="I815" s="27"/>
      <c r="J815" s="27"/>
      <c r="K815" s="27"/>
      <c r="L815" s="27"/>
      <c r="M815" s="27"/>
      <c r="N815" s="27"/>
      <c r="O815" s="27"/>
      <c r="P815" s="27"/>
      <c r="Q815" s="27"/>
      <c r="R815" s="27"/>
      <c r="S815" s="27"/>
      <c r="T815" s="27"/>
      <c r="U815" s="27"/>
      <c r="V815" s="27"/>
      <c r="W815" s="27"/>
      <c r="X815" s="27"/>
      <c r="Y815" s="27"/>
      <c r="Z815" s="27"/>
    </row>
    <row r="816" spans="1:26" ht="16.5" customHeight="1">
      <c r="A816" s="27"/>
      <c r="B816" s="27"/>
      <c r="C816" s="28"/>
      <c r="D816" s="27"/>
      <c r="E816" s="27"/>
      <c r="F816" s="27"/>
      <c r="G816" s="27"/>
      <c r="H816" s="27"/>
      <c r="I816" s="27"/>
      <c r="J816" s="27"/>
      <c r="K816" s="27"/>
      <c r="L816" s="27"/>
      <c r="M816" s="27"/>
      <c r="N816" s="27"/>
      <c r="O816" s="27"/>
      <c r="P816" s="27"/>
      <c r="Q816" s="27"/>
      <c r="R816" s="27"/>
      <c r="S816" s="27"/>
      <c r="T816" s="27"/>
      <c r="U816" s="27"/>
      <c r="V816" s="27"/>
      <c r="W816" s="27"/>
      <c r="X816" s="27"/>
      <c r="Y816" s="27"/>
      <c r="Z816" s="27"/>
    </row>
    <row r="817" spans="1:26" ht="16.5" customHeight="1">
      <c r="A817" s="27"/>
      <c r="B817" s="27"/>
      <c r="C817" s="28"/>
      <c r="D817" s="27"/>
      <c r="E817" s="27"/>
      <c r="F817" s="27"/>
      <c r="G817" s="27"/>
      <c r="H817" s="27"/>
      <c r="I817" s="27"/>
      <c r="J817" s="27"/>
      <c r="K817" s="27"/>
      <c r="L817" s="27"/>
      <c r="M817" s="27"/>
      <c r="N817" s="27"/>
      <c r="O817" s="27"/>
      <c r="P817" s="27"/>
      <c r="Q817" s="27"/>
      <c r="R817" s="27"/>
      <c r="S817" s="27"/>
      <c r="T817" s="27"/>
      <c r="U817" s="27"/>
      <c r="V817" s="27"/>
      <c r="W817" s="27"/>
      <c r="X817" s="27"/>
      <c r="Y817" s="27"/>
      <c r="Z817" s="27"/>
    </row>
    <row r="818" spans="1:26" ht="16.5" customHeight="1">
      <c r="A818" s="27"/>
      <c r="B818" s="27"/>
      <c r="C818" s="28"/>
      <c r="D818" s="27"/>
      <c r="E818" s="27"/>
      <c r="F818" s="27"/>
      <c r="G818" s="27"/>
      <c r="H818" s="27"/>
      <c r="I818" s="27"/>
      <c r="J818" s="27"/>
      <c r="K818" s="27"/>
      <c r="L818" s="27"/>
      <c r="M818" s="27"/>
      <c r="N818" s="27"/>
      <c r="O818" s="27"/>
      <c r="P818" s="27"/>
      <c r="Q818" s="27"/>
      <c r="R818" s="27"/>
      <c r="S818" s="27"/>
      <c r="T818" s="27"/>
      <c r="U818" s="27"/>
      <c r="V818" s="27"/>
      <c r="W818" s="27"/>
      <c r="X818" s="27"/>
      <c r="Y818" s="27"/>
      <c r="Z818" s="27"/>
    </row>
    <row r="819" spans="1:26" ht="16.5" customHeight="1">
      <c r="A819" s="27"/>
      <c r="B819" s="27"/>
      <c r="C819" s="28"/>
      <c r="D819" s="27"/>
      <c r="E819" s="27"/>
      <c r="F819" s="27"/>
      <c r="G819" s="27"/>
      <c r="H819" s="27"/>
      <c r="I819" s="27"/>
      <c r="J819" s="27"/>
      <c r="K819" s="27"/>
      <c r="L819" s="27"/>
      <c r="M819" s="27"/>
      <c r="N819" s="27"/>
      <c r="O819" s="27"/>
      <c r="P819" s="27"/>
      <c r="Q819" s="27"/>
      <c r="R819" s="27"/>
      <c r="S819" s="27"/>
      <c r="T819" s="27"/>
      <c r="U819" s="27"/>
      <c r="V819" s="27"/>
      <c r="W819" s="27"/>
      <c r="X819" s="27"/>
      <c r="Y819" s="27"/>
      <c r="Z819" s="27"/>
    </row>
    <row r="820" spans="1:26" ht="16.5" customHeight="1">
      <c r="A820" s="27"/>
      <c r="B820" s="27"/>
      <c r="C820" s="28"/>
      <c r="D820" s="27"/>
      <c r="E820" s="27"/>
      <c r="F820" s="27"/>
      <c r="G820" s="27"/>
      <c r="H820" s="27"/>
      <c r="I820" s="27"/>
      <c r="J820" s="27"/>
      <c r="K820" s="27"/>
      <c r="L820" s="27"/>
      <c r="M820" s="27"/>
      <c r="N820" s="27"/>
      <c r="O820" s="27"/>
      <c r="P820" s="27"/>
      <c r="Q820" s="27"/>
      <c r="R820" s="27"/>
      <c r="S820" s="27"/>
      <c r="T820" s="27"/>
      <c r="U820" s="27"/>
      <c r="V820" s="27"/>
      <c r="W820" s="27"/>
      <c r="X820" s="27"/>
      <c r="Y820" s="27"/>
      <c r="Z820" s="27"/>
    </row>
    <row r="821" spans="1:26" ht="16.5" customHeight="1">
      <c r="A821" s="27"/>
      <c r="B821" s="27"/>
      <c r="C821" s="28"/>
      <c r="D821" s="27"/>
      <c r="E821" s="27"/>
      <c r="F821" s="27"/>
      <c r="G821" s="27"/>
      <c r="H821" s="27"/>
      <c r="I821" s="27"/>
      <c r="J821" s="27"/>
      <c r="K821" s="27"/>
      <c r="L821" s="27"/>
      <c r="M821" s="27"/>
      <c r="N821" s="27"/>
      <c r="O821" s="27"/>
      <c r="P821" s="27"/>
      <c r="Q821" s="27"/>
      <c r="R821" s="27"/>
      <c r="S821" s="27"/>
      <c r="T821" s="27"/>
      <c r="U821" s="27"/>
      <c r="V821" s="27"/>
      <c r="W821" s="27"/>
      <c r="X821" s="27"/>
      <c r="Y821" s="27"/>
      <c r="Z821" s="27"/>
    </row>
    <row r="822" spans="1:26" ht="16.5" customHeight="1">
      <c r="A822" s="27"/>
      <c r="B822" s="27"/>
      <c r="C822" s="28"/>
      <c r="D822" s="27"/>
      <c r="E822" s="27"/>
      <c r="F822" s="27"/>
      <c r="G822" s="27"/>
      <c r="H822" s="27"/>
      <c r="I822" s="27"/>
      <c r="J822" s="27"/>
      <c r="K822" s="27"/>
      <c r="L822" s="27"/>
      <c r="M822" s="27"/>
      <c r="N822" s="27"/>
      <c r="O822" s="27"/>
      <c r="P822" s="27"/>
      <c r="Q822" s="27"/>
      <c r="R822" s="27"/>
      <c r="S822" s="27"/>
      <c r="T822" s="27"/>
      <c r="U822" s="27"/>
      <c r="V822" s="27"/>
      <c r="W822" s="27"/>
      <c r="X822" s="27"/>
      <c r="Y822" s="27"/>
      <c r="Z822" s="27"/>
    </row>
    <row r="823" spans="1:26" ht="16.5" customHeight="1">
      <c r="A823" s="27"/>
      <c r="B823" s="27"/>
      <c r="C823" s="28"/>
      <c r="D823" s="27"/>
      <c r="E823" s="27"/>
      <c r="F823" s="27"/>
      <c r="G823" s="27"/>
      <c r="H823" s="27"/>
      <c r="I823" s="27"/>
      <c r="J823" s="27"/>
      <c r="K823" s="27"/>
      <c r="L823" s="27"/>
      <c r="M823" s="27"/>
      <c r="N823" s="27"/>
      <c r="O823" s="27"/>
      <c r="P823" s="27"/>
      <c r="Q823" s="27"/>
      <c r="R823" s="27"/>
      <c r="S823" s="27"/>
      <c r="T823" s="27"/>
      <c r="U823" s="27"/>
      <c r="V823" s="27"/>
      <c r="W823" s="27"/>
      <c r="X823" s="27"/>
      <c r="Y823" s="27"/>
      <c r="Z823" s="27"/>
    </row>
    <row r="824" spans="1:26" ht="16.5" customHeight="1">
      <c r="A824" s="27"/>
      <c r="B824" s="27"/>
      <c r="C824" s="28"/>
      <c r="D824" s="27"/>
      <c r="E824" s="27"/>
      <c r="F824" s="27"/>
      <c r="G824" s="27"/>
      <c r="H824" s="27"/>
      <c r="I824" s="27"/>
      <c r="J824" s="27"/>
      <c r="K824" s="27"/>
      <c r="L824" s="27"/>
      <c r="M824" s="27"/>
      <c r="N824" s="27"/>
      <c r="O824" s="27"/>
      <c r="P824" s="27"/>
      <c r="Q824" s="27"/>
      <c r="R824" s="27"/>
      <c r="S824" s="27"/>
      <c r="T824" s="27"/>
      <c r="U824" s="27"/>
      <c r="V824" s="27"/>
      <c r="W824" s="27"/>
      <c r="X824" s="27"/>
      <c r="Y824" s="27"/>
      <c r="Z824" s="27"/>
    </row>
    <row r="825" spans="1:26" ht="16.5" customHeight="1">
      <c r="A825" s="27"/>
      <c r="B825" s="27"/>
      <c r="C825" s="28"/>
      <c r="D825" s="27"/>
      <c r="E825" s="27"/>
      <c r="F825" s="27"/>
      <c r="G825" s="27"/>
      <c r="H825" s="27"/>
      <c r="I825" s="27"/>
      <c r="J825" s="27"/>
      <c r="K825" s="27"/>
      <c r="L825" s="27"/>
      <c r="M825" s="27"/>
      <c r="N825" s="27"/>
      <c r="O825" s="27"/>
      <c r="P825" s="27"/>
      <c r="Q825" s="27"/>
      <c r="R825" s="27"/>
      <c r="S825" s="27"/>
      <c r="T825" s="27"/>
      <c r="U825" s="27"/>
      <c r="V825" s="27"/>
      <c r="W825" s="27"/>
      <c r="X825" s="27"/>
      <c r="Y825" s="27"/>
      <c r="Z825" s="27"/>
    </row>
    <row r="826" spans="1:26" ht="16.5" customHeight="1">
      <c r="A826" s="27"/>
      <c r="B826" s="27"/>
      <c r="C826" s="28"/>
      <c r="D826" s="27"/>
      <c r="E826" s="27"/>
      <c r="F826" s="27"/>
      <c r="G826" s="27"/>
      <c r="H826" s="27"/>
      <c r="I826" s="27"/>
      <c r="J826" s="27"/>
      <c r="K826" s="27"/>
      <c r="L826" s="27"/>
      <c r="M826" s="27"/>
      <c r="N826" s="27"/>
      <c r="O826" s="27"/>
      <c r="P826" s="27"/>
      <c r="Q826" s="27"/>
      <c r="R826" s="27"/>
      <c r="S826" s="27"/>
      <c r="T826" s="27"/>
      <c r="U826" s="27"/>
      <c r="V826" s="27"/>
      <c r="W826" s="27"/>
      <c r="X826" s="27"/>
      <c r="Y826" s="27"/>
      <c r="Z826" s="27"/>
    </row>
    <row r="827" spans="1:26" ht="16.5" customHeight="1">
      <c r="A827" s="27"/>
      <c r="B827" s="27"/>
      <c r="C827" s="28"/>
      <c r="D827" s="27"/>
      <c r="E827" s="27"/>
      <c r="F827" s="27"/>
      <c r="G827" s="27"/>
      <c r="H827" s="27"/>
      <c r="I827" s="27"/>
      <c r="J827" s="27"/>
      <c r="K827" s="27"/>
      <c r="L827" s="27"/>
      <c r="M827" s="27"/>
      <c r="N827" s="27"/>
      <c r="O827" s="27"/>
      <c r="P827" s="27"/>
      <c r="Q827" s="27"/>
      <c r="R827" s="27"/>
      <c r="S827" s="27"/>
      <c r="T827" s="27"/>
      <c r="U827" s="27"/>
      <c r="V827" s="27"/>
      <c r="W827" s="27"/>
      <c r="X827" s="27"/>
      <c r="Y827" s="27"/>
      <c r="Z827" s="27"/>
    </row>
    <row r="828" spans="1:26" ht="16.5" customHeight="1">
      <c r="A828" s="27"/>
      <c r="B828" s="27"/>
      <c r="C828" s="28"/>
      <c r="D828" s="27"/>
      <c r="E828" s="27"/>
      <c r="F828" s="27"/>
      <c r="G828" s="27"/>
      <c r="H828" s="27"/>
      <c r="I828" s="27"/>
      <c r="J828" s="27"/>
      <c r="K828" s="27"/>
      <c r="L828" s="27"/>
      <c r="M828" s="27"/>
      <c r="N828" s="27"/>
      <c r="O828" s="27"/>
      <c r="P828" s="27"/>
      <c r="Q828" s="27"/>
      <c r="R828" s="27"/>
      <c r="S828" s="27"/>
      <c r="T828" s="27"/>
      <c r="U828" s="27"/>
      <c r="V828" s="27"/>
      <c r="W828" s="27"/>
      <c r="X828" s="27"/>
      <c r="Y828" s="27"/>
      <c r="Z828" s="27"/>
    </row>
    <row r="829" spans="1:26" ht="16.5" customHeight="1">
      <c r="A829" s="27"/>
      <c r="B829" s="27"/>
      <c r="C829" s="28"/>
      <c r="D829" s="27"/>
      <c r="E829" s="27"/>
      <c r="F829" s="27"/>
      <c r="G829" s="27"/>
      <c r="H829" s="27"/>
      <c r="I829" s="27"/>
      <c r="J829" s="27"/>
      <c r="K829" s="27"/>
      <c r="L829" s="27"/>
      <c r="M829" s="27"/>
      <c r="N829" s="27"/>
      <c r="O829" s="27"/>
      <c r="P829" s="27"/>
      <c r="Q829" s="27"/>
      <c r="R829" s="27"/>
      <c r="S829" s="27"/>
      <c r="T829" s="27"/>
      <c r="U829" s="27"/>
      <c r="V829" s="27"/>
      <c r="W829" s="27"/>
      <c r="X829" s="27"/>
      <c r="Y829" s="27"/>
      <c r="Z829" s="27"/>
    </row>
    <row r="830" spans="1:26" ht="16.5" customHeight="1">
      <c r="A830" s="27"/>
      <c r="B830" s="27"/>
      <c r="C830" s="28"/>
      <c r="D830" s="27"/>
      <c r="E830" s="27"/>
      <c r="F830" s="27"/>
      <c r="G830" s="27"/>
      <c r="H830" s="27"/>
      <c r="I830" s="27"/>
      <c r="J830" s="27"/>
      <c r="K830" s="27"/>
      <c r="L830" s="27"/>
      <c r="M830" s="27"/>
      <c r="N830" s="27"/>
      <c r="O830" s="27"/>
      <c r="P830" s="27"/>
      <c r="Q830" s="27"/>
      <c r="R830" s="27"/>
      <c r="S830" s="27"/>
      <c r="T830" s="27"/>
      <c r="U830" s="27"/>
      <c r="V830" s="27"/>
      <c r="W830" s="27"/>
      <c r="X830" s="27"/>
      <c r="Y830" s="27"/>
      <c r="Z830" s="27"/>
    </row>
    <row r="831" spans="1:26" ht="16.5" customHeight="1">
      <c r="A831" s="27"/>
      <c r="B831" s="27"/>
      <c r="C831" s="28"/>
      <c r="D831" s="27"/>
      <c r="E831" s="27"/>
      <c r="F831" s="27"/>
      <c r="G831" s="27"/>
      <c r="H831" s="27"/>
      <c r="I831" s="27"/>
      <c r="J831" s="27"/>
      <c r="K831" s="27"/>
      <c r="L831" s="27"/>
      <c r="M831" s="27"/>
      <c r="N831" s="27"/>
      <c r="O831" s="27"/>
      <c r="P831" s="27"/>
      <c r="Q831" s="27"/>
      <c r="R831" s="27"/>
      <c r="S831" s="27"/>
      <c r="T831" s="27"/>
      <c r="U831" s="27"/>
      <c r="V831" s="27"/>
      <c r="W831" s="27"/>
      <c r="X831" s="27"/>
      <c r="Y831" s="27"/>
      <c r="Z831" s="27"/>
    </row>
    <row r="832" spans="1:26" ht="16.5" customHeight="1">
      <c r="A832" s="27"/>
      <c r="B832" s="27"/>
      <c r="C832" s="28"/>
      <c r="D832" s="27"/>
      <c r="E832" s="27"/>
      <c r="F832" s="27"/>
      <c r="G832" s="27"/>
      <c r="H832" s="27"/>
      <c r="I832" s="27"/>
      <c r="J832" s="27"/>
      <c r="K832" s="27"/>
      <c r="L832" s="27"/>
      <c r="M832" s="27"/>
      <c r="N832" s="27"/>
      <c r="O832" s="27"/>
      <c r="P832" s="27"/>
      <c r="Q832" s="27"/>
      <c r="R832" s="27"/>
      <c r="S832" s="27"/>
      <c r="T832" s="27"/>
      <c r="U832" s="27"/>
      <c r="V832" s="27"/>
      <c r="W832" s="27"/>
      <c r="X832" s="27"/>
      <c r="Y832" s="27"/>
      <c r="Z832" s="27"/>
    </row>
    <row r="833" spans="1:26" ht="16.5" customHeight="1">
      <c r="A833" s="27"/>
      <c r="B833" s="27"/>
      <c r="C833" s="28"/>
      <c r="D833" s="27"/>
      <c r="E833" s="27"/>
      <c r="F833" s="27"/>
      <c r="G833" s="27"/>
      <c r="H833" s="27"/>
      <c r="I833" s="27"/>
      <c r="J833" s="27"/>
      <c r="K833" s="27"/>
      <c r="L833" s="27"/>
      <c r="M833" s="27"/>
      <c r="N833" s="27"/>
      <c r="O833" s="27"/>
      <c r="P833" s="27"/>
      <c r="Q833" s="27"/>
      <c r="R833" s="27"/>
      <c r="S833" s="27"/>
      <c r="T833" s="27"/>
      <c r="U833" s="27"/>
      <c r="V833" s="27"/>
      <c r="W833" s="27"/>
      <c r="X833" s="27"/>
      <c r="Y833" s="27"/>
      <c r="Z833" s="27"/>
    </row>
    <row r="834" spans="1:26" ht="16.5" customHeight="1">
      <c r="A834" s="27"/>
      <c r="B834" s="27"/>
      <c r="C834" s="28"/>
      <c r="D834" s="27"/>
      <c r="E834" s="27"/>
      <c r="F834" s="27"/>
      <c r="G834" s="27"/>
      <c r="H834" s="27"/>
      <c r="I834" s="27"/>
      <c r="J834" s="27"/>
      <c r="K834" s="27"/>
      <c r="L834" s="27"/>
      <c r="M834" s="27"/>
      <c r="N834" s="27"/>
      <c r="O834" s="27"/>
      <c r="P834" s="27"/>
      <c r="Q834" s="27"/>
      <c r="R834" s="27"/>
      <c r="S834" s="27"/>
      <c r="T834" s="27"/>
      <c r="U834" s="27"/>
      <c r="V834" s="27"/>
      <c r="W834" s="27"/>
      <c r="X834" s="27"/>
      <c r="Y834" s="27"/>
      <c r="Z834" s="27"/>
    </row>
    <row r="835" spans="1:26" ht="16.5" customHeight="1">
      <c r="A835" s="27"/>
      <c r="B835" s="27"/>
      <c r="C835" s="28"/>
      <c r="D835" s="27"/>
      <c r="E835" s="27"/>
      <c r="F835" s="27"/>
      <c r="G835" s="27"/>
      <c r="H835" s="27"/>
      <c r="I835" s="27"/>
      <c r="J835" s="27"/>
      <c r="K835" s="27"/>
      <c r="L835" s="27"/>
      <c r="M835" s="27"/>
      <c r="N835" s="27"/>
      <c r="O835" s="27"/>
      <c r="P835" s="27"/>
      <c r="Q835" s="27"/>
      <c r="R835" s="27"/>
      <c r="S835" s="27"/>
      <c r="T835" s="27"/>
      <c r="U835" s="27"/>
      <c r="V835" s="27"/>
      <c r="W835" s="27"/>
      <c r="X835" s="27"/>
      <c r="Y835" s="27"/>
      <c r="Z835" s="27"/>
    </row>
    <row r="836" spans="1:26" ht="16.5" customHeight="1">
      <c r="A836" s="27"/>
      <c r="B836" s="27"/>
      <c r="C836" s="28"/>
      <c r="D836" s="27"/>
      <c r="E836" s="27"/>
      <c r="F836" s="27"/>
      <c r="G836" s="27"/>
      <c r="H836" s="27"/>
      <c r="I836" s="27"/>
      <c r="J836" s="27"/>
      <c r="K836" s="27"/>
      <c r="L836" s="27"/>
      <c r="M836" s="27"/>
      <c r="N836" s="27"/>
      <c r="O836" s="27"/>
      <c r="P836" s="27"/>
      <c r="Q836" s="27"/>
      <c r="R836" s="27"/>
      <c r="S836" s="27"/>
      <c r="T836" s="27"/>
      <c r="U836" s="27"/>
      <c r="V836" s="27"/>
      <c r="W836" s="27"/>
      <c r="X836" s="27"/>
      <c r="Y836" s="27"/>
      <c r="Z836" s="27"/>
    </row>
    <row r="837" spans="1:26" ht="16.5" customHeight="1">
      <c r="A837" s="27"/>
      <c r="B837" s="27"/>
      <c r="C837" s="28"/>
      <c r="D837" s="27"/>
      <c r="E837" s="27"/>
      <c r="F837" s="27"/>
      <c r="G837" s="27"/>
      <c r="H837" s="27"/>
      <c r="I837" s="27"/>
      <c r="J837" s="27"/>
      <c r="K837" s="27"/>
      <c r="L837" s="27"/>
      <c r="M837" s="27"/>
      <c r="N837" s="27"/>
      <c r="O837" s="27"/>
      <c r="P837" s="27"/>
      <c r="Q837" s="27"/>
      <c r="R837" s="27"/>
      <c r="S837" s="27"/>
      <c r="T837" s="27"/>
      <c r="U837" s="27"/>
      <c r="V837" s="27"/>
      <c r="W837" s="27"/>
      <c r="X837" s="27"/>
      <c r="Y837" s="27"/>
      <c r="Z837" s="27"/>
    </row>
    <row r="838" spans="1:26" ht="16.5" customHeight="1">
      <c r="A838" s="27"/>
      <c r="B838" s="27"/>
      <c r="C838" s="28"/>
      <c r="D838" s="27"/>
      <c r="E838" s="27"/>
      <c r="F838" s="27"/>
      <c r="G838" s="27"/>
      <c r="H838" s="27"/>
      <c r="I838" s="27"/>
      <c r="J838" s="27"/>
      <c r="K838" s="27"/>
      <c r="L838" s="27"/>
      <c r="M838" s="27"/>
      <c r="N838" s="27"/>
      <c r="O838" s="27"/>
      <c r="P838" s="27"/>
      <c r="Q838" s="27"/>
      <c r="R838" s="27"/>
      <c r="S838" s="27"/>
      <c r="T838" s="27"/>
      <c r="U838" s="27"/>
      <c r="V838" s="27"/>
      <c r="W838" s="27"/>
      <c r="X838" s="27"/>
      <c r="Y838" s="27"/>
      <c r="Z838" s="27"/>
    </row>
    <row r="839" spans="1:26" ht="16.5" customHeight="1">
      <c r="A839" s="27"/>
      <c r="B839" s="27"/>
      <c r="C839" s="28"/>
      <c r="D839" s="27"/>
      <c r="E839" s="27"/>
      <c r="F839" s="27"/>
      <c r="G839" s="27"/>
      <c r="H839" s="27"/>
      <c r="I839" s="27"/>
      <c r="J839" s="27"/>
      <c r="K839" s="27"/>
      <c r="L839" s="27"/>
      <c r="M839" s="27"/>
      <c r="N839" s="27"/>
      <c r="O839" s="27"/>
      <c r="P839" s="27"/>
      <c r="Q839" s="27"/>
      <c r="R839" s="27"/>
      <c r="S839" s="27"/>
      <c r="T839" s="27"/>
      <c r="U839" s="27"/>
      <c r="V839" s="27"/>
      <c r="W839" s="27"/>
      <c r="X839" s="27"/>
      <c r="Y839" s="27"/>
      <c r="Z839" s="27"/>
    </row>
    <row r="840" spans="1:26" ht="16.5" customHeight="1">
      <c r="A840" s="27"/>
      <c r="B840" s="27"/>
      <c r="C840" s="28"/>
      <c r="D840" s="27"/>
      <c r="E840" s="27"/>
      <c r="F840" s="27"/>
      <c r="G840" s="27"/>
      <c r="H840" s="27"/>
      <c r="I840" s="27"/>
      <c r="J840" s="27"/>
      <c r="K840" s="27"/>
      <c r="L840" s="27"/>
      <c r="M840" s="27"/>
      <c r="N840" s="27"/>
      <c r="O840" s="27"/>
      <c r="P840" s="27"/>
      <c r="Q840" s="27"/>
      <c r="R840" s="27"/>
      <c r="S840" s="27"/>
      <c r="T840" s="27"/>
      <c r="U840" s="27"/>
      <c r="V840" s="27"/>
      <c r="W840" s="27"/>
      <c r="X840" s="27"/>
      <c r="Y840" s="27"/>
      <c r="Z840" s="27"/>
    </row>
    <row r="841" spans="1:26" ht="16.5" customHeight="1">
      <c r="A841" s="27"/>
      <c r="B841" s="27"/>
      <c r="C841" s="28"/>
      <c r="D841" s="27"/>
      <c r="E841" s="27"/>
      <c r="F841" s="27"/>
      <c r="G841" s="27"/>
      <c r="H841" s="27"/>
      <c r="I841" s="27"/>
      <c r="J841" s="27"/>
      <c r="K841" s="27"/>
      <c r="L841" s="27"/>
      <c r="M841" s="27"/>
      <c r="N841" s="27"/>
      <c r="O841" s="27"/>
      <c r="P841" s="27"/>
      <c r="Q841" s="27"/>
      <c r="R841" s="27"/>
      <c r="S841" s="27"/>
      <c r="T841" s="27"/>
      <c r="U841" s="27"/>
      <c r="V841" s="27"/>
      <c r="W841" s="27"/>
      <c r="X841" s="27"/>
      <c r="Y841" s="27"/>
      <c r="Z841" s="27"/>
    </row>
    <row r="842" spans="1:26" ht="16.5" customHeight="1">
      <c r="A842" s="27"/>
      <c r="B842" s="27"/>
      <c r="C842" s="28"/>
      <c r="D842" s="27"/>
      <c r="E842" s="27"/>
      <c r="F842" s="27"/>
      <c r="G842" s="27"/>
      <c r="H842" s="27"/>
      <c r="I842" s="27"/>
      <c r="J842" s="27"/>
      <c r="K842" s="27"/>
      <c r="L842" s="27"/>
      <c r="M842" s="27"/>
      <c r="N842" s="27"/>
      <c r="O842" s="27"/>
      <c r="P842" s="27"/>
      <c r="Q842" s="27"/>
      <c r="R842" s="27"/>
      <c r="S842" s="27"/>
      <c r="T842" s="27"/>
      <c r="U842" s="27"/>
      <c r="V842" s="27"/>
      <c r="W842" s="27"/>
      <c r="X842" s="27"/>
      <c r="Y842" s="27"/>
      <c r="Z842" s="27"/>
    </row>
    <row r="843" spans="1:26" ht="16.5" customHeight="1">
      <c r="A843" s="27"/>
      <c r="B843" s="27"/>
      <c r="C843" s="28"/>
      <c r="D843" s="27"/>
      <c r="E843" s="27"/>
      <c r="F843" s="27"/>
      <c r="G843" s="27"/>
      <c r="H843" s="27"/>
      <c r="I843" s="27"/>
      <c r="J843" s="27"/>
      <c r="K843" s="27"/>
      <c r="L843" s="27"/>
      <c r="M843" s="27"/>
      <c r="N843" s="27"/>
      <c r="O843" s="27"/>
      <c r="P843" s="27"/>
      <c r="Q843" s="27"/>
      <c r="R843" s="27"/>
      <c r="S843" s="27"/>
      <c r="T843" s="27"/>
      <c r="U843" s="27"/>
      <c r="V843" s="27"/>
      <c r="W843" s="27"/>
      <c r="X843" s="27"/>
      <c r="Y843" s="27"/>
      <c r="Z843" s="27"/>
    </row>
    <row r="844" spans="1:26" ht="16.5" customHeight="1">
      <c r="A844" s="27"/>
      <c r="B844" s="27"/>
      <c r="C844" s="28"/>
      <c r="D844" s="27"/>
      <c r="E844" s="27"/>
      <c r="F844" s="27"/>
      <c r="G844" s="27"/>
      <c r="H844" s="27"/>
      <c r="I844" s="27"/>
      <c r="J844" s="27"/>
      <c r="K844" s="27"/>
      <c r="L844" s="27"/>
      <c r="M844" s="27"/>
      <c r="N844" s="27"/>
      <c r="O844" s="27"/>
      <c r="P844" s="27"/>
      <c r="Q844" s="27"/>
      <c r="R844" s="27"/>
      <c r="S844" s="27"/>
      <c r="T844" s="27"/>
      <c r="U844" s="27"/>
      <c r="V844" s="27"/>
      <c r="W844" s="27"/>
      <c r="X844" s="27"/>
      <c r="Y844" s="27"/>
      <c r="Z844" s="27"/>
    </row>
    <row r="845" spans="1:26" ht="16.5" customHeight="1">
      <c r="A845" s="27"/>
      <c r="B845" s="27"/>
      <c r="C845" s="28"/>
      <c r="D845" s="27"/>
      <c r="E845" s="27"/>
      <c r="F845" s="27"/>
      <c r="G845" s="27"/>
      <c r="H845" s="27"/>
      <c r="I845" s="27"/>
      <c r="J845" s="27"/>
      <c r="K845" s="27"/>
      <c r="L845" s="27"/>
      <c r="M845" s="27"/>
      <c r="N845" s="27"/>
      <c r="O845" s="27"/>
      <c r="P845" s="27"/>
      <c r="Q845" s="27"/>
      <c r="R845" s="27"/>
      <c r="S845" s="27"/>
      <c r="T845" s="27"/>
      <c r="U845" s="27"/>
      <c r="V845" s="27"/>
      <c r="W845" s="27"/>
      <c r="X845" s="27"/>
      <c r="Y845" s="27"/>
      <c r="Z845" s="27"/>
    </row>
    <row r="846" spans="1:26" ht="16.5" customHeight="1">
      <c r="A846" s="27"/>
      <c r="B846" s="27"/>
      <c r="C846" s="28"/>
      <c r="D846" s="27"/>
      <c r="E846" s="27"/>
      <c r="F846" s="27"/>
      <c r="G846" s="27"/>
      <c r="H846" s="27"/>
      <c r="I846" s="27"/>
      <c r="J846" s="27"/>
      <c r="K846" s="27"/>
      <c r="L846" s="27"/>
      <c r="M846" s="27"/>
      <c r="N846" s="27"/>
      <c r="O846" s="27"/>
      <c r="P846" s="27"/>
      <c r="Q846" s="27"/>
      <c r="R846" s="27"/>
      <c r="S846" s="27"/>
      <c r="T846" s="27"/>
      <c r="U846" s="27"/>
      <c r="V846" s="27"/>
      <c r="W846" s="27"/>
      <c r="X846" s="27"/>
      <c r="Y846" s="27"/>
      <c r="Z846" s="27"/>
    </row>
    <row r="847" spans="1:26" ht="16.5" customHeight="1">
      <c r="A847" s="27"/>
      <c r="B847" s="27"/>
      <c r="C847" s="28"/>
      <c r="D847" s="27"/>
      <c r="E847" s="27"/>
      <c r="F847" s="27"/>
      <c r="G847" s="27"/>
      <c r="H847" s="27"/>
      <c r="I847" s="27"/>
      <c r="J847" s="27"/>
      <c r="K847" s="27"/>
      <c r="L847" s="27"/>
      <c r="M847" s="27"/>
      <c r="N847" s="27"/>
      <c r="O847" s="27"/>
      <c r="P847" s="27"/>
      <c r="Q847" s="27"/>
      <c r="R847" s="27"/>
      <c r="S847" s="27"/>
      <c r="T847" s="27"/>
      <c r="U847" s="27"/>
      <c r="V847" s="27"/>
      <c r="W847" s="27"/>
      <c r="X847" s="27"/>
      <c r="Y847" s="27"/>
      <c r="Z847" s="27"/>
    </row>
    <row r="848" spans="1:26" ht="16.5" customHeight="1">
      <c r="A848" s="27"/>
      <c r="B848" s="27"/>
      <c r="C848" s="28"/>
      <c r="D848" s="27"/>
      <c r="E848" s="27"/>
      <c r="F848" s="27"/>
      <c r="G848" s="27"/>
      <c r="H848" s="27"/>
      <c r="I848" s="27"/>
      <c r="J848" s="27"/>
      <c r="K848" s="27"/>
      <c r="L848" s="27"/>
      <c r="M848" s="27"/>
      <c r="N848" s="27"/>
      <c r="O848" s="27"/>
      <c r="P848" s="27"/>
      <c r="Q848" s="27"/>
      <c r="R848" s="27"/>
      <c r="S848" s="27"/>
      <c r="T848" s="27"/>
      <c r="U848" s="27"/>
      <c r="V848" s="27"/>
      <c r="W848" s="27"/>
      <c r="X848" s="27"/>
      <c r="Y848" s="27"/>
      <c r="Z848" s="27"/>
    </row>
    <row r="849" spans="1:26" ht="16.5" customHeight="1">
      <c r="A849" s="27"/>
      <c r="B849" s="27"/>
      <c r="C849" s="28"/>
      <c r="D849" s="27"/>
      <c r="E849" s="27"/>
      <c r="F849" s="27"/>
      <c r="G849" s="27"/>
      <c r="H849" s="27"/>
      <c r="I849" s="27"/>
      <c r="J849" s="27"/>
      <c r="K849" s="27"/>
      <c r="L849" s="27"/>
      <c r="M849" s="27"/>
      <c r="N849" s="27"/>
      <c r="O849" s="27"/>
      <c r="P849" s="27"/>
      <c r="Q849" s="27"/>
      <c r="R849" s="27"/>
      <c r="S849" s="27"/>
      <c r="T849" s="27"/>
      <c r="U849" s="27"/>
      <c r="V849" s="27"/>
      <c r="W849" s="27"/>
      <c r="X849" s="27"/>
      <c r="Y849" s="27"/>
      <c r="Z849" s="27"/>
    </row>
    <row r="850" spans="1:26" ht="16.5" customHeight="1">
      <c r="A850" s="27"/>
      <c r="B850" s="27"/>
      <c r="C850" s="28"/>
      <c r="D850" s="27"/>
      <c r="E850" s="27"/>
      <c r="F850" s="27"/>
      <c r="G850" s="27"/>
      <c r="H850" s="27"/>
      <c r="I850" s="27"/>
      <c r="J850" s="27"/>
      <c r="K850" s="27"/>
      <c r="L850" s="27"/>
      <c r="M850" s="27"/>
      <c r="N850" s="27"/>
      <c r="O850" s="27"/>
      <c r="P850" s="27"/>
      <c r="Q850" s="27"/>
      <c r="R850" s="27"/>
      <c r="S850" s="27"/>
      <c r="T850" s="27"/>
      <c r="U850" s="27"/>
      <c r="V850" s="27"/>
      <c r="W850" s="27"/>
      <c r="X850" s="27"/>
      <c r="Y850" s="27"/>
      <c r="Z850" s="27"/>
    </row>
    <row r="851" spans="1:26" ht="16.5" customHeight="1">
      <c r="A851" s="27"/>
      <c r="B851" s="27"/>
      <c r="C851" s="28"/>
      <c r="D851" s="27"/>
      <c r="E851" s="27"/>
      <c r="F851" s="27"/>
      <c r="G851" s="27"/>
      <c r="H851" s="27"/>
      <c r="I851" s="27"/>
      <c r="J851" s="27"/>
      <c r="K851" s="27"/>
      <c r="L851" s="27"/>
      <c r="M851" s="27"/>
      <c r="N851" s="27"/>
      <c r="O851" s="27"/>
      <c r="P851" s="27"/>
      <c r="Q851" s="27"/>
      <c r="R851" s="27"/>
      <c r="S851" s="27"/>
      <c r="T851" s="27"/>
      <c r="U851" s="27"/>
      <c r="V851" s="27"/>
      <c r="W851" s="27"/>
      <c r="X851" s="27"/>
      <c r="Y851" s="27"/>
      <c r="Z851" s="27"/>
    </row>
    <row r="852" spans="1:26" ht="16.5" customHeight="1">
      <c r="A852" s="27"/>
      <c r="B852" s="27"/>
      <c r="C852" s="28"/>
      <c r="D852" s="27"/>
      <c r="E852" s="27"/>
      <c r="F852" s="27"/>
      <c r="G852" s="27"/>
      <c r="H852" s="27"/>
      <c r="I852" s="27"/>
      <c r="J852" s="27"/>
      <c r="K852" s="27"/>
      <c r="L852" s="27"/>
      <c r="M852" s="27"/>
      <c r="N852" s="27"/>
      <c r="O852" s="27"/>
      <c r="P852" s="27"/>
      <c r="Q852" s="27"/>
      <c r="R852" s="27"/>
      <c r="S852" s="27"/>
      <c r="T852" s="27"/>
      <c r="U852" s="27"/>
      <c r="V852" s="27"/>
      <c r="W852" s="27"/>
      <c r="X852" s="27"/>
      <c r="Y852" s="27"/>
      <c r="Z852" s="27"/>
    </row>
    <row r="853" spans="1:26" ht="16.5" customHeight="1">
      <c r="A853" s="27"/>
      <c r="B853" s="27"/>
      <c r="C853" s="28"/>
      <c r="D853" s="27"/>
      <c r="E853" s="27"/>
      <c r="F853" s="27"/>
      <c r="G853" s="27"/>
      <c r="H853" s="27"/>
      <c r="I853" s="27"/>
      <c r="J853" s="27"/>
      <c r="K853" s="27"/>
      <c r="L853" s="27"/>
      <c r="M853" s="27"/>
      <c r="N853" s="27"/>
      <c r="O853" s="27"/>
      <c r="P853" s="27"/>
      <c r="Q853" s="27"/>
      <c r="R853" s="27"/>
      <c r="S853" s="27"/>
      <c r="T853" s="27"/>
      <c r="U853" s="27"/>
      <c r="V853" s="27"/>
      <c r="W853" s="27"/>
      <c r="X853" s="27"/>
      <c r="Y853" s="27"/>
      <c r="Z853" s="27"/>
    </row>
    <row r="854" spans="1:26" ht="16.5" customHeight="1">
      <c r="A854" s="27"/>
      <c r="B854" s="27"/>
      <c r="C854" s="28"/>
      <c r="D854" s="27"/>
      <c r="E854" s="27"/>
      <c r="F854" s="27"/>
      <c r="G854" s="27"/>
      <c r="H854" s="27"/>
      <c r="I854" s="27"/>
      <c r="J854" s="27"/>
      <c r="K854" s="27"/>
      <c r="L854" s="27"/>
      <c r="M854" s="27"/>
      <c r="N854" s="27"/>
      <c r="O854" s="27"/>
      <c r="P854" s="27"/>
      <c r="Q854" s="27"/>
      <c r="R854" s="27"/>
      <c r="S854" s="27"/>
      <c r="T854" s="27"/>
      <c r="U854" s="27"/>
      <c r="V854" s="27"/>
      <c r="W854" s="27"/>
      <c r="X854" s="27"/>
      <c r="Y854" s="27"/>
      <c r="Z854" s="27"/>
    </row>
    <row r="855" spans="1:26" ht="16.5" customHeight="1">
      <c r="A855" s="27"/>
      <c r="B855" s="27"/>
      <c r="C855" s="28"/>
      <c r="D855" s="27"/>
      <c r="E855" s="27"/>
      <c r="F855" s="27"/>
      <c r="G855" s="27"/>
      <c r="H855" s="27"/>
      <c r="I855" s="27"/>
      <c r="J855" s="27"/>
      <c r="K855" s="27"/>
      <c r="L855" s="27"/>
      <c r="M855" s="27"/>
      <c r="N855" s="27"/>
      <c r="O855" s="27"/>
      <c r="P855" s="27"/>
      <c r="Q855" s="27"/>
      <c r="R855" s="27"/>
      <c r="S855" s="27"/>
      <c r="T855" s="27"/>
      <c r="U855" s="27"/>
      <c r="V855" s="27"/>
      <c r="W855" s="27"/>
      <c r="X855" s="27"/>
      <c r="Y855" s="27"/>
      <c r="Z855" s="27"/>
    </row>
    <row r="856" spans="1:26" ht="16.5" customHeight="1">
      <c r="A856" s="27"/>
      <c r="B856" s="27"/>
      <c r="C856" s="28"/>
      <c r="D856" s="27"/>
      <c r="E856" s="27"/>
      <c r="F856" s="27"/>
      <c r="G856" s="27"/>
      <c r="H856" s="27"/>
      <c r="I856" s="27"/>
      <c r="J856" s="27"/>
      <c r="K856" s="27"/>
      <c r="L856" s="27"/>
      <c r="M856" s="27"/>
      <c r="N856" s="27"/>
      <c r="O856" s="27"/>
      <c r="P856" s="27"/>
      <c r="Q856" s="27"/>
      <c r="R856" s="27"/>
      <c r="S856" s="27"/>
      <c r="T856" s="27"/>
      <c r="U856" s="27"/>
      <c r="V856" s="27"/>
      <c r="W856" s="27"/>
      <c r="X856" s="27"/>
      <c r="Y856" s="27"/>
      <c r="Z856" s="27"/>
    </row>
    <row r="857" spans="1:26" ht="16.5" customHeight="1">
      <c r="A857" s="27"/>
      <c r="B857" s="27"/>
      <c r="C857" s="28"/>
      <c r="D857" s="27"/>
      <c r="E857" s="27"/>
      <c r="F857" s="27"/>
      <c r="G857" s="27"/>
      <c r="H857" s="27"/>
      <c r="I857" s="27"/>
      <c r="J857" s="27"/>
      <c r="K857" s="27"/>
      <c r="L857" s="27"/>
      <c r="M857" s="27"/>
      <c r="N857" s="27"/>
      <c r="O857" s="27"/>
      <c r="P857" s="27"/>
      <c r="Q857" s="27"/>
      <c r="R857" s="27"/>
      <c r="S857" s="27"/>
      <c r="T857" s="27"/>
      <c r="U857" s="27"/>
      <c r="V857" s="27"/>
      <c r="W857" s="27"/>
      <c r="X857" s="27"/>
      <c r="Y857" s="27"/>
      <c r="Z857" s="27"/>
    </row>
    <row r="858" spans="1:26" ht="16.5" customHeight="1">
      <c r="A858" s="27"/>
      <c r="B858" s="27"/>
      <c r="C858" s="28"/>
      <c r="D858" s="27"/>
      <c r="E858" s="27"/>
      <c r="F858" s="27"/>
      <c r="G858" s="27"/>
      <c r="H858" s="27"/>
      <c r="I858" s="27"/>
      <c r="J858" s="27"/>
      <c r="K858" s="27"/>
      <c r="L858" s="27"/>
      <c r="M858" s="27"/>
      <c r="N858" s="27"/>
      <c r="O858" s="27"/>
      <c r="P858" s="27"/>
      <c r="Q858" s="27"/>
      <c r="R858" s="27"/>
      <c r="S858" s="27"/>
      <c r="T858" s="27"/>
      <c r="U858" s="27"/>
      <c r="V858" s="27"/>
      <c r="W858" s="27"/>
      <c r="X858" s="27"/>
      <c r="Y858" s="27"/>
      <c r="Z858" s="27"/>
    </row>
    <row r="859" spans="1:26" ht="16.5" customHeight="1">
      <c r="A859" s="27"/>
      <c r="B859" s="27"/>
      <c r="C859" s="28"/>
      <c r="D859" s="27"/>
      <c r="E859" s="27"/>
      <c r="F859" s="27"/>
      <c r="G859" s="27"/>
      <c r="H859" s="27"/>
      <c r="I859" s="27"/>
      <c r="J859" s="27"/>
      <c r="K859" s="27"/>
      <c r="L859" s="27"/>
      <c r="M859" s="27"/>
      <c r="N859" s="27"/>
      <c r="O859" s="27"/>
      <c r="P859" s="27"/>
      <c r="Q859" s="27"/>
      <c r="R859" s="27"/>
      <c r="S859" s="27"/>
      <c r="T859" s="27"/>
      <c r="U859" s="27"/>
      <c r="V859" s="27"/>
      <c r="W859" s="27"/>
      <c r="X859" s="27"/>
      <c r="Y859" s="27"/>
      <c r="Z859" s="27"/>
    </row>
    <row r="860" spans="1:26" ht="16.5" customHeight="1">
      <c r="A860" s="27"/>
      <c r="B860" s="27"/>
      <c r="C860" s="28"/>
      <c r="D860" s="27"/>
      <c r="E860" s="27"/>
      <c r="F860" s="27"/>
      <c r="G860" s="27"/>
      <c r="H860" s="27"/>
      <c r="I860" s="27"/>
      <c r="J860" s="27"/>
      <c r="K860" s="27"/>
      <c r="L860" s="27"/>
      <c r="M860" s="27"/>
      <c r="N860" s="27"/>
      <c r="O860" s="27"/>
      <c r="P860" s="27"/>
      <c r="Q860" s="27"/>
      <c r="R860" s="27"/>
      <c r="S860" s="27"/>
      <c r="T860" s="27"/>
      <c r="U860" s="27"/>
      <c r="V860" s="27"/>
      <c r="W860" s="27"/>
      <c r="X860" s="27"/>
      <c r="Y860" s="27"/>
      <c r="Z860" s="27"/>
    </row>
    <row r="861" spans="1:26" ht="16.5" customHeight="1">
      <c r="A861" s="27"/>
      <c r="B861" s="27"/>
      <c r="C861" s="28"/>
      <c r="D861" s="27"/>
      <c r="E861" s="27"/>
      <c r="F861" s="27"/>
      <c r="G861" s="27"/>
      <c r="H861" s="27"/>
      <c r="I861" s="27"/>
      <c r="J861" s="27"/>
      <c r="K861" s="27"/>
      <c r="L861" s="27"/>
      <c r="M861" s="27"/>
      <c r="N861" s="27"/>
      <c r="O861" s="27"/>
      <c r="P861" s="27"/>
      <c r="Q861" s="27"/>
      <c r="R861" s="27"/>
      <c r="S861" s="27"/>
      <c r="T861" s="27"/>
      <c r="U861" s="27"/>
      <c r="V861" s="27"/>
      <c r="W861" s="27"/>
      <c r="X861" s="27"/>
      <c r="Y861" s="27"/>
      <c r="Z861" s="27"/>
    </row>
    <row r="862" spans="1:26" ht="16.5" customHeight="1">
      <c r="A862" s="27"/>
      <c r="B862" s="27"/>
      <c r="C862" s="28"/>
      <c r="D862" s="27"/>
      <c r="E862" s="27"/>
      <c r="F862" s="27"/>
      <c r="G862" s="27"/>
      <c r="H862" s="27"/>
      <c r="I862" s="27"/>
      <c r="J862" s="27"/>
      <c r="K862" s="27"/>
      <c r="L862" s="27"/>
      <c r="M862" s="27"/>
      <c r="N862" s="27"/>
      <c r="O862" s="27"/>
      <c r="P862" s="27"/>
      <c r="Q862" s="27"/>
      <c r="R862" s="27"/>
      <c r="S862" s="27"/>
      <c r="T862" s="27"/>
      <c r="U862" s="27"/>
      <c r="V862" s="27"/>
      <c r="W862" s="27"/>
      <c r="X862" s="27"/>
      <c r="Y862" s="27"/>
      <c r="Z862" s="27"/>
    </row>
    <row r="863" spans="1:26" ht="16.5" customHeight="1">
      <c r="A863" s="27"/>
      <c r="B863" s="27"/>
      <c r="C863" s="28"/>
      <c r="D863" s="27"/>
      <c r="E863" s="27"/>
      <c r="F863" s="27"/>
      <c r="G863" s="27"/>
      <c r="H863" s="27"/>
      <c r="I863" s="27"/>
      <c r="J863" s="27"/>
      <c r="K863" s="27"/>
      <c r="L863" s="27"/>
      <c r="M863" s="27"/>
      <c r="N863" s="27"/>
      <c r="O863" s="27"/>
      <c r="P863" s="27"/>
      <c r="Q863" s="27"/>
      <c r="R863" s="27"/>
      <c r="S863" s="27"/>
      <c r="T863" s="27"/>
      <c r="U863" s="27"/>
      <c r="V863" s="27"/>
      <c r="W863" s="27"/>
      <c r="X863" s="27"/>
      <c r="Y863" s="27"/>
      <c r="Z863" s="27"/>
    </row>
    <row r="864" spans="1:26" ht="16.5" customHeight="1">
      <c r="A864" s="27"/>
      <c r="B864" s="27"/>
      <c r="C864" s="28"/>
      <c r="D864" s="27"/>
      <c r="E864" s="27"/>
      <c r="F864" s="27"/>
      <c r="G864" s="27"/>
      <c r="H864" s="27"/>
      <c r="I864" s="27"/>
      <c r="J864" s="27"/>
      <c r="K864" s="27"/>
      <c r="L864" s="27"/>
      <c r="M864" s="27"/>
      <c r="N864" s="27"/>
      <c r="O864" s="27"/>
      <c r="P864" s="27"/>
      <c r="Q864" s="27"/>
      <c r="R864" s="27"/>
      <c r="S864" s="27"/>
      <c r="T864" s="27"/>
      <c r="U864" s="27"/>
      <c r="V864" s="27"/>
      <c r="W864" s="27"/>
      <c r="X864" s="27"/>
      <c r="Y864" s="27"/>
      <c r="Z864" s="27"/>
    </row>
    <row r="865" spans="1:26" ht="16.5" customHeight="1">
      <c r="A865" s="27"/>
      <c r="B865" s="27"/>
      <c r="C865" s="28"/>
      <c r="D865" s="27"/>
      <c r="E865" s="27"/>
      <c r="F865" s="27"/>
      <c r="G865" s="27"/>
      <c r="H865" s="27"/>
      <c r="I865" s="27"/>
      <c r="J865" s="27"/>
      <c r="K865" s="27"/>
      <c r="L865" s="27"/>
      <c r="M865" s="27"/>
      <c r="N865" s="27"/>
      <c r="O865" s="27"/>
      <c r="P865" s="27"/>
      <c r="Q865" s="27"/>
      <c r="R865" s="27"/>
      <c r="S865" s="27"/>
      <c r="T865" s="27"/>
      <c r="U865" s="27"/>
      <c r="V865" s="27"/>
      <c r="W865" s="27"/>
      <c r="X865" s="27"/>
      <c r="Y865" s="27"/>
      <c r="Z865" s="27"/>
    </row>
    <row r="866" spans="1:26" ht="16.5" customHeight="1">
      <c r="A866" s="27"/>
      <c r="B866" s="27"/>
      <c r="C866" s="28"/>
      <c r="D866" s="27"/>
      <c r="E866" s="27"/>
      <c r="F866" s="27"/>
      <c r="G866" s="27"/>
      <c r="H866" s="27"/>
      <c r="I866" s="27"/>
      <c r="J866" s="27"/>
      <c r="K866" s="27"/>
      <c r="L866" s="27"/>
      <c r="M866" s="27"/>
      <c r="N866" s="27"/>
      <c r="O866" s="27"/>
      <c r="P866" s="27"/>
      <c r="Q866" s="27"/>
      <c r="R866" s="27"/>
      <c r="S866" s="27"/>
      <c r="T866" s="27"/>
      <c r="U866" s="27"/>
      <c r="V866" s="27"/>
      <c r="W866" s="27"/>
      <c r="X866" s="27"/>
      <c r="Y866" s="27"/>
      <c r="Z866" s="27"/>
    </row>
    <row r="867" spans="1:26" ht="16.5" customHeight="1">
      <c r="A867" s="27"/>
      <c r="B867" s="27"/>
      <c r="C867" s="28"/>
      <c r="D867" s="27"/>
      <c r="E867" s="27"/>
      <c r="F867" s="27"/>
      <c r="G867" s="27"/>
      <c r="H867" s="27"/>
      <c r="I867" s="27"/>
      <c r="J867" s="27"/>
      <c r="K867" s="27"/>
      <c r="L867" s="27"/>
      <c r="M867" s="27"/>
      <c r="N867" s="27"/>
      <c r="O867" s="27"/>
      <c r="P867" s="27"/>
      <c r="Q867" s="27"/>
      <c r="R867" s="27"/>
      <c r="S867" s="27"/>
      <c r="T867" s="27"/>
      <c r="U867" s="27"/>
      <c r="V867" s="27"/>
      <c r="W867" s="27"/>
      <c r="X867" s="27"/>
      <c r="Y867" s="27"/>
      <c r="Z867" s="27"/>
    </row>
    <row r="868" spans="1:26" ht="16.5" customHeight="1">
      <c r="A868" s="27"/>
      <c r="B868" s="27"/>
      <c r="C868" s="28"/>
      <c r="D868" s="27"/>
      <c r="E868" s="27"/>
      <c r="F868" s="27"/>
      <c r="G868" s="27"/>
      <c r="H868" s="27"/>
      <c r="I868" s="27"/>
      <c r="J868" s="27"/>
      <c r="K868" s="27"/>
      <c r="L868" s="27"/>
      <c r="M868" s="27"/>
      <c r="N868" s="27"/>
      <c r="O868" s="27"/>
      <c r="P868" s="27"/>
      <c r="Q868" s="27"/>
      <c r="R868" s="27"/>
      <c r="S868" s="27"/>
      <c r="T868" s="27"/>
      <c r="U868" s="27"/>
      <c r="V868" s="27"/>
      <c r="W868" s="27"/>
      <c r="X868" s="27"/>
      <c r="Y868" s="27"/>
      <c r="Z868" s="27"/>
    </row>
    <row r="869" spans="1:26" ht="16.5" customHeight="1">
      <c r="A869" s="27"/>
      <c r="B869" s="27"/>
      <c r="C869" s="28"/>
      <c r="D869" s="27"/>
      <c r="E869" s="27"/>
      <c r="F869" s="27"/>
      <c r="G869" s="27"/>
      <c r="H869" s="27"/>
      <c r="I869" s="27"/>
      <c r="J869" s="27"/>
      <c r="K869" s="27"/>
      <c r="L869" s="27"/>
      <c r="M869" s="27"/>
      <c r="N869" s="27"/>
      <c r="O869" s="27"/>
      <c r="P869" s="27"/>
      <c r="Q869" s="27"/>
      <c r="R869" s="27"/>
      <c r="S869" s="27"/>
      <c r="T869" s="27"/>
      <c r="U869" s="27"/>
      <c r="V869" s="27"/>
      <c r="W869" s="27"/>
      <c r="X869" s="27"/>
      <c r="Y869" s="27"/>
      <c r="Z869" s="27"/>
    </row>
    <row r="870" spans="1:26" ht="16.5" customHeight="1">
      <c r="A870" s="27"/>
      <c r="B870" s="27"/>
      <c r="C870" s="28"/>
      <c r="D870" s="27"/>
      <c r="E870" s="27"/>
      <c r="F870" s="27"/>
      <c r="G870" s="27"/>
      <c r="H870" s="27"/>
      <c r="I870" s="27"/>
      <c r="J870" s="27"/>
      <c r="K870" s="27"/>
      <c r="L870" s="27"/>
      <c r="M870" s="27"/>
      <c r="N870" s="27"/>
      <c r="O870" s="27"/>
      <c r="P870" s="27"/>
      <c r="Q870" s="27"/>
      <c r="R870" s="27"/>
      <c r="S870" s="27"/>
      <c r="T870" s="27"/>
      <c r="U870" s="27"/>
      <c r="V870" s="27"/>
      <c r="W870" s="27"/>
      <c r="X870" s="27"/>
      <c r="Y870" s="27"/>
      <c r="Z870" s="27"/>
    </row>
    <row r="871" spans="1:26" ht="16.5" customHeight="1">
      <c r="A871" s="27"/>
      <c r="B871" s="27"/>
      <c r="C871" s="28"/>
      <c r="D871" s="27"/>
      <c r="E871" s="27"/>
      <c r="F871" s="27"/>
      <c r="G871" s="27"/>
      <c r="H871" s="27"/>
      <c r="I871" s="27"/>
      <c r="J871" s="27"/>
      <c r="K871" s="27"/>
      <c r="L871" s="27"/>
      <c r="M871" s="27"/>
      <c r="N871" s="27"/>
      <c r="O871" s="27"/>
      <c r="P871" s="27"/>
      <c r="Q871" s="27"/>
      <c r="R871" s="27"/>
      <c r="S871" s="27"/>
      <c r="T871" s="27"/>
      <c r="U871" s="27"/>
      <c r="V871" s="27"/>
      <c r="W871" s="27"/>
      <c r="X871" s="27"/>
      <c r="Y871" s="27"/>
      <c r="Z871" s="27"/>
    </row>
    <row r="872" spans="1:26" ht="16.5" customHeight="1">
      <c r="A872" s="27"/>
      <c r="B872" s="27"/>
      <c r="C872" s="28"/>
      <c r="D872" s="27"/>
      <c r="E872" s="27"/>
      <c r="F872" s="27"/>
      <c r="G872" s="27"/>
      <c r="H872" s="27"/>
      <c r="I872" s="27"/>
      <c r="J872" s="27"/>
      <c r="K872" s="27"/>
      <c r="L872" s="27"/>
      <c r="M872" s="27"/>
      <c r="N872" s="27"/>
      <c r="O872" s="27"/>
      <c r="P872" s="27"/>
      <c r="Q872" s="27"/>
      <c r="R872" s="27"/>
      <c r="S872" s="27"/>
      <c r="T872" s="27"/>
      <c r="U872" s="27"/>
      <c r="V872" s="27"/>
      <c r="W872" s="27"/>
      <c r="X872" s="27"/>
      <c r="Y872" s="27"/>
      <c r="Z872" s="27"/>
    </row>
    <row r="873" spans="1:26" ht="16.5" customHeight="1">
      <c r="A873" s="27"/>
      <c r="B873" s="27"/>
      <c r="C873" s="28"/>
      <c r="D873" s="27"/>
      <c r="E873" s="27"/>
      <c r="F873" s="27"/>
      <c r="G873" s="27"/>
      <c r="H873" s="27"/>
      <c r="I873" s="27"/>
      <c r="J873" s="27"/>
      <c r="K873" s="27"/>
      <c r="L873" s="27"/>
      <c r="M873" s="27"/>
      <c r="N873" s="27"/>
      <c r="O873" s="27"/>
      <c r="P873" s="27"/>
      <c r="Q873" s="27"/>
      <c r="R873" s="27"/>
      <c r="S873" s="27"/>
      <c r="T873" s="27"/>
      <c r="U873" s="27"/>
      <c r="V873" s="27"/>
      <c r="W873" s="27"/>
      <c r="X873" s="27"/>
      <c r="Y873" s="27"/>
      <c r="Z873" s="27"/>
    </row>
    <row r="874" spans="1:26" ht="16.5" customHeight="1">
      <c r="A874" s="27"/>
      <c r="B874" s="27"/>
      <c r="C874" s="28"/>
      <c r="D874" s="27"/>
      <c r="E874" s="27"/>
      <c r="F874" s="27"/>
      <c r="G874" s="27"/>
      <c r="H874" s="27"/>
      <c r="I874" s="27"/>
      <c r="J874" s="27"/>
      <c r="K874" s="27"/>
      <c r="L874" s="27"/>
      <c r="M874" s="27"/>
      <c r="N874" s="27"/>
      <c r="O874" s="27"/>
      <c r="P874" s="27"/>
      <c r="Q874" s="27"/>
      <c r="R874" s="27"/>
      <c r="S874" s="27"/>
      <c r="T874" s="27"/>
      <c r="U874" s="27"/>
      <c r="V874" s="27"/>
      <c r="W874" s="27"/>
      <c r="X874" s="27"/>
      <c r="Y874" s="27"/>
      <c r="Z874" s="27"/>
    </row>
    <row r="875" spans="1:26" ht="16.5" customHeight="1">
      <c r="A875" s="27"/>
      <c r="B875" s="27"/>
      <c r="C875" s="28"/>
      <c r="D875" s="27"/>
      <c r="E875" s="27"/>
      <c r="F875" s="27"/>
      <c r="G875" s="27"/>
      <c r="H875" s="27"/>
      <c r="I875" s="27"/>
      <c r="J875" s="27"/>
      <c r="K875" s="27"/>
      <c r="L875" s="27"/>
      <c r="M875" s="27"/>
      <c r="N875" s="27"/>
      <c r="O875" s="27"/>
      <c r="P875" s="27"/>
      <c r="Q875" s="27"/>
      <c r="R875" s="27"/>
      <c r="S875" s="27"/>
      <c r="T875" s="27"/>
      <c r="U875" s="27"/>
      <c r="V875" s="27"/>
      <c r="W875" s="27"/>
      <c r="X875" s="27"/>
      <c r="Y875" s="27"/>
      <c r="Z875" s="27"/>
    </row>
    <row r="876" spans="1:26" ht="16.5" customHeight="1">
      <c r="A876" s="27"/>
      <c r="B876" s="27"/>
      <c r="C876" s="28"/>
      <c r="D876" s="27"/>
      <c r="E876" s="27"/>
      <c r="F876" s="27"/>
      <c r="G876" s="27"/>
      <c r="H876" s="27"/>
      <c r="I876" s="27"/>
      <c r="J876" s="27"/>
      <c r="K876" s="27"/>
      <c r="L876" s="27"/>
      <c r="M876" s="27"/>
      <c r="N876" s="27"/>
      <c r="O876" s="27"/>
      <c r="P876" s="27"/>
      <c r="Q876" s="27"/>
      <c r="R876" s="27"/>
      <c r="S876" s="27"/>
      <c r="T876" s="27"/>
      <c r="U876" s="27"/>
      <c r="V876" s="27"/>
      <c r="W876" s="27"/>
      <c r="X876" s="27"/>
      <c r="Y876" s="27"/>
      <c r="Z876" s="27"/>
    </row>
    <row r="877" spans="1:26" ht="16.5" customHeight="1">
      <c r="A877" s="27"/>
      <c r="B877" s="27"/>
      <c r="C877" s="28"/>
      <c r="D877" s="27"/>
      <c r="E877" s="27"/>
      <c r="F877" s="27"/>
      <c r="G877" s="27"/>
      <c r="H877" s="27"/>
      <c r="I877" s="27"/>
      <c r="J877" s="27"/>
      <c r="K877" s="27"/>
      <c r="L877" s="27"/>
      <c r="M877" s="27"/>
      <c r="N877" s="27"/>
      <c r="O877" s="27"/>
      <c r="P877" s="27"/>
      <c r="Q877" s="27"/>
      <c r="R877" s="27"/>
      <c r="S877" s="27"/>
      <c r="T877" s="27"/>
      <c r="U877" s="27"/>
      <c r="V877" s="27"/>
      <c r="W877" s="27"/>
      <c r="X877" s="27"/>
      <c r="Y877" s="27"/>
      <c r="Z877" s="27"/>
    </row>
    <row r="878" spans="1:26" ht="16.5" customHeight="1">
      <c r="A878" s="27"/>
      <c r="B878" s="27"/>
      <c r="C878" s="28"/>
      <c r="D878" s="27"/>
      <c r="E878" s="27"/>
      <c r="F878" s="27"/>
      <c r="G878" s="27"/>
      <c r="H878" s="27"/>
      <c r="I878" s="27"/>
      <c r="J878" s="27"/>
      <c r="K878" s="27"/>
      <c r="L878" s="27"/>
      <c r="M878" s="27"/>
      <c r="N878" s="27"/>
      <c r="O878" s="27"/>
      <c r="P878" s="27"/>
      <c r="Q878" s="27"/>
      <c r="R878" s="27"/>
      <c r="S878" s="27"/>
      <c r="T878" s="27"/>
      <c r="U878" s="27"/>
      <c r="V878" s="27"/>
      <c r="W878" s="27"/>
      <c r="X878" s="27"/>
      <c r="Y878" s="27"/>
      <c r="Z878" s="27"/>
    </row>
    <row r="879" spans="1:26" ht="16.5" customHeight="1">
      <c r="A879" s="27"/>
      <c r="B879" s="27"/>
      <c r="C879" s="28"/>
      <c r="D879" s="27"/>
      <c r="E879" s="27"/>
      <c r="F879" s="27"/>
      <c r="G879" s="27"/>
      <c r="H879" s="27"/>
      <c r="I879" s="27"/>
      <c r="J879" s="27"/>
      <c r="K879" s="27"/>
      <c r="L879" s="27"/>
      <c r="M879" s="27"/>
      <c r="N879" s="27"/>
      <c r="O879" s="27"/>
      <c r="P879" s="27"/>
      <c r="Q879" s="27"/>
      <c r="R879" s="27"/>
      <c r="S879" s="27"/>
      <c r="T879" s="27"/>
      <c r="U879" s="27"/>
      <c r="V879" s="27"/>
      <c r="W879" s="27"/>
      <c r="X879" s="27"/>
      <c r="Y879" s="27"/>
      <c r="Z879" s="27"/>
    </row>
    <row r="880" spans="1:26" ht="16.5" customHeight="1">
      <c r="A880" s="27"/>
      <c r="B880" s="27"/>
      <c r="C880" s="28"/>
      <c r="D880" s="27"/>
      <c r="E880" s="27"/>
      <c r="F880" s="27"/>
      <c r="G880" s="27"/>
      <c r="H880" s="27"/>
      <c r="I880" s="27"/>
      <c r="J880" s="27"/>
      <c r="K880" s="27"/>
      <c r="L880" s="27"/>
      <c r="M880" s="27"/>
      <c r="N880" s="27"/>
      <c r="O880" s="27"/>
      <c r="P880" s="27"/>
      <c r="Q880" s="27"/>
      <c r="R880" s="27"/>
      <c r="S880" s="27"/>
      <c r="T880" s="27"/>
      <c r="U880" s="27"/>
      <c r="V880" s="27"/>
      <c r="W880" s="27"/>
      <c r="X880" s="27"/>
      <c r="Y880" s="27"/>
      <c r="Z880" s="27"/>
    </row>
    <row r="881" spans="1:26" ht="16.5" customHeight="1">
      <c r="A881" s="27"/>
      <c r="B881" s="27"/>
      <c r="C881" s="28"/>
      <c r="D881" s="27"/>
      <c r="E881" s="27"/>
      <c r="F881" s="27"/>
      <c r="G881" s="27"/>
      <c r="H881" s="27"/>
      <c r="I881" s="27"/>
      <c r="J881" s="27"/>
      <c r="K881" s="27"/>
      <c r="L881" s="27"/>
      <c r="M881" s="27"/>
      <c r="N881" s="27"/>
      <c r="O881" s="27"/>
      <c r="P881" s="27"/>
      <c r="Q881" s="27"/>
      <c r="R881" s="27"/>
      <c r="S881" s="27"/>
      <c r="T881" s="27"/>
      <c r="U881" s="27"/>
      <c r="V881" s="27"/>
      <c r="W881" s="27"/>
      <c r="X881" s="27"/>
      <c r="Y881" s="27"/>
      <c r="Z881" s="27"/>
    </row>
    <row r="882" spans="1:26" ht="16.5" customHeight="1">
      <c r="A882" s="27"/>
      <c r="B882" s="27"/>
      <c r="C882" s="28"/>
      <c r="D882" s="27"/>
      <c r="E882" s="27"/>
      <c r="F882" s="27"/>
      <c r="G882" s="27"/>
      <c r="H882" s="27"/>
      <c r="I882" s="27"/>
      <c r="J882" s="27"/>
      <c r="K882" s="27"/>
      <c r="L882" s="27"/>
      <c r="M882" s="27"/>
      <c r="N882" s="27"/>
      <c r="O882" s="27"/>
      <c r="P882" s="27"/>
      <c r="Q882" s="27"/>
      <c r="R882" s="27"/>
      <c r="S882" s="27"/>
      <c r="T882" s="27"/>
      <c r="U882" s="27"/>
      <c r="V882" s="27"/>
      <c r="W882" s="27"/>
      <c r="X882" s="27"/>
      <c r="Y882" s="27"/>
      <c r="Z882" s="27"/>
    </row>
    <row r="883" spans="1:26" ht="16.5" customHeight="1">
      <c r="A883" s="27"/>
      <c r="B883" s="27"/>
      <c r="C883" s="28"/>
      <c r="D883" s="27"/>
      <c r="E883" s="27"/>
      <c r="F883" s="27"/>
      <c r="G883" s="27"/>
      <c r="H883" s="27"/>
      <c r="I883" s="27"/>
      <c r="J883" s="27"/>
      <c r="K883" s="27"/>
      <c r="L883" s="27"/>
      <c r="M883" s="27"/>
      <c r="N883" s="27"/>
      <c r="O883" s="27"/>
      <c r="P883" s="27"/>
      <c r="Q883" s="27"/>
      <c r="R883" s="27"/>
      <c r="S883" s="27"/>
      <c r="T883" s="27"/>
      <c r="U883" s="27"/>
      <c r="V883" s="27"/>
      <c r="W883" s="27"/>
      <c r="X883" s="27"/>
      <c r="Y883" s="27"/>
      <c r="Z883" s="27"/>
    </row>
    <row r="884" spans="1:26" ht="16.5" customHeight="1">
      <c r="A884" s="27"/>
      <c r="B884" s="27"/>
      <c r="C884" s="28"/>
      <c r="D884" s="27"/>
      <c r="E884" s="27"/>
      <c r="F884" s="27"/>
      <c r="G884" s="27"/>
      <c r="H884" s="27"/>
      <c r="I884" s="27"/>
      <c r="J884" s="27"/>
      <c r="K884" s="27"/>
      <c r="L884" s="27"/>
      <c r="M884" s="27"/>
      <c r="N884" s="27"/>
      <c r="O884" s="27"/>
      <c r="P884" s="27"/>
      <c r="Q884" s="27"/>
      <c r="R884" s="27"/>
      <c r="S884" s="27"/>
      <c r="T884" s="27"/>
      <c r="U884" s="27"/>
      <c r="V884" s="27"/>
      <c r="W884" s="27"/>
      <c r="X884" s="27"/>
      <c r="Y884" s="27"/>
      <c r="Z884" s="27"/>
    </row>
    <row r="885" spans="1:26" ht="16.5" customHeight="1">
      <c r="A885" s="27"/>
      <c r="B885" s="27"/>
      <c r="C885" s="28"/>
      <c r="D885" s="27"/>
      <c r="E885" s="27"/>
      <c r="F885" s="27"/>
      <c r="G885" s="27"/>
      <c r="H885" s="27"/>
      <c r="I885" s="27"/>
      <c r="J885" s="27"/>
      <c r="K885" s="27"/>
      <c r="L885" s="27"/>
      <c r="M885" s="27"/>
      <c r="N885" s="27"/>
      <c r="O885" s="27"/>
      <c r="P885" s="27"/>
      <c r="Q885" s="27"/>
      <c r="R885" s="27"/>
      <c r="S885" s="27"/>
      <c r="T885" s="27"/>
      <c r="U885" s="27"/>
      <c r="V885" s="27"/>
      <c r="W885" s="27"/>
      <c r="X885" s="27"/>
      <c r="Y885" s="27"/>
      <c r="Z885" s="27"/>
    </row>
    <row r="886" spans="1:26" ht="16.5" customHeight="1">
      <c r="A886" s="27"/>
      <c r="B886" s="27"/>
      <c r="C886" s="28"/>
      <c r="D886" s="27"/>
      <c r="E886" s="27"/>
      <c r="F886" s="27"/>
      <c r="G886" s="27"/>
      <c r="H886" s="27"/>
      <c r="I886" s="27"/>
      <c r="J886" s="27"/>
      <c r="K886" s="27"/>
      <c r="L886" s="27"/>
      <c r="M886" s="27"/>
      <c r="N886" s="27"/>
      <c r="O886" s="27"/>
      <c r="P886" s="27"/>
      <c r="Q886" s="27"/>
      <c r="R886" s="27"/>
      <c r="S886" s="27"/>
      <c r="T886" s="27"/>
      <c r="U886" s="27"/>
      <c r="V886" s="27"/>
      <c r="W886" s="27"/>
      <c r="X886" s="27"/>
      <c r="Y886" s="27"/>
      <c r="Z886" s="27"/>
    </row>
    <row r="887" spans="1:26" ht="16.5" customHeight="1">
      <c r="A887" s="27"/>
      <c r="B887" s="27"/>
      <c r="C887" s="28"/>
      <c r="D887" s="27"/>
      <c r="E887" s="27"/>
      <c r="F887" s="27"/>
      <c r="G887" s="27"/>
      <c r="H887" s="27"/>
      <c r="I887" s="27"/>
      <c r="J887" s="27"/>
      <c r="K887" s="27"/>
      <c r="L887" s="27"/>
      <c r="M887" s="27"/>
      <c r="N887" s="27"/>
      <c r="O887" s="27"/>
      <c r="P887" s="27"/>
      <c r="Q887" s="27"/>
      <c r="R887" s="27"/>
      <c r="S887" s="27"/>
      <c r="T887" s="27"/>
      <c r="U887" s="27"/>
      <c r="V887" s="27"/>
      <c r="W887" s="27"/>
      <c r="X887" s="27"/>
      <c r="Y887" s="27"/>
      <c r="Z887" s="27"/>
    </row>
    <row r="888" spans="1:26" ht="16.5" customHeight="1">
      <c r="A888" s="27"/>
      <c r="B888" s="27"/>
      <c r="C888" s="28"/>
      <c r="D888" s="27"/>
      <c r="E888" s="27"/>
      <c r="F888" s="27"/>
      <c r="G888" s="27"/>
      <c r="H888" s="27"/>
      <c r="I888" s="27"/>
      <c r="J888" s="27"/>
      <c r="K888" s="27"/>
      <c r="L888" s="27"/>
      <c r="M888" s="27"/>
      <c r="N888" s="27"/>
      <c r="O888" s="27"/>
      <c r="P888" s="27"/>
      <c r="Q888" s="27"/>
      <c r="R888" s="27"/>
      <c r="S888" s="27"/>
      <c r="T888" s="27"/>
      <c r="U888" s="27"/>
      <c r="V888" s="27"/>
      <c r="W888" s="27"/>
      <c r="X888" s="27"/>
      <c r="Y888" s="27"/>
      <c r="Z888" s="27"/>
    </row>
    <row r="889" spans="1:26" ht="16.5" customHeight="1">
      <c r="A889" s="27"/>
      <c r="B889" s="27"/>
      <c r="C889" s="28"/>
      <c r="D889" s="27"/>
      <c r="E889" s="27"/>
      <c r="F889" s="27"/>
      <c r="G889" s="27"/>
      <c r="H889" s="27"/>
      <c r="I889" s="27"/>
      <c r="J889" s="27"/>
      <c r="K889" s="27"/>
      <c r="L889" s="27"/>
      <c r="M889" s="27"/>
      <c r="N889" s="27"/>
      <c r="O889" s="27"/>
      <c r="P889" s="27"/>
      <c r="Q889" s="27"/>
      <c r="R889" s="27"/>
      <c r="S889" s="27"/>
      <c r="T889" s="27"/>
      <c r="U889" s="27"/>
      <c r="V889" s="27"/>
      <c r="W889" s="27"/>
      <c r="X889" s="27"/>
      <c r="Y889" s="27"/>
      <c r="Z889" s="27"/>
    </row>
    <row r="890" spans="1:26" ht="16.5" customHeight="1">
      <c r="A890" s="27"/>
      <c r="B890" s="27"/>
      <c r="C890" s="28"/>
      <c r="D890" s="27"/>
      <c r="E890" s="27"/>
      <c r="F890" s="27"/>
      <c r="G890" s="27"/>
      <c r="H890" s="27"/>
      <c r="I890" s="27"/>
      <c r="J890" s="27"/>
      <c r="K890" s="27"/>
      <c r="L890" s="27"/>
      <c r="M890" s="27"/>
      <c r="N890" s="27"/>
      <c r="O890" s="27"/>
      <c r="P890" s="27"/>
      <c r="Q890" s="27"/>
      <c r="R890" s="27"/>
      <c r="S890" s="27"/>
      <c r="T890" s="27"/>
      <c r="U890" s="27"/>
      <c r="V890" s="27"/>
      <c r="W890" s="27"/>
      <c r="X890" s="27"/>
      <c r="Y890" s="27"/>
      <c r="Z890" s="27"/>
    </row>
    <row r="891" spans="1:26" ht="16.5" customHeight="1">
      <c r="A891" s="27"/>
      <c r="B891" s="27"/>
      <c r="C891" s="28"/>
      <c r="D891" s="27"/>
      <c r="E891" s="27"/>
      <c r="F891" s="27"/>
      <c r="G891" s="27"/>
      <c r="H891" s="27"/>
      <c r="I891" s="27"/>
      <c r="J891" s="27"/>
      <c r="K891" s="27"/>
      <c r="L891" s="27"/>
      <c r="M891" s="27"/>
      <c r="N891" s="27"/>
      <c r="O891" s="27"/>
      <c r="P891" s="27"/>
      <c r="Q891" s="27"/>
      <c r="R891" s="27"/>
      <c r="S891" s="27"/>
      <c r="T891" s="27"/>
      <c r="U891" s="27"/>
      <c r="V891" s="27"/>
      <c r="W891" s="27"/>
      <c r="X891" s="27"/>
      <c r="Y891" s="27"/>
      <c r="Z891" s="27"/>
    </row>
    <row r="892" spans="1:26" ht="16.5" customHeight="1">
      <c r="A892" s="27"/>
      <c r="B892" s="27"/>
      <c r="C892" s="28"/>
      <c r="D892" s="27"/>
      <c r="E892" s="27"/>
      <c r="F892" s="27"/>
      <c r="G892" s="27"/>
      <c r="H892" s="27"/>
      <c r="I892" s="27"/>
      <c r="J892" s="27"/>
      <c r="K892" s="27"/>
      <c r="L892" s="27"/>
      <c r="M892" s="27"/>
      <c r="N892" s="27"/>
      <c r="O892" s="27"/>
      <c r="P892" s="27"/>
      <c r="Q892" s="27"/>
      <c r="R892" s="27"/>
      <c r="S892" s="27"/>
      <c r="T892" s="27"/>
      <c r="U892" s="27"/>
      <c r="V892" s="27"/>
      <c r="W892" s="27"/>
      <c r="X892" s="27"/>
      <c r="Y892" s="27"/>
      <c r="Z892" s="27"/>
    </row>
    <row r="893" spans="1:26" ht="16.5" customHeight="1">
      <c r="A893" s="27"/>
      <c r="B893" s="27"/>
      <c r="C893" s="28"/>
      <c r="D893" s="27"/>
      <c r="E893" s="27"/>
      <c r="F893" s="27"/>
      <c r="G893" s="27"/>
      <c r="H893" s="27"/>
      <c r="I893" s="27"/>
      <c r="J893" s="27"/>
      <c r="K893" s="27"/>
      <c r="L893" s="27"/>
      <c r="M893" s="27"/>
      <c r="N893" s="27"/>
      <c r="O893" s="27"/>
      <c r="P893" s="27"/>
      <c r="Q893" s="27"/>
      <c r="R893" s="27"/>
      <c r="S893" s="27"/>
      <c r="T893" s="27"/>
      <c r="U893" s="27"/>
      <c r="V893" s="27"/>
      <c r="W893" s="27"/>
      <c r="X893" s="27"/>
      <c r="Y893" s="27"/>
      <c r="Z893" s="27"/>
    </row>
    <row r="894" spans="1:26" ht="16.5" customHeight="1">
      <c r="A894" s="27"/>
      <c r="B894" s="27"/>
      <c r="C894" s="28"/>
      <c r="D894" s="27"/>
      <c r="E894" s="27"/>
      <c r="F894" s="27"/>
      <c r="G894" s="27"/>
      <c r="H894" s="27"/>
      <c r="I894" s="27"/>
      <c r="J894" s="27"/>
      <c r="K894" s="27"/>
      <c r="L894" s="27"/>
      <c r="M894" s="27"/>
      <c r="N894" s="27"/>
      <c r="O894" s="27"/>
      <c r="P894" s="27"/>
      <c r="Q894" s="27"/>
      <c r="R894" s="27"/>
      <c r="S894" s="27"/>
      <c r="T894" s="27"/>
      <c r="U894" s="27"/>
      <c r="V894" s="27"/>
      <c r="W894" s="27"/>
      <c r="X894" s="27"/>
      <c r="Y894" s="27"/>
      <c r="Z894" s="27"/>
    </row>
    <row r="895" spans="1:26" ht="16.5" customHeight="1">
      <c r="A895" s="27"/>
      <c r="B895" s="27"/>
      <c r="C895" s="28"/>
      <c r="D895" s="27"/>
      <c r="E895" s="27"/>
      <c r="F895" s="27"/>
      <c r="G895" s="27"/>
      <c r="H895" s="27"/>
      <c r="I895" s="27"/>
      <c r="J895" s="27"/>
      <c r="K895" s="27"/>
      <c r="L895" s="27"/>
      <c r="M895" s="27"/>
      <c r="N895" s="27"/>
      <c r="O895" s="27"/>
      <c r="P895" s="27"/>
      <c r="Q895" s="27"/>
      <c r="R895" s="27"/>
      <c r="S895" s="27"/>
      <c r="T895" s="27"/>
      <c r="U895" s="27"/>
      <c r="V895" s="27"/>
      <c r="W895" s="27"/>
      <c r="X895" s="27"/>
      <c r="Y895" s="27"/>
      <c r="Z895" s="27"/>
    </row>
    <row r="896" spans="1:26" ht="16.5" customHeight="1">
      <c r="A896" s="27"/>
      <c r="B896" s="27"/>
      <c r="C896" s="28"/>
      <c r="D896" s="27"/>
      <c r="E896" s="27"/>
      <c r="F896" s="27"/>
      <c r="G896" s="27"/>
      <c r="H896" s="27"/>
      <c r="I896" s="27"/>
      <c r="J896" s="27"/>
      <c r="K896" s="27"/>
      <c r="L896" s="27"/>
      <c r="M896" s="27"/>
      <c r="N896" s="27"/>
      <c r="O896" s="27"/>
      <c r="P896" s="27"/>
      <c r="Q896" s="27"/>
      <c r="R896" s="27"/>
      <c r="S896" s="27"/>
      <c r="T896" s="27"/>
      <c r="U896" s="27"/>
      <c r="V896" s="27"/>
      <c r="W896" s="27"/>
      <c r="X896" s="27"/>
      <c r="Y896" s="27"/>
      <c r="Z896" s="27"/>
    </row>
    <row r="897" spans="1:26" ht="16.5" customHeight="1">
      <c r="A897" s="27"/>
      <c r="B897" s="27"/>
      <c r="C897" s="28"/>
      <c r="D897" s="27"/>
      <c r="E897" s="27"/>
      <c r="F897" s="27"/>
      <c r="G897" s="27"/>
      <c r="H897" s="27"/>
      <c r="I897" s="27"/>
      <c r="J897" s="27"/>
      <c r="K897" s="27"/>
      <c r="L897" s="27"/>
      <c r="M897" s="27"/>
      <c r="N897" s="27"/>
      <c r="O897" s="27"/>
      <c r="P897" s="27"/>
      <c r="Q897" s="27"/>
      <c r="R897" s="27"/>
      <c r="S897" s="27"/>
      <c r="T897" s="27"/>
      <c r="U897" s="27"/>
      <c r="V897" s="27"/>
      <c r="W897" s="27"/>
      <c r="X897" s="27"/>
      <c r="Y897" s="27"/>
      <c r="Z897" s="27"/>
    </row>
    <row r="898" spans="1:26" ht="16.5" customHeight="1">
      <c r="A898" s="27"/>
      <c r="B898" s="27"/>
      <c r="C898" s="28"/>
      <c r="D898" s="27"/>
      <c r="E898" s="27"/>
      <c r="F898" s="27"/>
      <c r="G898" s="27"/>
      <c r="H898" s="27"/>
      <c r="I898" s="27"/>
      <c r="J898" s="27"/>
      <c r="K898" s="27"/>
      <c r="L898" s="27"/>
      <c r="M898" s="27"/>
      <c r="N898" s="27"/>
      <c r="O898" s="27"/>
      <c r="P898" s="27"/>
      <c r="Q898" s="27"/>
      <c r="R898" s="27"/>
      <c r="S898" s="27"/>
      <c r="T898" s="27"/>
      <c r="U898" s="27"/>
      <c r="V898" s="27"/>
      <c r="W898" s="27"/>
      <c r="X898" s="27"/>
      <c r="Y898" s="27"/>
      <c r="Z898" s="27"/>
    </row>
    <row r="899" spans="1:26" ht="16.5" customHeight="1">
      <c r="A899" s="27"/>
      <c r="B899" s="27"/>
      <c r="C899" s="28"/>
      <c r="D899" s="27"/>
      <c r="E899" s="27"/>
      <c r="F899" s="27"/>
      <c r="G899" s="27"/>
      <c r="H899" s="27"/>
      <c r="I899" s="27"/>
      <c r="J899" s="27"/>
      <c r="K899" s="27"/>
      <c r="L899" s="27"/>
      <c r="M899" s="27"/>
      <c r="N899" s="27"/>
      <c r="O899" s="27"/>
      <c r="P899" s="27"/>
      <c r="Q899" s="27"/>
      <c r="R899" s="27"/>
      <c r="S899" s="27"/>
      <c r="T899" s="27"/>
      <c r="U899" s="27"/>
      <c r="V899" s="27"/>
      <c r="W899" s="27"/>
      <c r="X899" s="27"/>
      <c r="Y899" s="27"/>
      <c r="Z899" s="27"/>
    </row>
    <row r="900" spans="1:26" ht="16.5" customHeight="1">
      <c r="A900" s="27"/>
      <c r="B900" s="27"/>
      <c r="C900" s="28"/>
      <c r="D900" s="27"/>
      <c r="E900" s="27"/>
      <c r="F900" s="27"/>
      <c r="G900" s="27"/>
      <c r="H900" s="27"/>
      <c r="I900" s="27"/>
      <c r="J900" s="27"/>
      <c r="K900" s="27"/>
      <c r="L900" s="27"/>
      <c r="M900" s="27"/>
      <c r="N900" s="27"/>
      <c r="O900" s="27"/>
      <c r="P900" s="27"/>
      <c r="Q900" s="27"/>
      <c r="R900" s="27"/>
      <c r="S900" s="27"/>
      <c r="T900" s="27"/>
      <c r="U900" s="27"/>
      <c r="V900" s="27"/>
      <c r="W900" s="27"/>
      <c r="X900" s="27"/>
      <c r="Y900" s="27"/>
      <c r="Z900" s="27"/>
    </row>
    <row r="901" spans="1:26" ht="16.5" customHeight="1">
      <c r="A901" s="27"/>
      <c r="B901" s="27"/>
      <c r="C901" s="28"/>
      <c r="D901" s="27"/>
      <c r="E901" s="27"/>
      <c r="F901" s="27"/>
      <c r="G901" s="27"/>
      <c r="H901" s="27"/>
      <c r="I901" s="27"/>
      <c r="J901" s="27"/>
      <c r="K901" s="27"/>
      <c r="L901" s="27"/>
      <c r="M901" s="27"/>
      <c r="N901" s="27"/>
      <c r="O901" s="27"/>
      <c r="P901" s="27"/>
      <c r="Q901" s="27"/>
      <c r="R901" s="27"/>
      <c r="S901" s="27"/>
      <c r="T901" s="27"/>
      <c r="U901" s="27"/>
      <c r="V901" s="27"/>
      <c r="W901" s="27"/>
      <c r="X901" s="27"/>
      <c r="Y901" s="27"/>
      <c r="Z901" s="27"/>
    </row>
    <row r="902" spans="1:26" ht="16.5" customHeight="1">
      <c r="A902" s="27"/>
      <c r="B902" s="27"/>
      <c r="C902" s="28"/>
      <c r="D902" s="27"/>
      <c r="E902" s="27"/>
      <c r="F902" s="27"/>
      <c r="G902" s="27"/>
      <c r="H902" s="27"/>
      <c r="I902" s="27"/>
      <c r="J902" s="27"/>
      <c r="K902" s="27"/>
      <c r="L902" s="27"/>
      <c r="M902" s="27"/>
      <c r="N902" s="27"/>
      <c r="O902" s="27"/>
      <c r="P902" s="27"/>
      <c r="Q902" s="27"/>
      <c r="R902" s="27"/>
      <c r="S902" s="27"/>
      <c r="T902" s="27"/>
      <c r="U902" s="27"/>
      <c r="V902" s="27"/>
      <c r="W902" s="27"/>
      <c r="X902" s="27"/>
      <c r="Y902" s="27"/>
      <c r="Z902" s="27"/>
    </row>
    <row r="903" spans="1:26" ht="16.5" customHeight="1">
      <c r="A903" s="27"/>
      <c r="B903" s="27"/>
      <c r="C903" s="28"/>
      <c r="D903" s="27"/>
      <c r="E903" s="27"/>
      <c r="F903" s="27"/>
      <c r="G903" s="27"/>
      <c r="H903" s="27"/>
      <c r="I903" s="27"/>
      <c r="J903" s="27"/>
      <c r="K903" s="27"/>
      <c r="L903" s="27"/>
      <c r="M903" s="27"/>
      <c r="N903" s="27"/>
      <c r="O903" s="27"/>
      <c r="P903" s="27"/>
      <c r="Q903" s="27"/>
      <c r="R903" s="27"/>
      <c r="S903" s="27"/>
      <c r="T903" s="27"/>
      <c r="U903" s="27"/>
      <c r="V903" s="27"/>
      <c r="W903" s="27"/>
      <c r="X903" s="27"/>
      <c r="Y903" s="27"/>
      <c r="Z903" s="27"/>
    </row>
    <row r="904" spans="1:26" ht="16.5" customHeight="1">
      <c r="A904" s="27"/>
      <c r="B904" s="27"/>
      <c r="C904" s="28"/>
      <c r="D904" s="27"/>
      <c r="E904" s="27"/>
      <c r="F904" s="27"/>
      <c r="G904" s="27"/>
      <c r="H904" s="27"/>
      <c r="I904" s="27"/>
      <c r="J904" s="27"/>
      <c r="K904" s="27"/>
      <c r="L904" s="27"/>
      <c r="M904" s="27"/>
      <c r="N904" s="27"/>
      <c r="O904" s="27"/>
      <c r="P904" s="27"/>
      <c r="Q904" s="27"/>
      <c r="R904" s="27"/>
      <c r="S904" s="27"/>
      <c r="T904" s="27"/>
      <c r="U904" s="27"/>
      <c r="V904" s="27"/>
      <c r="W904" s="27"/>
      <c r="X904" s="27"/>
      <c r="Y904" s="27"/>
      <c r="Z904" s="27"/>
    </row>
    <row r="905" spans="1:26" ht="16.5" customHeight="1">
      <c r="A905" s="27"/>
      <c r="B905" s="27"/>
      <c r="C905" s="28"/>
      <c r="D905" s="27"/>
      <c r="E905" s="27"/>
      <c r="F905" s="27"/>
      <c r="G905" s="27"/>
      <c r="H905" s="27"/>
      <c r="I905" s="27"/>
      <c r="J905" s="27"/>
      <c r="K905" s="27"/>
      <c r="L905" s="27"/>
      <c r="M905" s="27"/>
      <c r="N905" s="27"/>
      <c r="O905" s="27"/>
      <c r="P905" s="27"/>
      <c r="Q905" s="27"/>
      <c r="R905" s="27"/>
      <c r="S905" s="27"/>
      <c r="T905" s="27"/>
      <c r="U905" s="27"/>
      <c r="V905" s="27"/>
      <c r="W905" s="27"/>
      <c r="X905" s="27"/>
      <c r="Y905" s="27"/>
      <c r="Z905" s="27"/>
    </row>
    <row r="906" spans="1:26" ht="16.5" customHeight="1">
      <c r="A906" s="27"/>
      <c r="B906" s="27"/>
      <c r="C906" s="28"/>
      <c r="D906" s="27"/>
      <c r="E906" s="27"/>
      <c r="F906" s="27"/>
      <c r="G906" s="27"/>
      <c r="H906" s="27"/>
      <c r="I906" s="27"/>
      <c r="J906" s="27"/>
      <c r="K906" s="27"/>
      <c r="L906" s="27"/>
      <c r="M906" s="27"/>
      <c r="N906" s="27"/>
      <c r="O906" s="27"/>
      <c r="P906" s="27"/>
      <c r="Q906" s="27"/>
      <c r="R906" s="27"/>
      <c r="S906" s="27"/>
      <c r="T906" s="27"/>
      <c r="U906" s="27"/>
      <c r="V906" s="27"/>
      <c r="W906" s="27"/>
      <c r="X906" s="27"/>
      <c r="Y906" s="27"/>
      <c r="Z906" s="27"/>
    </row>
    <row r="907" spans="1:26" ht="16.5" customHeight="1">
      <c r="A907" s="27"/>
      <c r="B907" s="27"/>
      <c r="C907" s="28"/>
      <c r="D907" s="27"/>
      <c r="E907" s="27"/>
      <c r="F907" s="27"/>
      <c r="G907" s="27"/>
      <c r="H907" s="27"/>
      <c r="I907" s="27"/>
      <c r="J907" s="27"/>
      <c r="K907" s="27"/>
      <c r="L907" s="27"/>
      <c r="M907" s="27"/>
      <c r="N907" s="27"/>
      <c r="O907" s="27"/>
      <c r="P907" s="27"/>
      <c r="Q907" s="27"/>
      <c r="R907" s="27"/>
      <c r="S907" s="27"/>
      <c r="T907" s="27"/>
      <c r="U907" s="27"/>
      <c r="V907" s="27"/>
      <c r="W907" s="27"/>
      <c r="X907" s="27"/>
      <c r="Y907" s="27"/>
      <c r="Z907" s="27"/>
    </row>
    <row r="908" spans="1:26" ht="16.5" customHeight="1">
      <c r="A908" s="27"/>
      <c r="B908" s="27"/>
      <c r="C908" s="28"/>
      <c r="D908" s="27"/>
      <c r="E908" s="27"/>
      <c r="F908" s="27"/>
      <c r="G908" s="27"/>
      <c r="H908" s="27"/>
      <c r="I908" s="27"/>
      <c r="J908" s="27"/>
      <c r="K908" s="27"/>
      <c r="L908" s="27"/>
      <c r="M908" s="27"/>
      <c r="N908" s="27"/>
      <c r="O908" s="27"/>
      <c r="P908" s="27"/>
      <c r="Q908" s="27"/>
      <c r="R908" s="27"/>
      <c r="S908" s="27"/>
      <c r="T908" s="27"/>
      <c r="U908" s="27"/>
      <c r="V908" s="27"/>
      <c r="W908" s="27"/>
      <c r="X908" s="27"/>
      <c r="Y908" s="27"/>
      <c r="Z908" s="27"/>
    </row>
    <row r="909" spans="1:26" ht="16.5" customHeight="1">
      <c r="A909" s="27"/>
      <c r="B909" s="27"/>
      <c r="C909" s="28"/>
      <c r="D909" s="27"/>
      <c r="E909" s="27"/>
      <c r="F909" s="27"/>
      <c r="G909" s="27"/>
      <c r="H909" s="27"/>
      <c r="I909" s="27"/>
      <c r="J909" s="27"/>
      <c r="K909" s="27"/>
      <c r="L909" s="27"/>
      <c r="M909" s="27"/>
      <c r="N909" s="27"/>
      <c r="O909" s="27"/>
      <c r="P909" s="27"/>
      <c r="Q909" s="27"/>
      <c r="R909" s="27"/>
      <c r="S909" s="27"/>
      <c r="T909" s="27"/>
      <c r="U909" s="27"/>
      <c r="V909" s="27"/>
      <c r="W909" s="27"/>
      <c r="X909" s="27"/>
      <c r="Y909" s="27"/>
      <c r="Z909" s="27"/>
    </row>
    <row r="910" spans="1:26" ht="16.5" customHeight="1">
      <c r="A910" s="27"/>
      <c r="B910" s="27"/>
      <c r="C910" s="28"/>
      <c r="D910" s="27"/>
      <c r="E910" s="27"/>
      <c r="F910" s="27"/>
      <c r="G910" s="27"/>
      <c r="H910" s="27"/>
      <c r="I910" s="27"/>
      <c r="J910" s="27"/>
      <c r="K910" s="27"/>
      <c r="L910" s="27"/>
      <c r="M910" s="27"/>
      <c r="N910" s="27"/>
      <c r="O910" s="27"/>
      <c r="P910" s="27"/>
      <c r="Q910" s="27"/>
      <c r="R910" s="27"/>
      <c r="S910" s="27"/>
      <c r="T910" s="27"/>
      <c r="U910" s="27"/>
      <c r="V910" s="27"/>
      <c r="W910" s="27"/>
      <c r="X910" s="27"/>
      <c r="Y910" s="27"/>
      <c r="Z910" s="27"/>
    </row>
    <row r="911" spans="1:26" ht="16.5" customHeight="1">
      <c r="A911" s="27"/>
      <c r="B911" s="27"/>
      <c r="C911" s="28"/>
      <c r="D911" s="27"/>
      <c r="E911" s="27"/>
      <c r="F911" s="27"/>
      <c r="G911" s="27"/>
      <c r="H911" s="27"/>
      <c r="I911" s="27"/>
      <c r="J911" s="27"/>
      <c r="K911" s="27"/>
      <c r="L911" s="27"/>
      <c r="M911" s="27"/>
      <c r="N911" s="27"/>
      <c r="O911" s="27"/>
      <c r="P911" s="27"/>
      <c r="Q911" s="27"/>
      <c r="R911" s="27"/>
      <c r="S911" s="27"/>
      <c r="T911" s="27"/>
      <c r="U911" s="27"/>
      <c r="V911" s="27"/>
      <c r="W911" s="27"/>
      <c r="X911" s="27"/>
      <c r="Y911" s="27"/>
      <c r="Z911" s="27"/>
    </row>
    <row r="912" spans="1:26" ht="16.5" customHeight="1">
      <c r="A912" s="27"/>
      <c r="B912" s="27"/>
      <c r="C912" s="28"/>
      <c r="D912" s="27"/>
      <c r="E912" s="27"/>
      <c r="F912" s="27"/>
      <c r="G912" s="27"/>
      <c r="H912" s="27"/>
      <c r="I912" s="27"/>
      <c r="J912" s="27"/>
      <c r="K912" s="27"/>
      <c r="L912" s="27"/>
      <c r="M912" s="27"/>
      <c r="N912" s="27"/>
      <c r="O912" s="27"/>
      <c r="P912" s="27"/>
      <c r="Q912" s="27"/>
      <c r="R912" s="27"/>
      <c r="S912" s="27"/>
      <c r="T912" s="27"/>
      <c r="U912" s="27"/>
      <c r="V912" s="27"/>
      <c r="W912" s="27"/>
      <c r="X912" s="27"/>
      <c r="Y912" s="27"/>
      <c r="Z912" s="27"/>
    </row>
    <row r="913" spans="1:26" ht="16.5" customHeight="1">
      <c r="A913" s="27"/>
      <c r="B913" s="27"/>
      <c r="C913" s="28"/>
      <c r="D913" s="27"/>
      <c r="E913" s="27"/>
      <c r="F913" s="27"/>
      <c r="G913" s="27"/>
      <c r="H913" s="27"/>
      <c r="I913" s="27"/>
      <c r="J913" s="27"/>
      <c r="K913" s="27"/>
      <c r="L913" s="27"/>
      <c r="M913" s="27"/>
      <c r="N913" s="27"/>
      <c r="O913" s="27"/>
      <c r="P913" s="27"/>
      <c r="Q913" s="27"/>
      <c r="R913" s="27"/>
      <c r="S913" s="27"/>
      <c r="T913" s="27"/>
      <c r="U913" s="27"/>
      <c r="V913" s="27"/>
      <c r="W913" s="27"/>
      <c r="X913" s="27"/>
      <c r="Y913" s="27"/>
      <c r="Z913" s="27"/>
    </row>
    <row r="914" spans="1:26" ht="16.5" customHeight="1">
      <c r="A914" s="27"/>
      <c r="B914" s="27"/>
      <c r="C914" s="28"/>
      <c r="D914" s="27"/>
      <c r="E914" s="27"/>
      <c r="F914" s="27"/>
      <c r="G914" s="27"/>
      <c r="H914" s="27"/>
      <c r="I914" s="27"/>
      <c r="J914" s="27"/>
      <c r="K914" s="27"/>
      <c r="L914" s="27"/>
      <c r="M914" s="27"/>
      <c r="N914" s="27"/>
      <c r="O914" s="27"/>
      <c r="P914" s="27"/>
      <c r="Q914" s="27"/>
      <c r="R914" s="27"/>
      <c r="S914" s="27"/>
      <c r="T914" s="27"/>
      <c r="U914" s="27"/>
      <c r="V914" s="27"/>
      <c r="W914" s="27"/>
      <c r="X914" s="27"/>
      <c r="Y914" s="27"/>
      <c r="Z914" s="27"/>
    </row>
    <row r="915" spans="1:26" ht="16.5" customHeight="1">
      <c r="A915" s="27"/>
      <c r="B915" s="27"/>
      <c r="C915" s="28"/>
      <c r="D915" s="27"/>
      <c r="E915" s="27"/>
      <c r="F915" s="27"/>
      <c r="G915" s="27"/>
      <c r="H915" s="27"/>
      <c r="I915" s="27"/>
      <c r="J915" s="27"/>
      <c r="K915" s="27"/>
      <c r="L915" s="27"/>
      <c r="M915" s="27"/>
      <c r="N915" s="27"/>
      <c r="O915" s="27"/>
      <c r="P915" s="27"/>
      <c r="Q915" s="27"/>
      <c r="R915" s="27"/>
      <c r="S915" s="27"/>
      <c r="T915" s="27"/>
      <c r="U915" s="27"/>
      <c r="V915" s="27"/>
      <c r="W915" s="27"/>
      <c r="X915" s="27"/>
      <c r="Y915" s="27"/>
      <c r="Z915" s="27"/>
    </row>
    <row r="916" spans="1:26" ht="16.5" customHeight="1">
      <c r="A916" s="27"/>
      <c r="B916" s="27"/>
      <c r="C916" s="28"/>
      <c r="D916" s="27"/>
      <c r="E916" s="27"/>
      <c r="F916" s="27"/>
      <c r="G916" s="27"/>
      <c r="H916" s="27"/>
      <c r="I916" s="27"/>
      <c r="J916" s="27"/>
      <c r="K916" s="27"/>
      <c r="L916" s="27"/>
      <c r="M916" s="27"/>
      <c r="N916" s="27"/>
      <c r="O916" s="27"/>
      <c r="P916" s="27"/>
      <c r="Q916" s="27"/>
      <c r="R916" s="27"/>
      <c r="S916" s="27"/>
      <c r="T916" s="27"/>
      <c r="U916" s="27"/>
      <c r="V916" s="27"/>
      <c r="W916" s="27"/>
      <c r="X916" s="27"/>
      <c r="Y916" s="27"/>
      <c r="Z916" s="27"/>
    </row>
    <row r="917" spans="1:26" ht="16.5" customHeight="1">
      <c r="A917" s="27"/>
      <c r="B917" s="27"/>
      <c r="C917" s="28"/>
      <c r="D917" s="27"/>
      <c r="E917" s="27"/>
      <c r="F917" s="27"/>
      <c r="G917" s="27"/>
      <c r="H917" s="27"/>
      <c r="I917" s="27"/>
      <c r="J917" s="27"/>
      <c r="K917" s="27"/>
      <c r="L917" s="27"/>
      <c r="M917" s="27"/>
      <c r="N917" s="27"/>
      <c r="O917" s="27"/>
      <c r="P917" s="27"/>
      <c r="Q917" s="27"/>
      <c r="R917" s="27"/>
      <c r="S917" s="27"/>
      <c r="T917" s="27"/>
      <c r="U917" s="27"/>
      <c r="V917" s="27"/>
      <c r="W917" s="27"/>
      <c r="X917" s="27"/>
      <c r="Y917" s="27"/>
      <c r="Z917" s="27"/>
    </row>
    <row r="918" spans="1:26" ht="16.5" customHeight="1">
      <c r="A918" s="27"/>
      <c r="B918" s="27"/>
      <c r="C918" s="28"/>
      <c r="D918" s="27"/>
      <c r="E918" s="27"/>
      <c r="F918" s="27"/>
      <c r="G918" s="27"/>
      <c r="H918" s="27"/>
      <c r="I918" s="27"/>
      <c r="J918" s="27"/>
      <c r="K918" s="27"/>
      <c r="L918" s="27"/>
      <c r="M918" s="27"/>
      <c r="N918" s="27"/>
      <c r="O918" s="27"/>
      <c r="P918" s="27"/>
      <c r="Q918" s="27"/>
      <c r="R918" s="27"/>
      <c r="S918" s="27"/>
      <c r="T918" s="27"/>
      <c r="U918" s="27"/>
      <c r="V918" s="27"/>
      <c r="W918" s="27"/>
      <c r="X918" s="27"/>
      <c r="Y918" s="27"/>
      <c r="Z918" s="27"/>
    </row>
    <row r="919" spans="1:26" ht="16.5" customHeight="1">
      <c r="A919" s="27"/>
      <c r="B919" s="27"/>
      <c r="C919" s="28"/>
      <c r="D919" s="27"/>
      <c r="E919" s="27"/>
      <c r="F919" s="27"/>
      <c r="G919" s="27"/>
      <c r="H919" s="27"/>
      <c r="I919" s="27"/>
      <c r="J919" s="27"/>
      <c r="K919" s="27"/>
      <c r="L919" s="27"/>
      <c r="M919" s="27"/>
      <c r="N919" s="27"/>
      <c r="O919" s="27"/>
      <c r="P919" s="27"/>
      <c r="Q919" s="27"/>
      <c r="R919" s="27"/>
      <c r="S919" s="27"/>
      <c r="T919" s="27"/>
      <c r="U919" s="27"/>
      <c r="V919" s="27"/>
      <c r="W919" s="27"/>
      <c r="X919" s="27"/>
      <c r="Y919" s="27"/>
      <c r="Z919" s="27"/>
    </row>
    <row r="920" spans="1:26" ht="16.5" customHeight="1">
      <c r="A920" s="27"/>
      <c r="B920" s="27"/>
      <c r="C920" s="28"/>
      <c r="D920" s="27"/>
      <c r="E920" s="27"/>
      <c r="F920" s="27"/>
      <c r="G920" s="27"/>
      <c r="H920" s="27"/>
      <c r="I920" s="27"/>
      <c r="J920" s="27"/>
      <c r="K920" s="27"/>
      <c r="L920" s="27"/>
      <c r="M920" s="27"/>
      <c r="N920" s="27"/>
      <c r="O920" s="27"/>
      <c r="P920" s="27"/>
      <c r="Q920" s="27"/>
      <c r="R920" s="27"/>
      <c r="S920" s="27"/>
      <c r="T920" s="27"/>
      <c r="U920" s="27"/>
      <c r="V920" s="27"/>
      <c r="W920" s="27"/>
      <c r="X920" s="27"/>
      <c r="Y920" s="27"/>
      <c r="Z920" s="27"/>
    </row>
    <row r="921" spans="1:26" ht="16.5" customHeight="1">
      <c r="A921" s="27"/>
      <c r="B921" s="27"/>
      <c r="C921" s="28"/>
      <c r="D921" s="27"/>
      <c r="E921" s="27"/>
      <c r="F921" s="27"/>
      <c r="G921" s="27"/>
      <c r="H921" s="27"/>
      <c r="I921" s="27"/>
      <c r="J921" s="27"/>
      <c r="K921" s="27"/>
      <c r="L921" s="27"/>
      <c r="M921" s="27"/>
      <c r="N921" s="27"/>
      <c r="O921" s="27"/>
      <c r="P921" s="27"/>
      <c r="Q921" s="27"/>
      <c r="R921" s="27"/>
      <c r="S921" s="27"/>
      <c r="T921" s="27"/>
      <c r="U921" s="27"/>
      <c r="V921" s="27"/>
      <c r="W921" s="27"/>
      <c r="X921" s="27"/>
      <c r="Y921" s="27"/>
      <c r="Z921" s="27"/>
    </row>
    <row r="922" spans="1:26" ht="16.5" customHeight="1">
      <c r="A922" s="27"/>
      <c r="B922" s="27"/>
      <c r="C922" s="28"/>
      <c r="D922" s="27"/>
      <c r="E922" s="27"/>
      <c r="F922" s="27"/>
      <c r="G922" s="27"/>
      <c r="H922" s="27"/>
      <c r="I922" s="27"/>
      <c r="J922" s="27"/>
      <c r="K922" s="27"/>
      <c r="L922" s="27"/>
      <c r="M922" s="27"/>
      <c r="N922" s="27"/>
      <c r="O922" s="27"/>
      <c r="P922" s="27"/>
      <c r="Q922" s="27"/>
      <c r="R922" s="27"/>
      <c r="S922" s="27"/>
      <c r="T922" s="27"/>
      <c r="U922" s="27"/>
      <c r="V922" s="27"/>
      <c r="W922" s="27"/>
      <c r="X922" s="27"/>
      <c r="Y922" s="27"/>
      <c r="Z922" s="27"/>
    </row>
    <row r="923" spans="1:26" ht="16.5" customHeight="1">
      <c r="A923" s="27"/>
      <c r="B923" s="27"/>
      <c r="C923" s="28"/>
      <c r="D923" s="27"/>
      <c r="E923" s="27"/>
      <c r="F923" s="27"/>
      <c r="G923" s="27"/>
      <c r="H923" s="27"/>
      <c r="I923" s="27"/>
      <c r="J923" s="27"/>
      <c r="K923" s="27"/>
      <c r="L923" s="27"/>
      <c r="M923" s="27"/>
      <c r="N923" s="27"/>
      <c r="O923" s="27"/>
      <c r="P923" s="27"/>
      <c r="Q923" s="27"/>
      <c r="R923" s="27"/>
      <c r="S923" s="27"/>
      <c r="T923" s="27"/>
      <c r="U923" s="27"/>
      <c r="V923" s="27"/>
      <c r="W923" s="27"/>
      <c r="X923" s="27"/>
      <c r="Y923" s="27"/>
      <c r="Z923" s="27"/>
    </row>
    <row r="924" spans="1:26" ht="16.5" customHeight="1">
      <c r="A924" s="27"/>
      <c r="B924" s="27"/>
      <c r="C924" s="28"/>
      <c r="D924" s="27"/>
      <c r="E924" s="27"/>
      <c r="F924" s="27"/>
      <c r="G924" s="27"/>
      <c r="H924" s="27"/>
      <c r="I924" s="27"/>
      <c r="J924" s="27"/>
      <c r="K924" s="27"/>
      <c r="L924" s="27"/>
      <c r="M924" s="27"/>
      <c r="N924" s="27"/>
      <c r="O924" s="27"/>
      <c r="P924" s="27"/>
      <c r="Q924" s="27"/>
      <c r="R924" s="27"/>
      <c r="S924" s="27"/>
      <c r="T924" s="27"/>
      <c r="U924" s="27"/>
      <c r="V924" s="27"/>
      <c r="W924" s="27"/>
      <c r="X924" s="27"/>
      <c r="Y924" s="27"/>
      <c r="Z924" s="27"/>
    </row>
    <row r="925" spans="1:26" ht="16.5" customHeight="1">
      <c r="A925" s="27"/>
      <c r="B925" s="27"/>
      <c r="C925" s="28"/>
      <c r="D925" s="27"/>
      <c r="E925" s="27"/>
      <c r="F925" s="27"/>
      <c r="G925" s="27"/>
      <c r="H925" s="27"/>
      <c r="I925" s="27"/>
      <c r="J925" s="27"/>
      <c r="K925" s="27"/>
      <c r="L925" s="27"/>
      <c r="M925" s="27"/>
      <c r="N925" s="27"/>
      <c r="O925" s="27"/>
      <c r="P925" s="27"/>
      <c r="Q925" s="27"/>
      <c r="R925" s="27"/>
      <c r="S925" s="27"/>
      <c r="T925" s="27"/>
      <c r="U925" s="27"/>
      <c r="V925" s="27"/>
      <c r="W925" s="27"/>
      <c r="X925" s="27"/>
      <c r="Y925" s="27"/>
      <c r="Z925" s="27"/>
    </row>
    <row r="926" spans="1:26" ht="16.5" customHeight="1">
      <c r="A926" s="27"/>
      <c r="B926" s="27"/>
      <c r="C926" s="28"/>
      <c r="D926" s="27"/>
      <c r="E926" s="27"/>
      <c r="F926" s="27"/>
      <c r="G926" s="27"/>
      <c r="H926" s="27"/>
      <c r="I926" s="27"/>
      <c r="J926" s="27"/>
      <c r="K926" s="27"/>
      <c r="L926" s="27"/>
      <c r="M926" s="27"/>
      <c r="N926" s="27"/>
      <c r="O926" s="27"/>
      <c r="P926" s="27"/>
      <c r="Q926" s="27"/>
      <c r="R926" s="27"/>
      <c r="S926" s="27"/>
      <c r="T926" s="27"/>
      <c r="U926" s="27"/>
      <c r="V926" s="27"/>
      <c r="W926" s="27"/>
      <c r="X926" s="27"/>
      <c r="Y926" s="27"/>
      <c r="Z926" s="27"/>
    </row>
    <row r="927" spans="1:26" ht="16.5" customHeight="1">
      <c r="A927" s="27"/>
      <c r="B927" s="27"/>
      <c r="C927" s="28"/>
      <c r="D927" s="27"/>
      <c r="E927" s="27"/>
      <c r="F927" s="27"/>
      <c r="G927" s="27"/>
      <c r="H927" s="27"/>
      <c r="I927" s="27"/>
      <c r="J927" s="27"/>
      <c r="K927" s="27"/>
      <c r="L927" s="27"/>
      <c r="M927" s="27"/>
      <c r="N927" s="27"/>
      <c r="O927" s="27"/>
      <c r="P927" s="27"/>
      <c r="Q927" s="27"/>
      <c r="R927" s="27"/>
      <c r="S927" s="27"/>
      <c r="T927" s="27"/>
      <c r="U927" s="27"/>
      <c r="V927" s="27"/>
      <c r="W927" s="27"/>
      <c r="X927" s="27"/>
      <c r="Y927" s="27"/>
      <c r="Z927" s="27"/>
    </row>
    <row r="928" spans="1:26" ht="16.5" customHeight="1">
      <c r="A928" s="27"/>
      <c r="B928" s="27"/>
      <c r="C928" s="28"/>
      <c r="D928" s="27"/>
      <c r="E928" s="27"/>
      <c r="F928" s="27"/>
      <c r="G928" s="27"/>
      <c r="H928" s="27"/>
      <c r="I928" s="27"/>
      <c r="J928" s="27"/>
      <c r="K928" s="27"/>
      <c r="L928" s="27"/>
      <c r="M928" s="27"/>
      <c r="N928" s="27"/>
      <c r="O928" s="27"/>
      <c r="P928" s="27"/>
      <c r="Q928" s="27"/>
      <c r="R928" s="27"/>
      <c r="S928" s="27"/>
      <c r="T928" s="27"/>
      <c r="U928" s="27"/>
      <c r="V928" s="27"/>
      <c r="W928" s="27"/>
      <c r="X928" s="27"/>
      <c r="Y928" s="27"/>
      <c r="Z928" s="27"/>
    </row>
    <row r="929" spans="1:26" ht="16.5" customHeight="1">
      <c r="A929" s="27"/>
      <c r="B929" s="27"/>
      <c r="C929" s="28"/>
      <c r="D929" s="27"/>
      <c r="E929" s="27"/>
      <c r="F929" s="27"/>
      <c r="G929" s="27"/>
      <c r="H929" s="27"/>
      <c r="I929" s="27"/>
      <c r="J929" s="27"/>
      <c r="K929" s="27"/>
      <c r="L929" s="27"/>
      <c r="M929" s="27"/>
      <c r="N929" s="27"/>
      <c r="O929" s="27"/>
      <c r="P929" s="27"/>
      <c r="Q929" s="27"/>
      <c r="R929" s="27"/>
      <c r="S929" s="27"/>
      <c r="T929" s="27"/>
      <c r="U929" s="27"/>
      <c r="V929" s="27"/>
      <c r="W929" s="27"/>
      <c r="X929" s="27"/>
      <c r="Y929" s="27"/>
      <c r="Z929" s="27"/>
    </row>
    <row r="930" spans="1:26" ht="16.5" customHeight="1">
      <c r="A930" s="27"/>
      <c r="B930" s="27"/>
      <c r="C930" s="28"/>
      <c r="D930" s="27"/>
      <c r="E930" s="27"/>
      <c r="F930" s="27"/>
      <c r="G930" s="27"/>
      <c r="H930" s="27"/>
      <c r="I930" s="27"/>
      <c r="J930" s="27"/>
      <c r="K930" s="27"/>
      <c r="L930" s="27"/>
      <c r="M930" s="27"/>
      <c r="N930" s="27"/>
      <c r="O930" s="27"/>
      <c r="P930" s="27"/>
      <c r="Q930" s="27"/>
      <c r="R930" s="27"/>
      <c r="S930" s="27"/>
      <c r="T930" s="27"/>
      <c r="U930" s="27"/>
      <c r="V930" s="27"/>
      <c r="W930" s="27"/>
      <c r="X930" s="27"/>
      <c r="Y930" s="27"/>
      <c r="Z930" s="27"/>
    </row>
    <row r="931" spans="1:26" ht="16.5" customHeight="1">
      <c r="A931" s="27"/>
      <c r="B931" s="27"/>
      <c r="C931" s="28"/>
      <c r="D931" s="27"/>
      <c r="E931" s="27"/>
      <c r="F931" s="27"/>
      <c r="G931" s="27"/>
      <c r="H931" s="27"/>
      <c r="I931" s="27"/>
      <c r="J931" s="27"/>
      <c r="K931" s="27"/>
      <c r="L931" s="27"/>
      <c r="M931" s="27"/>
      <c r="N931" s="27"/>
      <c r="O931" s="27"/>
      <c r="P931" s="27"/>
      <c r="Q931" s="27"/>
      <c r="R931" s="27"/>
      <c r="S931" s="27"/>
      <c r="T931" s="27"/>
      <c r="U931" s="27"/>
      <c r="V931" s="27"/>
      <c r="W931" s="27"/>
      <c r="X931" s="27"/>
      <c r="Y931" s="27"/>
      <c r="Z931" s="27"/>
    </row>
    <row r="932" spans="1:26" ht="16.5" customHeight="1">
      <c r="A932" s="27"/>
      <c r="B932" s="27"/>
      <c r="C932" s="28"/>
      <c r="D932" s="27"/>
      <c r="E932" s="27"/>
      <c r="F932" s="27"/>
      <c r="G932" s="27"/>
      <c r="H932" s="27"/>
      <c r="I932" s="27"/>
      <c r="J932" s="27"/>
      <c r="K932" s="27"/>
      <c r="L932" s="27"/>
      <c r="M932" s="27"/>
      <c r="N932" s="27"/>
      <c r="O932" s="27"/>
      <c r="P932" s="27"/>
      <c r="Q932" s="27"/>
      <c r="R932" s="27"/>
      <c r="S932" s="27"/>
      <c r="T932" s="27"/>
      <c r="U932" s="27"/>
      <c r="V932" s="27"/>
      <c r="W932" s="27"/>
      <c r="X932" s="27"/>
      <c r="Y932" s="27"/>
      <c r="Z932" s="27"/>
    </row>
    <row r="933" spans="1:26" ht="16.5" customHeight="1">
      <c r="A933" s="27"/>
      <c r="B933" s="27"/>
      <c r="C933" s="28"/>
      <c r="D933" s="27"/>
      <c r="E933" s="27"/>
      <c r="F933" s="27"/>
      <c r="G933" s="27"/>
      <c r="H933" s="27"/>
      <c r="I933" s="27"/>
      <c r="J933" s="27"/>
      <c r="K933" s="27"/>
      <c r="L933" s="27"/>
      <c r="M933" s="27"/>
      <c r="N933" s="27"/>
      <c r="O933" s="27"/>
      <c r="P933" s="27"/>
      <c r="Q933" s="27"/>
      <c r="R933" s="27"/>
      <c r="S933" s="27"/>
      <c r="T933" s="27"/>
      <c r="U933" s="27"/>
      <c r="V933" s="27"/>
      <c r="W933" s="27"/>
      <c r="X933" s="27"/>
      <c r="Y933" s="27"/>
      <c r="Z933" s="27"/>
    </row>
    <row r="934" spans="1:26" ht="16.5" customHeight="1">
      <c r="A934" s="27"/>
      <c r="B934" s="27"/>
      <c r="C934" s="28"/>
      <c r="D934" s="27"/>
      <c r="E934" s="27"/>
      <c r="F934" s="27"/>
      <c r="G934" s="27"/>
      <c r="H934" s="27"/>
      <c r="I934" s="27"/>
      <c r="J934" s="27"/>
      <c r="K934" s="27"/>
      <c r="L934" s="27"/>
      <c r="M934" s="27"/>
      <c r="N934" s="27"/>
      <c r="O934" s="27"/>
      <c r="P934" s="27"/>
      <c r="Q934" s="27"/>
      <c r="R934" s="27"/>
      <c r="S934" s="27"/>
      <c r="T934" s="27"/>
      <c r="U934" s="27"/>
      <c r="V934" s="27"/>
      <c r="W934" s="27"/>
      <c r="X934" s="27"/>
      <c r="Y934" s="27"/>
      <c r="Z934" s="27"/>
    </row>
    <row r="935" spans="1:26" ht="16.5" customHeight="1">
      <c r="A935" s="27"/>
      <c r="B935" s="27"/>
      <c r="C935" s="28"/>
      <c r="D935" s="27"/>
      <c r="E935" s="27"/>
      <c r="F935" s="27"/>
      <c r="G935" s="27"/>
      <c r="H935" s="27"/>
      <c r="I935" s="27"/>
      <c r="J935" s="27"/>
      <c r="K935" s="27"/>
      <c r="L935" s="27"/>
      <c r="M935" s="27"/>
      <c r="N935" s="27"/>
      <c r="O935" s="27"/>
      <c r="P935" s="27"/>
      <c r="Q935" s="27"/>
      <c r="R935" s="27"/>
      <c r="S935" s="27"/>
      <c r="T935" s="27"/>
      <c r="U935" s="27"/>
      <c r="V935" s="27"/>
      <c r="W935" s="27"/>
      <c r="X935" s="27"/>
      <c r="Y935" s="27"/>
      <c r="Z935" s="27"/>
    </row>
    <row r="936" spans="1:26" ht="16.5" customHeight="1">
      <c r="A936" s="27"/>
      <c r="B936" s="27"/>
      <c r="C936" s="28"/>
      <c r="D936" s="27"/>
      <c r="E936" s="27"/>
      <c r="F936" s="27"/>
      <c r="G936" s="27"/>
      <c r="H936" s="27"/>
      <c r="I936" s="27"/>
      <c r="J936" s="27"/>
      <c r="K936" s="27"/>
      <c r="L936" s="27"/>
      <c r="M936" s="27"/>
      <c r="N936" s="27"/>
      <c r="O936" s="27"/>
      <c r="P936" s="27"/>
      <c r="Q936" s="27"/>
      <c r="R936" s="27"/>
      <c r="S936" s="27"/>
      <c r="T936" s="27"/>
      <c r="U936" s="27"/>
      <c r="V936" s="27"/>
      <c r="W936" s="27"/>
      <c r="X936" s="27"/>
      <c r="Y936" s="27"/>
      <c r="Z936" s="27"/>
    </row>
    <row r="937" spans="1:26" ht="16.5" customHeight="1">
      <c r="A937" s="27"/>
      <c r="B937" s="27"/>
      <c r="C937" s="28"/>
      <c r="D937" s="27"/>
      <c r="E937" s="27"/>
      <c r="F937" s="27"/>
      <c r="G937" s="27"/>
      <c r="H937" s="27"/>
      <c r="I937" s="27"/>
      <c r="J937" s="27"/>
      <c r="K937" s="27"/>
      <c r="L937" s="27"/>
      <c r="M937" s="27"/>
      <c r="N937" s="27"/>
      <c r="O937" s="27"/>
      <c r="P937" s="27"/>
      <c r="Q937" s="27"/>
      <c r="R937" s="27"/>
      <c r="S937" s="27"/>
      <c r="T937" s="27"/>
      <c r="U937" s="27"/>
      <c r="V937" s="27"/>
      <c r="W937" s="27"/>
      <c r="X937" s="27"/>
      <c r="Y937" s="27"/>
      <c r="Z937" s="27"/>
    </row>
    <row r="938" spans="1:26" ht="16.5" customHeight="1">
      <c r="A938" s="27"/>
      <c r="B938" s="27"/>
      <c r="C938" s="28"/>
      <c r="D938" s="27"/>
      <c r="E938" s="27"/>
      <c r="F938" s="27"/>
      <c r="G938" s="27"/>
      <c r="H938" s="27"/>
      <c r="I938" s="27"/>
      <c r="J938" s="27"/>
      <c r="K938" s="27"/>
      <c r="L938" s="27"/>
      <c r="M938" s="27"/>
      <c r="N938" s="27"/>
      <c r="O938" s="27"/>
      <c r="P938" s="27"/>
      <c r="Q938" s="27"/>
      <c r="R938" s="27"/>
      <c r="S938" s="27"/>
      <c r="T938" s="27"/>
      <c r="U938" s="27"/>
      <c r="V938" s="27"/>
      <c r="W938" s="27"/>
      <c r="X938" s="27"/>
      <c r="Y938" s="27"/>
      <c r="Z938" s="27"/>
    </row>
    <row r="939" spans="1:26" ht="16.5" customHeight="1">
      <c r="A939" s="27"/>
      <c r="B939" s="27"/>
      <c r="C939" s="28"/>
      <c r="D939" s="27"/>
      <c r="E939" s="27"/>
      <c r="F939" s="27"/>
      <c r="G939" s="27"/>
      <c r="H939" s="27"/>
      <c r="I939" s="27"/>
      <c r="J939" s="27"/>
      <c r="K939" s="27"/>
      <c r="L939" s="27"/>
      <c r="M939" s="27"/>
      <c r="N939" s="27"/>
      <c r="O939" s="27"/>
      <c r="P939" s="27"/>
      <c r="Q939" s="27"/>
      <c r="R939" s="27"/>
      <c r="S939" s="27"/>
      <c r="T939" s="27"/>
      <c r="U939" s="27"/>
      <c r="V939" s="27"/>
      <c r="W939" s="27"/>
      <c r="X939" s="27"/>
      <c r="Y939" s="27"/>
      <c r="Z939" s="27"/>
    </row>
    <row r="940" spans="1:26" ht="16.5" customHeight="1">
      <c r="A940" s="27"/>
      <c r="B940" s="27"/>
      <c r="C940" s="28"/>
      <c r="D940" s="27"/>
      <c r="E940" s="27"/>
      <c r="F940" s="27"/>
      <c r="G940" s="27"/>
      <c r="H940" s="27"/>
      <c r="I940" s="27"/>
      <c r="J940" s="27"/>
      <c r="K940" s="27"/>
      <c r="L940" s="27"/>
      <c r="M940" s="27"/>
      <c r="N940" s="27"/>
      <c r="O940" s="27"/>
      <c r="P940" s="27"/>
      <c r="Q940" s="27"/>
      <c r="R940" s="27"/>
      <c r="S940" s="27"/>
      <c r="T940" s="27"/>
      <c r="U940" s="27"/>
      <c r="V940" s="27"/>
      <c r="W940" s="27"/>
      <c r="X940" s="27"/>
      <c r="Y940" s="27"/>
      <c r="Z940" s="27"/>
    </row>
    <row r="941" spans="1:26" ht="16.5" customHeight="1">
      <c r="A941" s="27"/>
      <c r="B941" s="27"/>
      <c r="C941" s="28"/>
      <c r="D941" s="27"/>
      <c r="E941" s="27"/>
      <c r="F941" s="27"/>
      <c r="G941" s="27"/>
      <c r="H941" s="27"/>
      <c r="I941" s="27"/>
      <c r="J941" s="27"/>
      <c r="K941" s="27"/>
      <c r="L941" s="27"/>
      <c r="M941" s="27"/>
      <c r="N941" s="27"/>
      <c r="O941" s="27"/>
      <c r="P941" s="27"/>
      <c r="Q941" s="27"/>
      <c r="R941" s="27"/>
      <c r="S941" s="27"/>
      <c r="T941" s="27"/>
      <c r="U941" s="27"/>
      <c r="V941" s="27"/>
      <c r="W941" s="27"/>
      <c r="X941" s="27"/>
      <c r="Y941" s="27"/>
      <c r="Z941" s="27"/>
    </row>
    <row r="942" spans="1:26" ht="16.5" customHeight="1">
      <c r="A942" s="27"/>
      <c r="B942" s="27"/>
      <c r="C942" s="28"/>
      <c r="D942" s="27"/>
      <c r="E942" s="27"/>
      <c r="F942" s="27"/>
      <c r="G942" s="27"/>
      <c r="H942" s="27"/>
      <c r="I942" s="27"/>
      <c r="J942" s="27"/>
      <c r="K942" s="27"/>
      <c r="L942" s="27"/>
      <c r="M942" s="27"/>
      <c r="N942" s="27"/>
      <c r="O942" s="27"/>
      <c r="P942" s="27"/>
      <c r="Q942" s="27"/>
      <c r="R942" s="27"/>
      <c r="S942" s="27"/>
      <c r="T942" s="27"/>
      <c r="U942" s="27"/>
      <c r="V942" s="27"/>
      <c r="W942" s="27"/>
      <c r="X942" s="27"/>
      <c r="Y942" s="27"/>
      <c r="Z942" s="27"/>
    </row>
    <row r="943" spans="1:26" ht="16.5" customHeight="1">
      <c r="A943" s="27"/>
      <c r="B943" s="27"/>
      <c r="C943" s="28"/>
      <c r="D943" s="27"/>
      <c r="E943" s="27"/>
      <c r="F943" s="27"/>
      <c r="G943" s="27"/>
      <c r="H943" s="27"/>
      <c r="I943" s="27"/>
      <c r="J943" s="27"/>
      <c r="K943" s="27"/>
      <c r="L943" s="27"/>
      <c r="M943" s="27"/>
      <c r="N943" s="27"/>
      <c r="O943" s="27"/>
      <c r="P943" s="27"/>
      <c r="Q943" s="27"/>
      <c r="R943" s="27"/>
      <c r="S943" s="27"/>
      <c r="T943" s="27"/>
      <c r="U943" s="27"/>
      <c r="V943" s="27"/>
      <c r="W943" s="27"/>
      <c r="X943" s="27"/>
      <c r="Y943" s="27"/>
      <c r="Z943" s="27"/>
    </row>
    <row r="944" spans="1:26" ht="16.5" customHeight="1">
      <c r="A944" s="27"/>
      <c r="B944" s="27"/>
      <c r="C944" s="28"/>
      <c r="D944" s="27"/>
      <c r="E944" s="27"/>
      <c r="F944" s="27"/>
      <c r="G944" s="27"/>
      <c r="H944" s="27"/>
      <c r="I944" s="27"/>
      <c r="J944" s="27"/>
      <c r="K944" s="27"/>
      <c r="L944" s="27"/>
      <c r="M944" s="27"/>
      <c r="N944" s="27"/>
      <c r="O944" s="27"/>
      <c r="P944" s="27"/>
      <c r="Q944" s="27"/>
      <c r="R944" s="27"/>
      <c r="S944" s="27"/>
      <c r="T944" s="27"/>
      <c r="U944" s="27"/>
      <c r="V944" s="27"/>
      <c r="W944" s="27"/>
      <c r="X944" s="27"/>
      <c r="Y944" s="27"/>
      <c r="Z944" s="27"/>
    </row>
    <row r="945" spans="1:26" ht="16.5" customHeight="1">
      <c r="A945" s="27"/>
      <c r="B945" s="27"/>
      <c r="C945" s="28"/>
      <c r="D945" s="27"/>
      <c r="E945" s="27"/>
      <c r="F945" s="27"/>
      <c r="G945" s="27"/>
      <c r="H945" s="27"/>
      <c r="I945" s="27"/>
      <c r="J945" s="27"/>
      <c r="K945" s="27"/>
      <c r="L945" s="27"/>
      <c r="M945" s="27"/>
      <c r="N945" s="27"/>
      <c r="O945" s="27"/>
      <c r="P945" s="27"/>
      <c r="Q945" s="27"/>
      <c r="R945" s="27"/>
      <c r="S945" s="27"/>
      <c r="T945" s="27"/>
      <c r="U945" s="27"/>
      <c r="V945" s="27"/>
      <c r="W945" s="27"/>
      <c r="X945" s="27"/>
      <c r="Y945" s="27"/>
      <c r="Z945" s="27"/>
    </row>
    <row r="946" spans="1:26" ht="16.5" customHeight="1">
      <c r="A946" s="27"/>
      <c r="B946" s="27"/>
      <c r="C946" s="28"/>
      <c r="D946" s="27"/>
      <c r="E946" s="27"/>
      <c r="F946" s="27"/>
      <c r="G946" s="27"/>
      <c r="H946" s="27"/>
      <c r="I946" s="27"/>
      <c r="J946" s="27"/>
      <c r="K946" s="27"/>
      <c r="L946" s="27"/>
      <c r="M946" s="27"/>
      <c r="N946" s="27"/>
      <c r="O946" s="27"/>
      <c r="P946" s="27"/>
      <c r="Q946" s="27"/>
      <c r="R946" s="27"/>
      <c r="S946" s="27"/>
      <c r="T946" s="27"/>
      <c r="U946" s="27"/>
      <c r="V946" s="27"/>
      <c r="W946" s="27"/>
      <c r="X946" s="27"/>
      <c r="Y946" s="27"/>
      <c r="Z946" s="27"/>
    </row>
    <row r="947" spans="1:26" ht="16.5" customHeight="1">
      <c r="A947" s="27"/>
      <c r="B947" s="27"/>
      <c r="C947" s="28"/>
      <c r="D947" s="27"/>
      <c r="E947" s="27"/>
      <c r="F947" s="27"/>
      <c r="G947" s="27"/>
      <c r="H947" s="27"/>
      <c r="I947" s="27"/>
      <c r="J947" s="27"/>
      <c r="K947" s="27"/>
      <c r="L947" s="27"/>
      <c r="M947" s="27"/>
      <c r="N947" s="27"/>
      <c r="O947" s="27"/>
      <c r="P947" s="27"/>
      <c r="Q947" s="27"/>
      <c r="R947" s="27"/>
      <c r="S947" s="27"/>
      <c r="T947" s="27"/>
      <c r="U947" s="27"/>
      <c r="V947" s="27"/>
      <c r="W947" s="27"/>
      <c r="X947" s="27"/>
      <c r="Y947" s="27"/>
      <c r="Z947" s="27"/>
    </row>
    <row r="948" spans="1:26" ht="16.5" customHeight="1">
      <c r="A948" s="27"/>
      <c r="B948" s="27"/>
      <c r="C948" s="28"/>
      <c r="D948" s="27"/>
      <c r="E948" s="27"/>
      <c r="F948" s="27"/>
      <c r="G948" s="27"/>
      <c r="H948" s="27"/>
      <c r="I948" s="27"/>
      <c r="J948" s="27"/>
      <c r="K948" s="27"/>
      <c r="L948" s="27"/>
      <c r="M948" s="27"/>
      <c r="N948" s="27"/>
      <c r="O948" s="27"/>
      <c r="P948" s="27"/>
      <c r="Q948" s="27"/>
      <c r="R948" s="27"/>
      <c r="S948" s="27"/>
      <c r="T948" s="27"/>
      <c r="U948" s="27"/>
      <c r="V948" s="27"/>
      <c r="W948" s="27"/>
      <c r="X948" s="27"/>
      <c r="Y948" s="27"/>
      <c r="Z948" s="27"/>
    </row>
    <row r="949" spans="1:26" ht="16.5" customHeight="1">
      <c r="A949" s="27"/>
      <c r="B949" s="27"/>
      <c r="C949" s="28"/>
      <c r="D949" s="27"/>
      <c r="E949" s="27"/>
      <c r="F949" s="27"/>
      <c r="G949" s="27"/>
      <c r="H949" s="27"/>
      <c r="I949" s="27"/>
      <c r="J949" s="27"/>
      <c r="K949" s="27"/>
      <c r="L949" s="27"/>
      <c r="M949" s="27"/>
      <c r="N949" s="27"/>
      <c r="O949" s="27"/>
      <c r="P949" s="27"/>
      <c r="Q949" s="27"/>
      <c r="R949" s="27"/>
      <c r="S949" s="27"/>
      <c r="T949" s="27"/>
      <c r="U949" s="27"/>
      <c r="V949" s="27"/>
      <c r="W949" s="27"/>
      <c r="X949" s="27"/>
      <c r="Y949" s="27"/>
      <c r="Z949" s="27"/>
    </row>
    <row r="950" spans="1:26" ht="16.5" customHeight="1">
      <c r="A950" s="27"/>
      <c r="B950" s="27"/>
      <c r="C950" s="28"/>
      <c r="D950" s="27"/>
      <c r="E950" s="27"/>
      <c r="F950" s="27"/>
      <c r="G950" s="27"/>
      <c r="H950" s="27"/>
      <c r="I950" s="27"/>
      <c r="J950" s="27"/>
      <c r="K950" s="27"/>
      <c r="L950" s="27"/>
      <c r="M950" s="27"/>
      <c r="N950" s="27"/>
      <c r="O950" s="27"/>
      <c r="P950" s="27"/>
      <c r="Q950" s="27"/>
      <c r="R950" s="27"/>
      <c r="S950" s="27"/>
      <c r="T950" s="27"/>
      <c r="U950" s="27"/>
      <c r="V950" s="27"/>
      <c r="W950" s="27"/>
      <c r="X950" s="27"/>
      <c r="Y950" s="27"/>
      <c r="Z950" s="27"/>
    </row>
    <row r="951" spans="1:26" ht="16.5" customHeight="1">
      <c r="A951" s="27"/>
      <c r="B951" s="27"/>
      <c r="C951" s="28"/>
      <c r="D951" s="27"/>
      <c r="E951" s="27"/>
      <c r="F951" s="27"/>
      <c r="G951" s="27"/>
      <c r="H951" s="27"/>
      <c r="I951" s="27"/>
      <c r="J951" s="27"/>
      <c r="K951" s="27"/>
      <c r="L951" s="27"/>
      <c r="M951" s="27"/>
      <c r="N951" s="27"/>
      <c r="O951" s="27"/>
      <c r="P951" s="27"/>
      <c r="Q951" s="27"/>
      <c r="R951" s="27"/>
      <c r="S951" s="27"/>
      <c r="T951" s="27"/>
      <c r="U951" s="27"/>
      <c r="V951" s="27"/>
      <c r="W951" s="27"/>
      <c r="X951" s="27"/>
      <c r="Y951" s="27"/>
      <c r="Z951" s="27"/>
    </row>
    <row r="952" spans="1:26" ht="16.5" customHeight="1">
      <c r="A952" s="27"/>
      <c r="B952" s="27"/>
      <c r="C952" s="28"/>
      <c r="D952" s="27"/>
      <c r="E952" s="27"/>
      <c r="F952" s="27"/>
      <c r="G952" s="27"/>
      <c r="H952" s="27"/>
      <c r="I952" s="27"/>
      <c r="J952" s="27"/>
      <c r="K952" s="27"/>
      <c r="L952" s="27"/>
      <c r="M952" s="27"/>
      <c r="N952" s="27"/>
      <c r="O952" s="27"/>
      <c r="P952" s="27"/>
      <c r="Q952" s="27"/>
      <c r="R952" s="27"/>
      <c r="S952" s="27"/>
      <c r="T952" s="27"/>
      <c r="U952" s="27"/>
      <c r="V952" s="27"/>
      <c r="W952" s="27"/>
      <c r="X952" s="27"/>
      <c r="Y952" s="27"/>
      <c r="Z952" s="27"/>
    </row>
    <row r="953" spans="1:26" ht="16.5" customHeight="1">
      <c r="A953" s="27"/>
      <c r="B953" s="27"/>
      <c r="C953" s="28"/>
      <c r="D953" s="27"/>
      <c r="E953" s="27"/>
      <c r="F953" s="27"/>
      <c r="G953" s="27"/>
      <c r="H953" s="27"/>
      <c r="I953" s="27"/>
      <c r="J953" s="27"/>
      <c r="K953" s="27"/>
      <c r="L953" s="27"/>
      <c r="M953" s="27"/>
      <c r="N953" s="27"/>
      <c r="O953" s="27"/>
      <c r="P953" s="27"/>
      <c r="Q953" s="27"/>
      <c r="R953" s="27"/>
      <c r="S953" s="27"/>
      <c r="T953" s="27"/>
      <c r="U953" s="27"/>
      <c r="V953" s="27"/>
      <c r="W953" s="27"/>
      <c r="X953" s="27"/>
      <c r="Y953" s="27"/>
      <c r="Z953" s="27"/>
    </row>
    <row r="954" spans="1:26" ht="16.5" customHeight="1">
      <c r="A954" s="27"/>
      <c r="B954" s="27"/>
      <c r="C954" s="28"/>
      <c r="D954" s="27"/>
      <c r="E954" s="27"/>
      <c r="F954" s="27"/>
      <c r="G954" s="27"/>
      <c r="H954" s="27"/>
      <c r="I954" s="27"/>
      <c r="J954" s="27"/>
      <c r="K954" s="27"/>
      <c r="L954" s="27"/>
      <c r="M954" s="27"/>
      <c r="N954" s="27"/>
      <c r="O954" s="27"/>
      <c r="P954" s="27"/>
      <c r="Q954" s="27"/>
      <c r="R954" s="27"/>
      <c r="S954" s="27"/>
      <c r="T954" s="27"/>
      <c r="U954" s="27"/>
      <c r="V954" s="27"/>
      <c r="W954" s="27"/>
      <c r="X954" s="27"/>
      <c r="Y954" s="27"/>
      <c r="Z954" s="27"/>
    </row>
    <row r="955" spans="1:26" ht="16.5" customHeight="1">
      <c r="A955" s="27"/>
      <c r="B955" s="27"/>
      <c r="C955" s="28"/>
      <c r="D955" s="27"/>
      <c r="E955" s="27"/>
      <c r="F955" s="27"/>
      <c r="G955" s="27"/>
      <c r="H955" s="27"/>
      <c r="I955" s="27"/>
      <c r="J955" s="27"/>
      <c r="K955" s="27"/>
      <c r="L955" s="27"/>
      <c r="M955" s="27"/>
      <c r="N955" s="27"/>
      <c r="O955" s="27"/>
      <c r="P955" s="27"/>
      <c r="Q955" s="27"/>
      <c r="R955" s="27"/>
      <c r="S955" s="27"/>
      <c r="T955" s="27"/>
      <c r="U955" s="27"/>
      <c r="V955" s="27"/>
      <c r="W955" s="27"/>
      <c r="X955" s="27"/>
      <c r="Y955" s="27"/>
      <c r="Z955" s="27"/>
    </row>
    <row r="956" spans="1:26" ht="16.5" customHeight="1">
      <c r="A956" s="27"/>
      <c r="B956" s="27"/>
      <c r="C956" s="28"/>
      <c r="D956" s="27"/>
      <c r="E956" s="27"/>
      <c r="F956" s="27"/>
      <c r="G956" s="27"/>
      <c r="H956" s="27"/>
      <c r="I956" s="27"/>
      <c r="J956" s="27"/>
      <c r="K956" s="27"/>
      <c r="L956" s="27"/>
      <c r="M956" s="27"/>
      <c r="N956" s="27"/>
      <c r="O956" s="27"/>
      <c r="P956" s="27"/>
      <c r="Q956" s="27"/>
      <c r="R956" s="27"/>
      <c r="S956" s="27"/>
      <c r="T956" s="27"/>
      <c r="U956" s="27"/>
      <c r="V956" s="27"/>
      <c r="W956" s="27"/>
      <c r="X956" s="27"/>
      <c r="Y956" s="27"/>
      <c r="Z956" s="27"/>
    </row>
    <row r="957" spans="1:26" ht="16.5" customHeight="1">
      <c r="A957" s="27"/>
      <c r="B957" s="27"/>
      <c r="C957" s="28"/>
      <c r="D957" s="27"/>
      <c r="E957" s="27"/>
      <c r="F957" s="27"/>
      <c r="G957" s="27"/>
      <c r="H957" s="27"/>
      <c r="I957" s="27"/>
      <c r="J957" s="27"/>
      <c r="K957" s="27"/>
      <c r="L957" s="27"/>
      <c r="M957" s="27"/>
      <c r="N957" s="27"/>
      <c r="O957" s="27"/>
      <c r="P957" s="27"/>
      <c r="Q957" s="27"/>
      <c r="R957" s="27"/>
      <c r="S957" s="27"/>
      <c r="T957" s="27"/>
      <c r="U957" s="27"/>
      <c r="V957" s="27"/>
      <c r="W957" s="27"/>
      <c r="X957" s="27"/>
      <c r="Y957" s="27"/>
      <c r="Z957" s="27"/>
    </row>
    <row r="958" spans="1:26" ht="16.5" customHeight="1">
      <c r="A958" s="27"/>
      <c r="B958" s="27"/>
      <c r="C958" s="28"/>
      <c r="D958" s="27"/>
      <c r="E958" s="27"/>
      <c r="F958" s="27"/>
      <c r="G958" s="27"/>
      <c r="H958" s="27"/>
      <c r="I958" s="27"/>
      <c r="J958" s="27"/>
      <c r="K958" s="27"/>
      <c r="L958" s="27"/>
      <c r="M958" s="27"/>
      <c r="N958" s="27"/>
      <c r="O958" s="27"/>
      <c r="P958" s="27"/>
      <c r="Q958" s="27"/>
      <c r="R958" s="27"/>
      <c r="S958" s="27"/>
      <c r="T958" s="27"/>
      <c r="U958" s="27"/>
      <c r="V958" s="27"/>
      <c r="W958" s="27"/>
      <c r="X958" s="27"/>
      <c r="Y958" s="27"/>
      <c r="Z958" s="27"/>
    </row>
    <row r="959" spans="1:26" ht="16.5" customHeight="1">
      <c r="A959" s="27"/>
      <c r="B959" s="27"/>
      <c r="C959" s="28"/>
      <c r="D959" s="27"/>
      <c r="E959" s="27"/>
      <c r="F959" s="27"/>
      <c r="G959" s="27"/>
      <c r="H959" s="27"/>
      <c r="I959" s="27"/>
      <c r="J959" s="27"/>
      <c r="K959" s="27"/>
      <c r="L959" s="27"/>
      <c r="M959" s="27"/>
      <c r="N959" s="27"/>
      <c r="O959" s="27"/>
      <c r="P959" s="27"/>
      <c r="Q959" s="27"/>
      <c r="R959" s="27"/>
      <c r="S959" s="27"/>
      <c r="T959" s="27"/>
      <c r="U959" s="27"/>
      <c r="V959" s="27"/>
      <c r="W959" s="27"/>
      <c r="X959" s="27"/>
      <c r="Y959" s="27"/>
      <c r="Z959" s="27"/>
    </row>
    <row r="960" spans="1:26" ht="16.5" customHeight="1">
      <c r="A960" s="27"/>
      <c r="B960" s="27"/>
      <c r="C960" s="28"/>
      <c r="D960" s="27"/>
      <c r="E960" s="27"/>
      <c r="F960" s="27"/>
      <c r="G960" s="27"/>
      <c r="H960" s="27"/>
      <c r="I960" s="27"/>
      <c r="J960" s="27"/>
      <c r="K960" s="27"/>
      <c r="L960" s="27"/>
      <c r="M960" s="27"/>
      <c r="N960" s="27"/>
      <c r="O960" s="27"/>
      <c r="P960" s="27"/>
      <c r="Q960" s="27"/>
      <c r="R960" s="27"/>
      <c r="S960" s="27"/>
      <c r="T960" s="27"/>
      <c r="U960" s="27"/>
      <c r="V960" s="27"/>
      <c r="W960" s="27"/>
      <c r="X960" s="27"/>
      <c r="Y960" s="27"/>
      <c r="Z960" s="27"/>
    </row>
    <row r="961" spans="1:26" ht="16.5" customHeight="1">
      <c r="A961" s="27"/>
      <c r="B961" s="27"/>
      <c r="C961" s="28"/>
      <c r="D961" s="27"/>
      <c r="E961" s="27"/>
      <c r="F961" s="27"/>
      <c r="G961" s="27"/>
      <c r="H961" s="27"/>
      <c r="I961" s="27"/>
      <c r="J961" s="27"/>
      <c r="K961" s="27"/>
      <c r="L961" s="27"/>
      <c r="M961" s="27"/>
      <c r="N961" s="27"/>
      <c r="O961" s="27"/>
      <c r="P961" s="27"/>
      <c r="Q961" s="27"/>
      <c r="R961" s="27"/>
      <c r="S961" s="27"/>
      <c r="T961" s="27"/>
      <c r="U961" s="27"/>
      <c r="V961" s="27"/>
      <c r="W961" s="27"/>
      <c r="X961" s="27"/>
      <c r="Y961" s="27"/>
      <c r="Z961" s="27"/>
    </row>
    <row r="962" spans="1:26" ht="16.5" customHeight="1">
      <c r="A962" s="27"/>
      <c r="B962" s="27"/>
      <c r="C962" s="28"/>
      <c r="D962" s="27"/>
      <c r="E962" s="27"/>
      <c r="F962" s="27"/>
      <c r="G962" s="27"/>
      <c r="H962" s="27"/>
      <c r="I962" s="27"/>
      <c r="J962" s="27"/>
      <c r="K962" s="27"/>
      <c r="L962" s="27"/>
      <c r="M962" s="27"/>
      <c r="N962" s="27"/>
      <c r="O962" s="27"/>
      <c r="P962" s="27"/>
      <c r="Q962" s="27"/>
      <c r="R962" s="27"/>
      <c r="S962" s="27"/>
      <c r="T962" s="27"/>
      <c r="U962" s="27"/>
      <c r="V962" s="27"/>
      <c r="W962" s="27"/>
      <c r="X962" s="27"/>
      <c r="Y962" s="27"/>
      <c r="Z962" s="27"/>
    </row>
    <row r="963" spans="1:26" ht="16.5" customHeight="1">
      <c r="A963" s="27"/>
      <c r="B963" s="27"/>
      <c r="C963" s="28"/>
      <c r="D963" s="27"/>
      <c r="E963" s="27"/>
      <c r="F963" s="27"/>
      <c r="G963" s="27"/>
      <c r="H963" s="27"/>
      <c r="I963" s="27"/>
      <c r="J963" s="27"/>
      <c r="K963" s="27"/>
      <c r="L963" s="27"/>
      <c r="M963" s="27"/>
      <c r="N963" s="27"/>
      <c r="O963" s="27"/>
      <c r="P963" s="27"/>
      <c r="Q963" s="27"/>
      <c r="R963" s="27"/>
      <c r="S963" s="27"/>
      <c r="T963" s="27"/>
      <c r="U963" s="27"/>
      <c r="V963" s="27"/>
      <c r="W963" s="27"/>
      <c r="X963" s="27"/>
      <c r="Y963" s="27"/>
      <c r="Z963" s="27"/>
    </row>
    <row r="964" spans="1:26" ht="16.5" customHeight="1">
      <c r="A964" s="27"/>
      <c r="B964" s="27"/>
      <c r="C964" s="28"/>
      <c r="D964" s="27"/>
      <c r="E964" s="27"/>
      <c r="F964" s="27"/>
      <c r="G964" s="27"/>
      <c r="H964" s="27"/>
      <c r="I964" s="27"/>
      <c r="J964" s="27"/>
      <c r="K964" s="27"/>
      <c r="L964" s="27"/>
      <c r="M964" s="27"/>
      <c r="N964" s="27"/>
      <c r="O964" s="27"/>
      <c r="P964" s="27"/>
      <c r="Q964" s="27"/>
      <c r="R964" s="27"/>
      <c r="S964" s="27"/>
      <c r="T964" s="27"/>
      <c r="U964" s="27"/>
      <c r="V964" s="27"/>
      <c r="W964" s="27"/>
      <c r="X964" s="27"/>
      <c r="Y964" s="27"/>
      <c r="Z964" s="27"/>
    </row>
    <row r="965" spans="1:26" ht="16.5" customHeight="1">
      <c r="A965" s="27"/>
      <c r="B965" s="27"/>
      <c r="C965" s="28"/>
      <c r="D965" s="27"/>
      <c r="E965" s="27"/>
      <c r="F965" s="27"/>
      <c r="G965" s="27"/>
      <c r="H965" s="27"/>
      <c r="I965" s="27"/>
      <c r="J965" s="27"/>
      <c r="K965" s="27"/>
      <c r="L965" s="27"/>
      <c r="M965" s="27"/>
      <c r="N965" s="27"/>
      <c r="O965" s="27"/>
      <c r="P965" s="27"/>
      <c r="Q965" s="27"/>
      <c r="R965" s="27"/>
      <c r="S965" s="27"/>
      <c r="T965" s="27"/>
      <c r="U965" s="27"/>
      <c r="V965" s="27"/>
      <c r="W965" s="27"/>
      <c r="X965" s="27"/>
      <c r="Y965" s="27"/>
      <c r="Z965" s="27"/>
    </row>
    <row r="966" spans="1:26" ht="16.5" customHeight="1">
      <c r="A966" s="27"/>
      <c r="B966" s="27"/>
      <c r="C966" s="28"/>
      <c r="D966" s="27"/>
      <c r="E966" s="27"/>
      <c r="F966" s="27"/>
      <c r="G966" s="27"/>
      <c r="H966" s="27"/>
      <c r="I966" s="27"/>
      <c r="J966" s="27"/>
      <c r="K966" s="27"/>
      <c r="L966" s="27"/>
      <c r="M966" s="27"/>
      <c r="N966" s="27"/>
      <c r="O966" s="27"/>
      <c r="P966" s="27"/>
      <c r="Q966" s="27"/>
      <c r="R966" s="27"/>
      <c r="S966" s="27"/>
      <c r="T966" s="27"/>
      <c r="U966" s="27"/>
      <c r="V966" s="27"/>
      <c r="W966" s="27"/>
      <c r="X966" s="27"/>
      <c r="Y966" s="27"/>
      <c r="Z966" s="27"/>
    </row>
    <row r="967" spans="1:26" ht="16.5" customHeight="1">
      <c r="A967" s="27"/>
      <c r="B967" s="27"/>
      <c r="C967" s="28"/>
      <c r="D967" s="27"/>
      <c r="E967" s="27"/>
      <c r="F967" s="27"/>
      <c r="G967" s="27"/>
      <c r="H967" s="27"/>
      <c r="I967" s="27"/>
      <c r="J967" s="27"/>
      <c r="K967" s="27"/>
      <c r="L967" s="27"/>
      <c r="M967" s="27"/>
      <c r="N967" s="27"/>
      <c r="O967" s="27"/>
      <c r="P967" s="27"/>
      <c r="Q967" s="27"/>
      <c r="R967" s="27"/>
      <c r="S967" s="27"/>
      <c r="T967" s="27"/>
      <c r="U967" s="27"/>
      <c r="V967" s="27"/>
      <c r="W967" s="27"/>
      <c r="X967" s="27"/>
      <c r="Y967" s="27"/>
      <c r="Z967" s="27"/>
    </row>
    <row r="968" spans="1:26" ht="16.5" customHeight="1">
      <c r="A968" s="27"/>
      <c r="B968" s="27"/>
      <c r="C968" s="28"/>
      <c r="D968" s="27"/>
      <c r="E968" s="27"/>
      <c r="F968" s="27"/>
      <c r="G968" s="27"/>
      <c r="H968" s="27"/>
      <c r="I968" s="27"/>
      <c r="J968" s="27"/>
      <c r="K968" s="27"/>
      <c r="L968" s="27"/>
      <c r="M968" s="27"/>
      <c r="N968" s="27"/>
      <c r="O968" s="27"/>
      <c r="P968" s="27"/>
      <c r="Q968" s="27"/>
      <c r="R968" s="27"/>
      <c r="S968" s="27"/>
      <c r="T968" s="27"/>
      <c r="U968" s="27"/>
      <c r="V968" s="27"/>
      <c r="W968" s="27"/>
      <c r="X968" s="27"/>
      <c r="Y968" s="27"/>
      <c r="Z968" s="27"/>
    </row>
    <row r="969" spans="1:26" ht="16.5" customHeight="1">
      <c r="A969" s="27"/>
      <c r="B969" s="27"/>
      <c r="C969" s="28"/>
      <c r="D969" s="27"/>
      <c r="E969" s="27"/>
      <c r="F969" s="27"/>
      <c r="G969" s="27"/>
      <c r="H969" s="27"/>
      <c r="I969" s="27"/>
      <c r="J969" s="27"/>
      <c r="K969" s="27"/>
      <c r="L969" s="27"/>
      <c r="M969" s="27"/>
      <c r="N969" s="27"/>
      <c r="O969" s="27"/>
      <c r="P969" s="27"/>
      <c r="Q969" s="27"/>
      <c r="R969" s="27"/>
      <c r="S969" s="27"/>
      <c r="T969" s="27"/>
      <c r="U969" s="27"/>
      <c r="V969" s="27"/>
      <c r="W969" s="27"/>
      <c r="X969" s="27"/>
      <c r="Y969" s="27"/>
      <c r="Z969" s="27"/>
    </row>
    <row r="970" spans="1:26" ht="16.5" customHeight="1">
      <c r="A970" s="27"/>
      <c r="B970" s="27"/>
      <c r="C970" s="28"/>
      <c r="D970" s="27"/>
      <c r="E970" s="27"/>
      <c r="F970" s="27"/>
      <c r="G970" s="27"/>
      <c r="H970" s="27"/>
      <c r="I970" s="27"/>
      <c r="J970" s="27"/>
      <c r="K970" s="27"/>
      <c r="L970" s="27"/>
      <c r="M970" s="27"/>
      <c r="N970" s="27"/>
      <c r="O970" s="27"/>
      <c r="P970" s="27"/>
      <c r="Q970" s="27"/>
      <c r="R970" s="27"/>
      <c r="S970" s="27"/>
      <c r="T970" s="27"/>
      <c r="U970" s="27"/>
      <c r="V970" s="27"/>
      <c r="W970" s="27"/>
      <c r="X970" s="27"/>
      <c r="Y970" s="27"/>
      <c r="Z970" s="27"/>
    </row>
    <row r="971" spans="1:26" ht="16.5" customHeight="1">
      <c r="A971" s="27"/>
      <c r="B971" s="27"/>
      <c r="C971" s="28"/>
      <c r="D971" s="27"/>
      <c r="E971" s="27"/>
      <c r="F971" s="27"/>
      <c r="G971" s="27"/>
      <c r="H971" s="27"/>
      <c r="I971" s="27"/>
      <c r="J971" s="27"/>
      <c r="K971" s="27"/>
      <c r="L971" s="27"/>
      <c r="M971" s="27"/>
      <c r="N971" s="27"/>
      <c r="O971" s="27"/>
      <c r="P971" s="27"/>
      <c r="Q971" s="27"/>
      <c r="R971" s="27"/>
      <c r="S971" s="27"/>
      <c r="T971" s="27"/>
      <c r="U971" s="27"/>
      <c r="V971" s="27"/>
      <c r="W971" s="27"/>
      <c r="X971" s="27"/>
      <c r="Y971" s="27"/>
      <c r="Z971" s="27"/>
    </row>
    <row r="972" spans="1:26" ht="16.5" customHeight="1">
      <c r="A972" s="27"/>
      <c r="B972" s="27"/>
      <c r="C972" s="28"/>
      <c r="D972" s="27"/>
      <c r="E972" s="27"/>
      <c r="F972" s="27"/>
      <c r="G972" s="27"/>
      <c r="H972" s="27"/>
      <c r="I972" s="27"/>
      <c r="J972" s="27"/>
      <c r="K972" s="27"/>
      <c r="L972" s="27"/>
      <c r="M972" s="27"/>
      <c r="N972" s="27"/>
      <c r="O972" s="27"/>
      <c r="P972" s="27"/>
      <c r="Q972" s="27"/>
      <c r="R972" s="27"/>
      <c r="S972" s="27"/>
      <c r="T972" s="27"/>
      <c r="U972" s="27"/>
      <c r="V972" s="27"/>
      <c r="W972" s="27"/>
      <c r="X972" s="27"/>
      <c r="Y972" s="27"/>
      <c r="Z972" s="27"/>
    </row>
    <row r="973" spans="1:26" ht="16.5" customHeight="1">
      <c r="A973" s="27"/>
      <c r="B973" s="27"/>
      <c r="C973" s="28"/>
      <c r="D973" s="27"/>
      <c r="E973" s="27"/>
      <c r="F973" s="27"/>
      <c r="G973" s="27"/>
      <c r="H973" s="27"/>
      <c r="I973" s="27"/>
      <c r="J973" s="27"/>
      <c r="K973" s="27"/>
      <c r="L973" s="27"/>
      <c r="M973" s="27"/>
      <c r="N973" s="27"/>
      <c r="O973" s="27"/>
      <c r="P973" s="27"/>
      <c r="Q973" s="27"/>
      <c r="R973" s="27"/>
      <c r="S973" s="27"/>
      <c r="T973" s="27"/>
      <c r="U973" s="27"/>
      <c r="V973" s="27"/>
      <c r="W973" s="27"/>
      <c r="X973" s="27"/>
      <c r="Y973" s="27"/>
      <c r="Z973" s="27"/>
    </row>
    <row r="974" spans="1:26" ht="16.5" customHeight="1">
      <c r="A974" s="27"/>
      <c r="B974" s="27"/>
      <c r="C974" s="28"/>
      <c r="D974" s="27"/>
      <c r="E974" s="27"/>
      <c r="F974" s="27"/>
      <c r="G974" s="27"/>
      <c r="H974" s="27"/>
      <c r="I974" s="27"/>
      <c r="J974" s="27"/>
      <c r="K974" s="27"/>
      <c r="L974" s="27"/>
      <c r="M974" s="27"/>
      <c r="N974" s="27"/>
      <c r="O974" s="27"/>
      <c r="P974" s="27"/>
      <c r="Q974" s="27"/>
      <c r="R974" s="27"/>
      <c r="S974" s="27"/>
      <c r="T974" s="27"/>
      <c r="U974" s="27"/>
      <c r="V974" s="27"/>
      <c r="W974" s="27"/>
      <c r="X974" s="27"/>
      <c r="Y974" s="27"/>
      <c r="Z974" s="27"/>
    </row>
    <row r="975" spans="1:26" ht="16.5" customHeight="1">
      <c r="A975" s="27"/>
      <c r="B975" s="27"/>
      <c r="C975" s="28"/>
      <c r="D975" s="27"/>
      <c r="E975" s="27"/>
      <c r="F975" s="27"/>
      <c r="G975" s="27"/>
      <c r="H975" s="27"/>
      <c r="I975" s="27"/>
      <c r="J975" s="27"/>
      <c r="K975" s="27"/>
      <c r="L975" s="27"/>
      <c r="M975" s="27"/>
      <c r="N975" s="27"/>
      <c r="O975" s="27"/>
      <c r="P975" s="27"/>
      <c r="Q975" s="27"/>
      <c r="R975" s="27"/>
      <c r="S975" s="27"/>
      <c r="T975" s="27"/>
      <c r="U975" s="27"/>
      <c r="V975" s="27"/>
      <c r="W975" s="27"/>
      <c r="X975" s="27"/>
      <c r="Y975" s="27"/>
      <c r="Z975" s="27"/>
    </row>
    <row r="976" spans="1:26" ht="16.5" customHeight="1">
      <c r="A976" s="27"/>
      <c r="B976" s="27"/>
      <c r="C976" s="28"/>
      <c r="D976" s="27"/>
      <c r="E976" s="27"/>
      <c r="F976" s="27"/>
      <c r="G976" s="27"/>
      <c r="H976" s="27"/>
      <c r="I976" s="27"/>
      <c r="J976" s="27"/>
      <c r="K976" s="27"/>
      <c r="L976" s="27"/>
      <c r="M976" s="27"/>
      <c r="N976" s="27"/>
      <c r="O976" s="27"/>
      <c r="P976" s="27"/>
      <c r="Q976" s="27"/>
      <c r="R976" s="27"/>
      <c r="S976" s="27"/>
      <c r="T976" s="27"/>
      <c r="U976" s="27"/>
      <c r="V976" s="27"/>
      <c r="W976" s="27"/>
      <c r="X976" s="27"/>
      <c r="Y976" s="27"/>
      <c r="Z976" s="27"/>
    </row>
    <row r="977" spans="1:26" ht="16.5" customHeight="1">
      <c r="A977" s="27"/>
      <c r="B977" s="27"/>
      <c r="C977" s="28"/>
      <c r="D977" s="27"/>
      <c r="E977" s="27"/>
      <c r="F977" s="27"/>
      <c r="G977" s="27"/>
      <c r="H977" s="27"/>
      <c r="I977" s="27"/>
      <c r="J977" s="27"/>
      <c r="K977" s="27"/>
      <c r="L977" s="27"/>
      <c r="M977" s="27"/>
      <c r="N977" s="27"/>
      <c r="O977" s="27"/>
      <c r="P977" s="27"/>
      <c r="Q977" s="27"/>
      <c r="R977" s="27"/>
      <c r="S977" s="27"/>
      <c r="T977" s="27"/>
      <c r="U977" s="27"/>
      <c r="V977" s="27"/>
      <c r="W977" s="27"/>
      <c r="X977" s="27"/>
      <c r="Y977" s="27"/>
      <c r="Z977" s="27"/>
    </row>
    <row r="978" spans="1:26" ht="16.5" customHeight="1">
      <c r="A978" s="27"/>
      <c r="B978" s="27"/>
      <c r="C978" s="28"/>
      <c r="D978" s="27"/>
      <c r="E978" s="27"/>
      <c r="F978" s="27"/>
      <c r="G978" s="27"/>
      <c r="H978" s="27"/>
      <c r="I978" s="27"/>
      <c r="J978" s="27"/>
      <c r="K978" s="27"/>
      <c r="L978" s="27"/>
      <c r="M978" s="27"/>
      <c r="N978" s="27"/>
      <c r="O978" s="27"/>
      <c r="P978" s="27"/>
      <c r="Q978" s="27"/>
      <c r="R978" s="27"/>
      <c r="S978" s="27"/>
      <c r="T978" s="27"/>
      <c r="U978" s="27"/>
      <c r="V978" s="27"/>
      <c r="W978" s="27"/>
      <c r="X978" s="27"/>
      <c r="Y978" s="27"/>
      <c r="Z978" s="27"/>
    </row>
    <row r="979" spans="1:26" ht="16.5" customHeight="1">
      <c r="A979" s="27"/>
      <c r="B979" s="27"/>
      <c r="C979" s="28"/>
      <c r="D979" s="27"/>
      <c r="E979" s="27"/>
      <c r="F979" s="27"/>
      <c r="G979" s="27"/>
      <c r="H979" s="27"/>
      <c r="I979" s="27"/>
      <c r="J979" s="27"/>
      <c r="K979" s="27"/>
      <c r="L979" s="27"/>
      <c r="M979" s="27"/>
      <c r="N979" s="27"/>
      <c r="O979" s="27"/>
      <c r="P979" s="27"/>
      <c r="Q979" s="27"/>
      <c r="R979" s="27"/>
      <c r="S979" s="27"/>
      <c r="T979" s="27"/>
      <c r="U979" s="27"/>
      <c r="V979" s="27"/>
      <c r="W979" s="27"/>
      <c r="X979" s="27"/>
      <c r="Y979" s="27"/>
      <c r="Z979" s="27"/>
    </row>
    <row r="980" spans="1:26" ht="16.5" customHeight="1">
      <c r="A980" s="27"/>
      <c r="B980" s="27"/>
      <c r="C980" s="28"/>
      <c r="D980" s="27"/>
      <c r="E980" s="27"/>
      <c r="F980" s="27"/>
      <c r="G980" s="27"/>
      <c r="H980" s="27"/>
      <c r="I980" s="27"/>
      <c r="J980" s="27"/>
      <c r="K980" s="27"/>
      <c r="L980" s="27"/>
      <c r="M980" s="27"/>
      <c r="N980" s="27"/>
      <c r="O980" s="27"/>
      <c r="P980" s="27"/>
      <c r="Q980" s="27"/>
      <c r="R980" s="27"/>
      <c r="S980" s="27"/>
      <c r="T980" s="27"/>
      <c r="U980" s="27"/>
      <c r="V980" s="27"/>
      <c r="W980" s="27"/>
      <c r="X980" s="27"/>
      <c r="Y980" s="27"/>
      <c r="Z980" s="27"/>
    </row>
    <row r="981" spans="1:26" ht="16.5" customHeight="1">
      <c r="A981" s="27"/>
      <c r="B981" s="27"/>
      <c r="C981" s="28"/>
      <c r="D981" s="27"/>
      <c r="E981" s="27"/>
      <c r="F981" s="27"/>
      <c r="G981" s="27"/>
      <c r="H981" s="27"/>
      <c r="I981" s="27"/>
      <c r="J981" s="27"/>
      <c r="K981" s="27"/>
      <c r="L981" s="27"/>
      <c r="M981" s="27"/>
      <c r="N981" s="27"/>
      <c r="O981" s="27"/>
      <c r="P981" s="27"/>
      <c r="Q981" s="27"/>
      <c r="R981" s="27"/>
      <c r="S981" s="27"/>
      <c r="T981" s="27"/>
      <c r="U981" s="27"/>
      <c r="V981" s="27"/>
      <c r="W981" s="27"/>
      <c r="X981" s="27"/>
      <c r="Y981" s="27"/>
      <c r="Z981" s="27"/>
    </row>
    <row r="982" spans="1:26" ht="16.5" customHeight="1">
      <c r="A982" s="27"/>
      <c r="B982" s="27"/>
      <c r="C982" s="28"/>
      <c r="D982" s="27"/>
      <c r="E982" s="27"/>
      <c r="F982" s="27"/>
      <c r="G982" s="27"/>
      <c r="H982" s="27"/>
      <c r="I982" s="27"/>
      <c r="J982" s="27"/>
      <c r="K982" s="27"/>
      <c r="L982" s="27"/>
      <c r="M982" s="27"/>
      <c r="N982" s="27"/>
      <c r="O982" s="27"/>
      <c r="P982" s="27"/>
      <c r="Q982" s="27"/>
      <c r="R982" s="27"/>
      <c r="S982" s="27"/>
      <c r="T982" s="27"/>
      <c r="U982" s="27"/>
      <c r="V982" s="27"/>
      <c r="W982" s="27"/>
      <c r="X982" s="27"/>
      <c r="Y982" s="27"/>
      <c r="Z982" s="27"/>
    </row>
    <row r="983" spans="1:26" ht="16.5" customHeight="1">
      <c r="A983" s="27"/>
      <c r="B983" s="27"/>
      <c r="C983" s="28"/>
      <c r="D983" s="27"/>
      <c r="E983" s="27"/>
      <c r="F983" s="27"/>
      <c r="G983" s="27"/>
      <c r="H983" s="27"/>
      <c r="I983" s="27"/>
      <c r="J983" s="27"/>
      <c r="K983" s="27"/>
      <c r="L983" s="27"/>
      <c r="M983" s="27"/>
      <c r="N983" s="27"/>
      <c r="O983" s="27"/>
      <c r="P983" s="27"/>
      <c r="Q983" s="27"/>
      <c r="R983" s="27"/>
      <c r="S983" s="27"/>
      <c r="T983" s="27"/>
      <c r="U983" s="27"/>
      <c r="V983" s="27"/>
      <c r="W983" s="27"/>
      <c r="X983" s="27"/>
      <c r="Y983" s="27"/>
      <c r="Z983" s="27"/>
    </row>
    <row r="984" spans="1:26" ht="16.5" customHeight="1">
      <c r="A984" s="27"/>
      <c r="B984" s="27"/>
      <c r="C984" s="28"/>
      <c r="D984" s="27"/>
      <c r="E984" s="27"/>
      <c r="F984" s="27"/>
      <c r="G984" s="27"/>
      <c r="H984" s="27"/>
      <c r="I984" s="27"/>
      <c r="J984" s="27"/>
      <c r="K984" s="27"/>
      <c r="L984" s="27"/>
      <c r="M984" s="27"/>
      <c r="N984" s="27"/>
      <c r="O984" s="27"/>
      <c r="P984" s="27"/>
      <c r="Q984" s="27"/>
      <c r="R984" s="27"/>
      <c r="S984" s="27"/>
      <c r="T984" s="27"/>
      <c r="U984" s="27"/>
      <c r="V984" s="27"/>
      <c r="W984" s="27"/>
      <c r="X984" s="27"/>
      <c r="Y984" s="27"/>
      <c r="Z984" s="27"/>
    </row>
    <row r="985" spans="1:26" ht="16.5" customHeight="1">
      <c r="A985" s="27"/>
      <c r="B985" s="27"/>
      <c r="C985" s="28"/>
      <c r="D985" s="27"/>
      <c r="E985" s="27"/>
      <c r="F985" s="27"/>
      <c r="G985" s="27"/>
      <c r="H985" s="27"/>
      <c r="I985" s="27"/>
      <c r="J985" s="27"/>
      <c r="K985" s="27"/>
      <c r="L985" s="27"/>
      <c r="M985" s="27"/>
      <c r="N985" s="27"/>
      <c r="O985" s="27"/>
      <c r="P985" s="27"/>
      <c r="Q985" s="27"/>
      <c r="R985" s="27"/>
      <c r="S985" s="27"/>
      <c r="T985" s="27"/>
      <c r="U985" s="27"/>
      <c r="V985" s="27"/>
      <c r="W985" s="27"/>
      <c r="X985" s="27"/>
      <c r="Y985" s="27"/>
      <c r="Z985" s="27"/>
    </row>
    <row r="986" spans="1:26" ht="16.5" customHeight="1">
      <c r="A986" s="27"/>
      <c r="B986" s="27"/>
      <c r="C986" s="28"/>
      <c r="D986" s="27"/>
      <c r="E986" s="27"/>
      <c r="F986" s="27"/>
      <c r="G986" s="27"/>
      <c r="H986" s="27"/>
      <c r="I986" s="27"/>
      <c r="J986" s="27"/>
      <c r="K986" s="27"/>
      <c r="L986" s="27"/>
      <c r="M986" s="27"/>
      <c r="N986" s="27"/>
      <c r="O986" s="27"/>
      <c r="P986" s="27"/>
      <c r="Q986" s="27"/>
      <c r="R986" s="27"/>
      <c r="S986" s="27"/>
      <c r="T986" s="27"/>
      <c r="U986" s="27"/>
      <c r="V986" s="27"/>
      <c r="W986" s="27"/>
      <c r="X986" s="27"/>
      <c r="Y986" s="27"/>
      <c r="Z986" s="27"/>
    </row>
    <row r="987" spans="1:26" ht="16.5" customHeight="1">
      <c r="A987" s="27"/>
      <c r="B987" s="27"/>
      <c r="C987" s="28"/>
      <c r="D987" s="27"/>
      <c r="E987" s="27"/>
      <c r="F987" s="27"/>
      <c r="G987" s="27"/>
      <c r="H987" s="27"/>
      <c r="I987" s="27"/>
      <c r="J987" s="27"/>
      <c r="K987" s="27"/>
      <c r="L987" s="27"/>
      <c r="M987" s="27"/>
      <c r="N987" s="27"/>
      <c r="O987" s="27"/>
      <c r="P987" s="27"/>
      <c r="Q987" s="27"/>
      <c r="R987" s="27"/>
      <c r="S987" s="27"/>
      <c r="T987" s="27"/>
      <c r="U987" s="27"/>
      <c r="V987" s="27"/>
      <c r="W987" s="27"/>
      <c r="X987" s="27"/>
      <c r="Y987" s="27"/>
      <c r="Z987" s="27"/>
    </row>
    <row r="988" spans="1:26" ht="16.5" customHeight="1">
      <c r="A988" s="27"/>
      <c r="B988" s="27"/>
      <c r="C988" s="28"/>
      <c r="D988" s="27"/>
      <c r="E988" s="27"/>
      <c r="F988" s="27"/>
      <c r="G988" s="27"/>
      <c r="H988" s="27"/>
      <c r="I988" s="27"/>
      <c r="J988" s="27"/>
      <c r="K988" s="27"/>
      <c r="L988" s="27"/>
      <c r="M988" s="27"/>
      <c r="N988" s="27"/>
      <c r="O988" s="27"/>
      <c r="P988" s="27"/>
      <c r="Q988" s="27"/>
      <c r="R988" s="27"/>
      <c r="S988" s="27"/>
      <c r="T988" s="27"/>
      <c r="U988" s="27"/>
      <c r="V988" s="27"/>
      <c r="W988" s="27"/>
      <c r="X988" s="27"/>
      <c r="Y988" s="27"/>
      <c r="Z988" s="27"/>
    </row>
    <row r="989" spans="1:26" ht="16.5" customHeight="1">
      <c r="A989" s="27"/>
      <c r="B989" s="27"/>
      <c r="C989" s="28"/>
      <c r="D989" s="27"/>
      <c r="E989" s="27"/>
      <c r="F989" s="27"/>
      <c r="G989" s="27"/>
      <c r="H989" s="27"/>
      <c r="I989" s="27"/>
      <c r="J989" s="27"/>
      <c r="K989" s="27"/>
      <c r="L989" s="27"/>
      <c r="M989" s="27"/>
      <c r="N989" s="27"/>
      <c r="O989" s="27"/>
      <c r="P989" s="27"/>
      <c r="Q989" s="27"/>
      <c r="R989" s="27"/>
      <c r="S989" s="27"/>
      <c r="T989" s="27"/>
      <c r="U989" s="27"/>
      <c r="V989" s="27"/>
      <c r="W989" s="27"/>
      <c r="X989" s="27"/>
      <c r="Y989" s="27"/>
      <c r="Z989" s="27"/>
    </row>
    <row r="990" spans="1:26" ht="16.5" customHeight="1">
      <c r="A990" s="27"/>
      <c r="B990" s="27"/>
      <c r="C990" s="28"/>
      <c r="D990" s="27"/>
      <c r="E990" s="27"/>
      <c r="F990" s="27"/>
      <c r="G990" s="27"/>
      <c r="H990" s="27"/>
      <c r="I990" s="27"/>
      <c r="J990" s="27"/>
      <c r="K990" s="27"/>
      <c r="L990" s="27"/>
      <c r="M990" s="27"/>
      <c r="N990" s="27"/>
      <c r="O990" s="27"/>
      <c r="P990" s="27"/>
      <c r="Q990" s="27"/>
      <c r="R990" s="27"/>
      <c r="S990" s="27"/>
      <c r="T990" s="27"/>
      <c r="U990" s="27"/>
      <c r="V990" s="27"/>
      <c r="W990" s="27"/>
      <c r="X990" s="27"/>
      <c r="Y990" s="27"/>
      <c r="Z990" s="27"/>
    </row>
    <row r="991" spans="1:26" ht="16.5" customHeight="1">
      <c r="A991" s="27"/>
      <c r="B991" s="27"/>
      <c r="C991" s="28"/>
      <c r="D991" s="27"/>
      <c r="E991" s="27"/>
      <c r="F991" s="27"/>
      <c r="G991" s="27"/>
      <c r="H991" s="27"/>
      <c r="I991" s="27"/>
      <c r="J991" s="27"/>
      <c r="K991" s="27"/>
      <c r="L991" s="27"/>
      <c r="M991" s="27"/>
      <c r="N991" s="27"/>
      <c r="O991" s="27"/>
      <c r="P991" s="27"/>
      <c r="Q991" s="27"/>
      <c r="R991" s="27"/>
      <c r="S991" s="27"/>
      <c r="T991" s="27"/>
      <c r="U991" s="27"/>
      <c r="V991" s="27"/>
      <c r="W991" s="27"/>
      <c r="X991" s="27"/>
      <c r="Y991" s="27"/>
      <c r="Z991" s="27"/>
    </row>
    <row r="992" spans="1:26" ht="16.5" customHeight="1">
      <c r="A992" s="27"/>
      <c r="B992" s="27"/>
      <c r="C992" s="28"/>
      <c r="D992" s="27"/>
      <c r="E992" s="27"/>
      <c r="F992" s="27"/>
      <c r="G992" s="27"/>
      <c r="H992" s="27"/>
      <c r="I992" s="27"/>
      <c r="J992" s="27"/>
      <c r="K992" s="27"/>
      <c r="L992" s="27"/>
      <c r="M992" s="27"/>
      <c r="N992" s="27"/>
      <c r="O992" s="27"/>
      <c r="P992" s="27"/>
      <c r="Q992" s="27"/>
      <c r="R992" s="27"/>
      <c r="S992" s="27"/>
      <c r="T992" s="27"/>
      <c r="U992" s="27"/>
      <c r="V992" s="27"/>
      <c r="W992" s="27"/>
      <c r="X992" s="27"/>
      <c r="Y992" s="27"/>
      <c r="Z992" s="27"/>
    </row>
    <row r="993" spans="1:26" ht="16.5" customHeight="1">
      <c r="A993" s="27"/>
      <c r="B993" s="27"/>
      <c r="C993" s="28"/>
      <c r="D993" s="27"/>
      <c r="E993" s="27"/>
      <c r="F993" s="27"/>
      <c r="G993" s="27"/>
      <c r="H993" s="27"/>
      <c r="I993" s="27"/>
      <c r="J993" s="27"/>
      <c r="K993" s="27"/>
      <c r="L993" s="27"/>
      <c r="M993" s="27"/>
      <c r="N993" s="27"/>
      <c r="O993" s="27"/>
      <c r="P993" s="27"/>
      <c r="Q993" s="27"/>
      <c r="R993" s="27"/>
      <c r="S993" s="27"/>
      <c r="T993" s="27"/>
      <c r="U993" s="27"/>
      <c r="V993" s="27"/>
      <c r="W993" s="27"/>
      <c r="X993" s="27"/>
      <c r="Y993" s="27"/>
      <c r="Z993" s="27"/>
    </row>
    <row r="994" spans="1:26" ht="16.5" customHeight="1">
      <c r="A994" s="27"/>
      <c r="B994" s="27"/>
      <c r="C994" s="28"/>
      <c r="D994" s="27"/>
      <c r="E994" s="27"/>
      <c r="F994" s="27"/>
      <c r="G994" s="27"/>
      <c r="H994" s="27"/>
      <c r="I994" s="27"/>
      <c r="J994" s="27"/>
      <c r="K994" s="27"/>
      <c r="L994" s="27"/>
      <c r="M994" s="27"/>
      <c r="N994" s="27"/>
      <c r="O994" s="27"/>
      <c r="P994" s="27"/>
      <c r="Q994" s="27"/>
      <c r="R994" s="27"/>
      <c r="S994" s="27"/>
      <c r="T994" s="27"/>
      <c r="U994" s="27"/>
      <c r="V994" s="27"/>
      <c r="W994" s="27"/>
      <c r="X994" s="27"/>
      <c r="Y994" s="27"/>
      <c r="Z994" s="27"/>
    </row>
    <row r="995" spans="1:26" ht="16.5" customHeight="1">
      <c r="A995" s="27"/>
      <c r="B995" s="27"/>
      <c r="C995" s="28"/>
      <c r="D995" s="27"/>
      <c r="E995" s="27"/>
      <c r="F995" s="27"/>
      <c r="G995" s="27"/>
      <c r="H995" s="27"/>
      <c r="I995" s="27"/>
      <c r="J995" s="27"/>
      <c r="K995" s="27"/>
      <c r="L995" s="27"/>
      <c r="M995" s="27"/>
      <c r="N995" s="27"/>
      <c r="O995" s="27"/>
      <c r="P995" s="27"/>
      <c r="Q995" s="27"/>
      <c r="R995" s="27"/>
      <c r="S995" s="27"/>
      <c r="T995" s="27"/>
      <c r="U995" s="27"/>
      <c r="V995" s="27"/>
      <c r="W995" s="27"/>
      <c r="X995" s="27"/>
      <c r="Y995" s="27"/>
      <c r="Z995" s="27"/>
    </row>
    <row r="996" spans="1:26" ht="16.5" customHeight="1">
      <c r="A996" s="27"/>
      <c r="B996" s="27"/>
      <c r="C996" s="28"/>
      <c r="D996" s="27"/>
      <c r="E996" s="27"/>
      <c r="F996" s="27"/>
      <c r="G996" s="27"/>
      <c r="H996" s="27"/>
      <c r="I996" s="27"/>
      <c r="J996" s="27"/>
      <c r="K996" s="27"/>
      <c r="L996" s="27"/>
      <c r="M996" s="27"/>
      <c r="N996" s="27"/>
      <c r="O996" s="27"/>
      <c r="P996" s="27"/>
      <c r="Q996" s="27"/>
      <c r="R996" s="27"/>
      <c r="S996" s="27"/>
      <c r="T996" s="27"/>
      <c r="U996" s="27"/>
      <c r="V996" s="27"/>
      <c r="W996" s="27"/>
      <c r="X996" s="27"/>
      <c r="Y996" s="27"/>
      <c r="Z996" s="27"/>
    </row>
    <row r="997" spans="1:26" ht="16.5" customHeight="1">
      <c r="A997" s="27"/>
      <c r="B997" s="27"/>
      <c r="C997" s="28"/>
      <c r="D997" s="27"/>
      <c r="E997" s="27"/>
      <c r="F997" s="27"/>
      <c r="G997" s="27"/>
      <c r="H997" s="27"/>
      <c r="I997" s="27"/>
      <c r="J997" s="27"/>
      <c r="K997" s="27"/>
      <c r="L997" s="27"/>
      <c r="M997" s="27"/>
      <c r="N997" s="27"/>
      <c r="O997" s="27"/>
      <c r="P997" s="27"/>
      <c r="Q997" s="27"/>
      <c r="R997" s="27"/>
      <c r="S997" s="27"/>
      <c r="T997" s="27"/>
      <c r="U997" s="27"/>
      <c r="V997" s="27"/>
      <c r="W997" s="27"/>
      <c r="X997" s="27"/>
      <c r="Y997" s="27"/>
      <c r="Z997" s="27"/>
    </row>
    <row r="998" spans="1:26" ht="16.5" customHeight="1">
      <c r="A998" s="27"/>
      <c r="B998" s="27"/>
      <c r="C998" s="28"/>
      <c r="D998" s="27"/>
      <c r="E998" s="27"/>
      <c r="F998" s="27"/>
      <c r="G998" s="27"/>
      <c r="H998" s="27"/>
      <c r="I998" s="27"/>
      <c r="J998" s="27"/>
      <c r="K998" s="27"/>
      <c r="L998" s="27"/>
      <c r="M998" s="27"/>
      <c r="N998" s="27"/>
      <c r="O998" s="27"/>
      <c r="P998" s="27"/>
      <c r="Q998" s="27"/>
      <c r="R998" s="27"/>
      <c r="S998" s="27"/>
      <c r="T998" s="27"/>
      <c r="U998" s="27"/>
      <c r="V998" s="27"/>
      <c r="W998" s="27"/>
      <c r="X998" s="27"/>
      <c r="Y998" s="27"/>
      <c r="Z998" s="27"/>
    </row>
    <row r="999" spans="1:26" ht="16.5" customHeight="1">
      <c r="A999" s="27"/>
      <c r="B999" s="27"/>
      <c r="C999" s="28"/>
      <c r="D999" s="27"/>
      <c r="E999" s="27"/>
      <c r="F999" s="27"/>
      <c r="G999" s="27"/>
      <c r="H999" s="27"/>
      <c r="I999" s="27"/>
      <c r="J999" s="27"/>
      <c r="K999" s="27"/>
      <c r="L999" s="27"/>
      <c r="M999" s="27"/>
      <c r="N999" s="27"/>
      <c r="O999" s="27"/>
      <c r="P999" s="27"/>
      <c r="Q999" s="27"/>
      <c r="R999" s="27"/>
      <c r="S999" s="27"/>
      <c r="T999" s="27"/>
      <c r="U999" s="27"/>
      <c r="V999" s="27"/>
      <c r="W999" s="27"/>
      <c r="X999" s="27"/>
      <c r="Y999" s="27"/>
      <c r="Z999" s="27"/>
    </row>
    <row r="1000" spans="1:26" ht="16.5" customHeight="1">
      <c r="A1000" s="27"/>
      <c r="B1000" s="27"/>
      <c r="C1000" s="28"/>
      <c r="D1000" s="27"/>
      <c r="E1000" s="27"/>
      <c r="F1000" s="27"/>
      <c r="G1000" s="27"/>
      <c r="H1000" s="27"/>
      <c r="I1000" s="27"/>
      <c r="J1000" s="27"/>
      <c r="K1000" s="27"/>
      <c r="L1000" s="27"/>
      <c r="M1000" s="27"/>
      <c r="N1000" s="27"/>
      <c r="O1000" s="27"/>
      <c r="P1000" s="27"/>
      <c r="Q1000" s="27"/>
      <c r="R1000" s="27"/>
      <c r="S1000" s="27"/>
      <c r="T1000" s="27"/>
      <c r="U1000" s="27"/>
      <c r="V1000" s="27"/>
      <c r="W1000" s="27"/>
      <c r="X1000" s="27"/>
      <c r="Y1000" s="27"/>
      <c r="Z1000" s="27"/>
    </row>
  </sheetData>
  <mergeCells count="1">
    <mergeCell ref="B2:C2"/>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Z1002"/>
  <sheetViews>
    <sheetView showGridLines="0" topLeftCell="C157" zoomScale="80" zoomScaleNormal="80" workbookViewId="0">
      <selection activeCell="E163" sqref="E163:E170"/>
    </sheetView>
  </sheetViews>
  <sheetFormatPr baseColWidth="10" defaultColWidth="12.5" defaultRowHeight="15" customHeight="1"/>
  <cols>
    <col min="1" max="1" width="9.6640625" style="173" customWidth="1"/>
    <col min="2" max="2" width="3.5" style="173" hidden="1" customWidth="1"/>
    <col min="3" max="3" width="39.5" style="173" customWidth="1"/>
    <col min="4" max="4" width="9.83203125" style="173" customWidth="1"/>
    <col min="5" max="5" width="74.83203125" style="173" customWidth="1"/>
    <col min="6" max="6" width="6" style="173" customWidth="1"/>
    <col min="7" max="7" width="3.5" style="173" customWidth="1"/>
    <col min="8" max="8" width="25.5" style="173" customWidth="1"/>
    <col min="9" max="9" width="54.33203125" style="173" customWidth="1"/>
    <col min="10" max="10" width="5.83203125" style="173" customWidth="1"/>
    <col min="11" max="11" width="16.33203125" style="173" customWidth="1"/>
    <col min="12" max="12" width="19.83203125" style="173" customWidth="1"/>
    <col min="13" max="13" width="7.33203125" style="173" customWidth="1"/>
    <col min="14" max="14" width="24.6640625" style="173" customWidth="1"/>
    <col min="15" max="15" width="12.33203125" style="173" customWidth="1"/>
    <col min="16" max="26" width="3.1640625" style="173" customWidth="1"/>
    <col min="27" max="16384" width="12.5" style="173"/>
  </cols>
  <sheetData>
    <row r="1" spans="1:26" ht="14">
      <c r="A1" s="38"/>
      <c r="B1" s="38"/>
      <c r="C1" s="38"/>
      <c r="D1" s="38"/>
      <c r="E1" s="38"/>
      <c r="F1" s="38"/>
      <c r="G1" s="38"/>
      <c r="H1" s="38"/>
      <c r="I1" s="38"/>
      <c r="J1" s="38"/>
      <c r="K1" s="38"/>
      <c r="L1" s="38"/>
      <c r="M1" s="38"/>
      <c r="N1" s="172"/>
      <c r="O1" s="172"/>
      <c r="P1" s="38"/>
      <c r="Q1" s="38"/>
      <c r="R1" s="38"/>
      <c r="S1" s="38"/>
      <c r="T1" s="38"/>
      <c r="U1" s="38"/>
      <c r="V1" s="38"/>
      <c r="W1" s="38"/>
      <c r="X1" s="38"/>
      <c r="Y1" s="38"/>
      <c r="Z1" s="38"/>
    </row>
    <row r="2" spans="1:26" ht="14">
      <c r="A2" s="38"/>
      <c r="B2" s="38"/>
      <c r="C2" s="38"/>
      <c r="D2" s="38"/>
      <c r="E2" s="38"/>
      <c r="F2" s="38"/>
      <c r="G2" s="38"/>
      <c r="H2" s="38"/>
      <c r="I2" s="38"/>
      <c r="J2" s="38"/>
      <c r="K2" s="38"/>
      <c r="L2" s="38"/>
      <c r="M2" s="38"/>
      <c r="N2" s="172"/>
      <c r="O2" s="172"/>
      <c r="P2" s="38"/>
      <c r="Q2" s="38"/>
      <c r="R2" s="38"/>
      <c r="S2" s="38"/>
      <c r="T2" s="38"/>
      <c r="U2" s="38"/>
      <c r="V2" s="38"/>
      <c r="W2" s="38"/>
      <c r="X2" s="38"/>
      <c r="Y2" s="38"/>
      <c r="Z2" s="38"/>
    </row>
    <row r="3" spans="1:26" ht="14">
      <c r="A3" s="38"/>
      <c r="B3" s="38"/>
      <c r="C3" s="38"/>
      <c r="D3" s="38"/>
      <c r="E3" s="38"/>
      <c r="F3" s="38"/>
      <c r="G3" s="38"/>
      <c r="H3" s="38"/>
      <c r="I3" s="38"/>
      <c r="J3" s="38"/>
      <c r="K3" s="38"/>
      <c r="L3" s="38"/>
      <c r="M3" s="38"/>
      <c r="N3" s="172"/>
      <c r="O3" s="172"/>
      <c r="P3" s="38"/>
      <c r="Q3" s="38"/>
      <c r="R3" s="38"/>
      <c r="S3" s="38"/>
      <c r="T3" s="38"/>
      <c r="U3" s="38"/>
      <c r="V3" s="38"/>
      <c r="W3" s="38"/>
      <c r="X3" s="38"/>
      <c r="Y3" s="38"/>
      <c r="Z3" s="38"/>
    </row>
    <row r="4" spans="1:26" ht="9.75" customHeight="1">
      <c r="A4" s="38"/>
      <c r="B4" s="38"/>
      <c r="C4" s="38"/>
      <c r="D4" s="38"/>
      <c r="E4" s="38"/>
      <c r="F4" s="38"/>
      <c r="G4" s="38"/>
      <c r="H4" s="38"/>
      <c r="I4" s="38"/>
      <c r="J4" s="38"/>
      <c r="K4" s="38"/>
      <c r="L4" s="38"/>
      <c r="M4" s="38"/>
      <c r="N4" s="172"/>
      <c r="O4" s="172"/>
      <c r="P4" s="38"/>
      <c r="Q4" s="38"/>
      <c r="R4" s="38"/>
      <c r="S4" s="38"/>
      <c r="T4" s="38"/>
      <c r="U4" s="38"/>
      <c r="V4" s="38"/>
      <c r="W4" s="38"/>
      <c r="X4" s="38"/>
      <c r="Y4" s="38"/>
      <c r="Z4" s="38"/>
    </row>
    <row r="5" spans="1:26" ht="9.75" customHeight="1">
      <c r="A5" s="38"/>
      <c r="B5" s="38"/>
      <c r="C5" s="38"/>
      <c r="D5" s="38"/>
      <c r="E5" s="38"/>
      <c r="F5" s="38"/>
      <c r="G5" s="38"/>
      <c r="H5" s="38"/>
      <c r="I5" s="38"/>
      <c r="J5" s="38"/>
      <c r="K5" s="38"/>
      <c r="L5" s="38"/>
      <c r="M5" s="38"/>
      <c r="N5" s="172"/>
      <c r="O5" s="172"/>
      <c r="P5" s="38"/>
      <c r="Q5" s="38"/>
      <c r="R5" s="38"/>
      <c r="S5" s="38"/>
      <c r="T5" s="38"/>
      <c r="U5" s="38"/>
      <c r="V5" s="38"/>
      <c r="W5" s="38"/>
      <c r="X5" s="38"/>
      <c r="Y5" s="38"/>
      <c r="Z5" s="38"/>
    </row>
    <row r="6" spans="1:26" ht="9.75" customHeight="1">
      <c r="A6" s="38"/>
      <c r="B6" s="38"/>
      <c r="C6" s="38"/>
      <c r="D6" s="38"/>
      <c r="E6" s="38"/>
      <c r="F6" s="38"/>
      <c r="G6" s="38"/>
      <c r="H6" s="38"/>
      <c r="I6" s="38"/>
      <c r="J6" s="38"/>
      <c r="K6" s="38"/>
      <c r="L6" s="38"/>
      <c r="M6" s="38"/>
      <c r="N6" s="172"/>
      <c r="O6" s="172"/>
      <c r="P6" s="38"/>
      <c r="Q6" s="38"/>
      <c r="R6" s="38"/>
      <c r="S6" s="38"/>
      <c r="T6" s="38"/>
      <c r="U6" s="38"/>
      <c r="V6" s="38"/>
      <c r="W6" s="38"/>
      <c r="X6" s="38"/>
      <c r="Y6" s="38"/>
      <c r="Z6" s="38"/>
    </row>
    <row r="7" spans="1:26" ht="9.75" customHeight="1">
      <c r="A7" s="38"/>
      <c r="B7" s="38"/>
      <c r="C7" s="38"/>
      <c r="D7" s="38"/>
      <c r="E7" s="38"/>
      <c r="F7" s="38"/>
      <c r="G7" s="38"/>
      <c r="H7" s="38"/>
      <c r="I7" s="38"/>
      <c r="J7" s="38"/>
      <c r="K7" s="38"/>
      <c r="L7" s="38"/>
      <c r="M7" s="38"/>
      <c r="N7" s="172"/>
      <c r="O7" s="172"/>
      <c r="P7" s="38"/>
      <c r="Q7" s="38"/>
      <c r="R7" s="38"/>
      <c r="S7" s="38"/>
      <c r="T7" s="38"/>
      <c r="U7" s="38"/>
      <c r="V7" s="38"/>
      <c r="W7" s="38"/>
      <c r="X7" s="38"/>
      <c r="Y7" s="38"/>
      <c r="Z7" s="38"/>
    </row>
    <row r="8" spans="1:26" ht="9.75" customHeight="1">
      <c r="A8" s="38"/>
      <c r="B8" s="38"/>
      <c r="C8" s="38"/>
      <c r="D8" s="38"/>
      <c r="E8" s="38"/>
      <c r="F8" s="38"/>
      <c r="G8" s="38"/>
      <c r="H8" s="38"/>
      <c r="I8" s="38"/>
      <c r="J8" s="38"/>
      <c r="K8" s="38"/>
      <c r="L8" s="38"/>
      <c r="M8" s="38"/>
      <c r="N8" s="172"/>
      <c r="O8" s="172"/>
      <c r="P8" s="38"/>
      <c r="Q8" s="38"/>
      <c r="R8" s="38"/>
      <c r="S8" s="38"/>
      <c r="T8" s="38"/>
      <c r="U8" s="38"/>
      <c r="V8" s="38"/>
      <c r="W8" s="38"/>
      <c r="X8" s="38"/>
      <c r="Y8" s="38"/>
      <c r="Z8" s="38"/>
    </row>
    <row r="9" spans="1:26" ht="9.75" customHeight="1">
      <c r="A9" s="38"/>
      <c r="B9" s="38"/>
      <c r="C9" s="38"/>
      <c r="D9" s="38"/>
      <c r="E9" s="38"/>
      <c r="F9" s="38"/>
      <c r="G9" s="38"/>
      <c r="H9" s="38"/>
      <c r="I9" s="38"/>
      <c r="J9" s="38"/>
      <c r="K9" s="38"/>
      <c r="L9" s="38"/>
      <c r="M9" s="38"/>
      <c r="N9" s="172"/>
      <c r="O9" s="172"/>
      <c r="P9" s="38"/>
      <c r="Q9" s="38"/>
      <c r="R9" s="38"/>
      <c r="S9" s="38"/>
      <c r="T9" s="38"/>
      <c r="U9" s="38"/>
      <c r="V9" s="38"/>
      <c r="W9" s="38"/>
      <c r="X9" s="38"/>
      <c r="Y9" s="38"/>
      <c r="Z9" s="38"/>
    </row>
    <row r="10" spans="1:26" ht="9.75" customHeight="1">
      <c r="A10" s="38"/>
      <c r="B10" s="38"/>
      <c r="C10" s="38"/>
      <c r="D10" s="38"/>
      <c r="E10" s="38"/>
      <c r="F10" s="38"/>
      <c r="G10" s="38"/>
      <c r="H10" s="38"/>
      <c r="I10" s="38"/>
      <c r="J10" s="38"/>
      <c r="K10" s="38"/>
      <c r="L10" s="38"/>
      <c r="M10" s="38"/>
      <c r="N10" s="172"/>
      <c r="O10" s="172"/>
      <c r="P10" s="38"/>
      <c r="Q10" s="38"/>
      <c r="R10" s="38"/>
      <c r="S10" s="38"/>
      <c r="T10" s="38"/>
      <c r="U10" s="38"/>
      <c r="V10" s="38"/>
      <c r="W10" s="38"/>
      <c r="X10" s="38"/>
      <c r="Y10" s="38"/>
      <c r="Z10" s="38"/>
    </row>
    <row r="11" spans="1:26" ht="9.75" customHeight="1">
      <c r="A11" s="38"/>
      <c r="B11" s="38"/>
      <c r="C11" s="38"/>
      <c r="D11" s="38"/>
      <c r="E11" s="38"/>
      <c r="F11" s="38"/>
      <c r="G11" s="38"/>
      <c r="H11" s="38"/>
      <c r="I11" s="38"/>
      <c r="J11" s="38"/>
      <c r="K11" s="38"/>
      <c r="L11" s="38"/>
      <c r="M11" s="38"/>
      <c r="N11" s="172"/>
      <c r="O11" s="172"/>
      <c r="P11" s="38"/>
      <c r="Q11" s="38"/>
      <c r="R11" s="38"/>
      <c r="S11" s="38"/>
      <c r="T11" s="38"/>
      <c r="U11" s="38"/>
      <c r="V11" s="38"/>
      <c r="W11" s="38"/>
      <c r="X11" s="38"/>
      <c r="Y11" s="38"/>
      <c r="Z11" s="38"/>
    </row>
    <row r="12" spans="1:26" ht="9.75" customHeight="1">
      <c r="A12" s="38"/>
      <c r="B12" s="38"/>
      <c r="C12" s="38"/>
      <c r="D12" s="38"/>
      <c r="E12" s="38"/>
      <c r="F12" s="38"/>
      <c r="G12" s="38"/>
      <c r="H12" s="38"/>
      <c r="I12" s="38"/>
      <c r="J12" s="38"/>
      <c r="K12" s="38"/>
      <c r="L12" s="38"/>
      <c r="M12" s="38"/>
      <c r="N12" s="172"/>
      <c r="O12" s="172"/>
      <c r="P12" s="38"/>
      <c r="Q12" s="38"/>
      <c r="R12" s="38"/>
      <c r="S12" s="38"/>
      <c r="T12" s="38"/>
      <c r="U12" s="38"/>
      <c r="V12" s="38"/>
      <c r="W12" s="38"/>
      <c r="X12" s="38"/>
      <c r="Y12" s="38"/>
      <c r="Z12" s="38"/>
    </row>
    <row r="13" spans="1:26" ht="9.75" customHeight="1">
      <c r="A13" s="38"/>
      <c r="B13" s="38"/>
      <c r="C13" s="38"/>
      <c r="D13" s="38"/>
      <c r="E13" s="534"/>
      <c r="F13" s="535"/>
      <c r="G13" s="536"/>
      <c r="H13" s="536"/>
      <c r="I13" s="536"/>
      <c r="J13" s="537"/>
      <c r="K13" s="38"/>
      <c r="L13" s="38"/>
      <c r="M13" s="38"/>
      <c r="N13" s="172"/>
      <c r="O13" s="172"/>
      <c r="P13" s="38"/>
      <c r="Q13" s="38"/>
      <c r="R13" s="38"/>
      <c r="S13" s="38"/>
      <c r="T13" s="38"/>
      <c r="U13" s="38"/>
      <c r="V13" s="38"/>
      <c r="W13" s="38"/>
      <c r="X13" s="38"/>
      <c r="Y13" s="38"/>
      <c r="Z13" s="38"/>
    </row>
    <row r="14" spans="1:26" ht="31.5" customHeight="1">
      <c r="A14" s="38"/>
      <c r="B14" s="38"/>
      <c r="C14" s="38"/>
      <c r="D14" s="38"/>
      <c r="E14" s="425"/>
      <c r="F14" s="538"/>
      <c r="G14" s="539"/>
      <c r="H14" s="539"/>
      <c r="I14" s="539"/>
      <c r="J14" s="540"/>
      <c r="K14" s="38"/>
      <c r="L14" s="38"/>
      <c r="M14" s="38"/>
      <c r="N14" s="172"/>
      <c r="O14" s="172"/>
      <c r="P14" s="38"/>
      <c r="Q14" s="38"/>
      <c r="R14" s="38"/>
      <c r="S14" s="38"/>
      <c r="T14" s="38"/>
      <c r="U14" s="38"/>
      <c r="V14" s="38"/>
      <c r="W14" s="38"/>
      <c r="X14" s="38"/>
      <c r="Y14" s="38"/>
      <c r="Z14" s="38"/>
    </row>
    <row r="15" spans="1:26" ht="24.75" customHeight="1">
      <c r="A15" s="38"/>
      <c r="B15" s="38"/>
      <c r="C15" s="38"/>
      <c r="D15" s="38"/>
      <c r="E15" s="40"/>
      <c r="F15" s="541"/>
      <c r="G15" s="542"/>
      <c r="H15" s="542"/>
      <c r="I15" s="542"/>
      <c r="J15" s="543"/>
      <c r="K15" s="38"/>
      <c r="L15" s="38"/>
      <c r="M15" s="38"/>
      <c r="N15" s="172"/>
      <c r="O15" s="172"/>
      <c r="P15" s="38"/>
      <c r="Q15" s="38"/>
      <c r="R15" s="38"/>
      <c r="S15" s="38"/>
      <c r="T15" s="38"/>
      <c r="U15" s="38"/>
      <c r="V15" s="38"/>
      <c r="W15" s="38"/>
      <c r="X15" s="38"/>
      <c r="Y15" s="38"/>
      <c r="Z15" s="38"/>
    </row>
    <row r="16" spans="1:26" ht="20.25" customHeight="1">
      <c r="A16" s="38"/>
      <c r="B16" s="38"/>
      <c r="C16" s="38"/>
      <c r="D16" s="38"/>
      <c r="E16" s="38"/>
      <c r="F16" s="38"/>
      <c r="G16" s="38"/>
      <c r="H16" s="38"/>
      <c r="I16" s="38"/>
      <c r="J16" s="38"/>
      <c r="K16" s="38"/>
      <c r="L16" s="38"/>
      <c r="M16" s="38"/>
      <c r="N16" s="172"/>
      <c r="O16" s="172"/>
      <c r="P16" s="38"/>
      <c r="Q16" s="38"/>
      <c r="R16" s="38"/>
      <c r="S16" s="38"/>
      <c r="T16" s="38"/>
      <c r="U16" s="38"/>
      <c r="V16" s="38"/>
      <c r="W16" s="38"/>
      <c r="X16" s="38"/>
      <c r="Y16" s="38"/>
      <c r="Z16" s="38"/>
    </row>
    <row r="17" spans="1:26" ht="9.75" customHeight="1">
      <c r="A17" s="38"/>
      <c r="B17" s="38"/>
      <c r="C17" s="38"/>
      <c r="D17" s="38"/>
      <c r="E17" s="38"/>
      <c r="F17" s="38"/>
      <c r="G17" s="38"/>
      <c r="H17" s="38"/>
      <c r="I17" s="38"/>
      <c r="J17" s="38"/>
      <c r="K17" s="38"/>
      <c r="L17" s="38"/>
      <c r="M17" s="38"/>
      <c r="N17" s="172"/>
      <c r="O17" s="172"/>
      <c r="P17" s="38"/>
      <c r="Q17" s="38"/>
      <c r="R17" s="38"/>
      <c r="S17" s="38"/>
      <c r="T17" s="38"/>
      <c r="U17" s="38"/>
      <c r="V17" s="38"/>
      <c r="W17" s="38"/>
      <c r="X17" s="38"/>
      <c r="Y17" s="38"/>
      <c r="Z17" s="38"/>
    </row>
    <row r="18" spans="1:26" ht="19.5" customHeight="1">
      <c r="A18" s="38"/>
      <c r="B18" s="38"/>
      <c r="C18" s="544" t="s">
        <v>109</v>
      </c>
      <c r="D18" s="542"/>
      <c r="E18" s="542"/>
      <c r="F18" s="542"/>
      <c r="G18" s="542"/>
      <c r="H18" s="542"/>
      <c r="I18" s="542"/>
      <c r="J18" s="542"/>
      <c r="K18" s="543"/>
      <c r="L18" s="38"/>
      <c r="M18" s="38"/>
      <c r="N18" s="172"/>
      <c r="O18" s="172"/>
      <c r="P18" s="38"/>
      <c r="Q18" s="38"/>
      <c r="R18" s="38"/>
      <c r="S18" s="38"/>
      <c r="T18" s="38"/>
      <c r="U18" s="38"/>
      <c r="V18" s="38"/>
      <c r="W18" s="38"/>
      <c r="X18" s="38"/>
      <c r="Y18" s="38"/>
      <c r="Z18" s="38"/>
    </row>
    <row r="19" spans="1:26" ht="60" customHeight="1">
      <c r="A19" s="38"/>
      <c r="B19" s="38"/>
      <c r="C19" s="545" t="s">
        <v>110</v>
      </c>
      <c r="D19" s="542"/>
      <c r="E19" s="542"/>
      <c r="F19" s="542"/>
      <c r="G19" s="542"/>
      <c r="H19" s="542"/>
      <c r="I19" s="542"/>
      <c r="J19" s="542"/>
      <c r="K19" s="543"/>
      <c r="L19" s="38"/>
      <c r="M19" s="38"/>
      <c r="N19" s="172"/>
      <c r="O19" s="172"/>
      <c r="P19" s="38"/>
      <c r="Q19" s="38"/>
      <c r="R19" s="38"/>
      <c r="S19" s="38"/>
      <c r="T19" s="38"/>
      <c r="U19" s="38"/>
      <c r="V19" s="38"/>
      <c r="W19" s="38"/>
      <c r="X19" s="38"/>
      <c r="Y19" s="38"/>
      <c r="Z19" s="38"/>
    </row>
    <row r="20" spans="1:26" ht="9.75" customHeight="1">
      <c r="A20" s="38"/>
      <c r="B20" s="41"/>
      <c r="C20" s="41"/>
      <c r="D20" s="41"/>
      <c r="E20" s="38"/>
      <c r="F20" s="42"/>
      <c r="G20" s="38"/>
      <c r="H20" s="38"/>
      <c r="I20" s="38"/>
      <c r="J20" s="38"/>
      <c r="K20" s="38"/>
      <c r="L20" s="38"/>
      <c r="M20" s="38"/>
      <c r="N20" s="172"/>
      <c r="O20" s="172"/>
      <c r="P20" s="38"/>
      <c r="Q20" s="38"/>
      <c r="R20" s="38"/>
      <c r="S20" s="38"/>
      <c r="T20" s="38"/>
      <c r="U20" s="38"/>
      <c r="V20" s="38"/>
      <c r="W20" s="38"/>
      <c r="X20" s="38"/>
      <c r="Y20" s="38"/>
      <c r="Z20" s="38"/>
    </row>
    <row r="21" spans="1:26" ht="36.75" customHeight="1">
      <c r="A21" s="38"/>
      <c r="B21" s="521" t="s">
        <v>111</v>
      </c>
      <c r="C21" s="474" t="s">
        <v>593</v>
      </c>
      <c r="D21" s="456" t="s">
        <v>8</v>
      </c>
      <c r="E21" s="533" t="s">
        <v>594</v>
      </c>
      <c r="F21" s="529" t="s">
        <v>595</v>
      </c>
      <c r="G21" s="530" t="s">
        <v>112</v>
      </c>
      <c r="H21" s="531"/>
      <c r="I21" s="532"/>
      <c r="J21" s="529" t="s">
        <v>596</v>
      </c>
      <c r="K21" s="529" t="s">
        <v>113</v>
      </c>
      <c r="L21" s="460"/>
      <c r="M21" s="460"/>
      <c r="N21" s="461"/>
      <c r="O21" s="461"/>
      <c r="P21" s="38"/>
      <c r="Q21" s="38"/>
      <c r="R21" s="38"/>
      <c r="S21" s="38"/>
      <c r="T21" s="38"/>
      <c r="U21" s="38"/>
      <c r="V21" s="38"/>
      <c r="W21" s="38"/>
      <c r="X21" s="38"/>
      <c r="Y21" s="38"/>
      <c r="Z21" s="38"/>
    </row>
    <row r="22" spans="1:26" ht="29.25" customHeight="1">
      <c r="A22" s="38"/>
      <c r="B22" s="459"/>
      <c r="C22" s="459"/>
      <c r="D22" s="459"/>
      <c r="E22" s="459"/>
      <c r="F22" s="459"/>
      <c r="G22" s="454" t="s">
        <v>13</v>
      </c>
      <c r="H22" s="456" t="s">
        <v>15</v>
      </c>
      <c r="I22" s="456" t="s">
        <v>450</v>
      </c>
      <c r="J22" s="459"/>
      <c r="K22" s="459"/>
      <c r="L22" s="424"/>
      <c r="M22" s="424"/>
      <c r="N22" s="424"/>
      <c r="O22" s="424"/>
      <c r="P22" s="38"/>
      <c r="Q22" s="38"/>
      <c r="R22" s="38"/>
      <c r="S22" s="38"/>
      <c r="T22" s="38"/>
      <c r="U22" s="38"/>
      <c r="V22" s="38"/>
      <c r="W22" s="38"/>
      <c r="X22" s="38"/>
      <c r="Y22" s="38"/>
      <c r="Z22" s="38"/>
    </row>
    <row r="23" spans="1:26" ht="79.5" customHeight="1">
      <c r="A23" s="38"/>
      <c r="B23" s="475"/>
      <c r="C23" s="475"/>
      <c r="D23" s="475"/>
      <c r="E23" s="475"/>
      <c r="F23" s="475"/>
      <c r="G23" s="475"/>
      <c r="H23" s="475"/>
      <c r="I23" s="475"/>
      <c r="J23" s="475"/>
      <c r="K23" s="475"/>
      <c r="L23" s="425"/>
      <c r="M23" s="425"/>
      <c r="N23" s="425"/>
      <c r="O23" s="425"/>
      <c r="P23" s="38"/>
      <c r="Q23" s="38"/>
      <c r="R23" s="38"/>
      <c r="S23" s="38"/>
      <c r="T23" s="38"/>
      <c r="U23" s="38"/>
      <c r="V23" s="38"/>
      <c r="W23" s="38"/>
      <c r="X23" s="38"/>
      <c r="Y23" s="38"/>
      <c r="Z23" s="38"/>
    </row>
    <row r="24" spans="1:26" ht="32.25" customHeight="1">
      <c r="A24" s="508" t="s">
        <v>114</v>
      </c>
      <c r="B24" s="513" t="str">
        <f>+LEFT(C24,3)</f>
        <v xml:space="preserve"> Ap</v>
      </c>
      <c r="C24" s="510" t="s">
        <v>115</v>
      </c>
      <c r="D24" s="510" t="s">
        <v>116</v>
      </c>
      <c r="E24" s="511" t="s">
        <v>117</v>
      </c>
      <c r="F24" s="512">
        <v>3</v>
      </c>
      <c r="G24" s="43">
        <v>1</v>
      </c>
      <c r="H24" s="44" t="s">
        <v>451</v>
      </c>
      <c r="I24" s="510" t="s">
        <v>536</v>
      </c>
      <c r="J24" s="512">
        <v>3</v>
      </c>
      <c r="K24" s="510" t="str">
        <f>+IF(OR(ISBLANK(F24),ISBLANK(J24)),"",IF(OR(AND(F24=1,J24=1),AND(F24=1,J24=2),AND(F24=1,J24=3)),"Deficiencia de control mayor (diseño y ejecución)",IF(OR(AND(F24=2,J24=2),AND(F24=3,J24=1),AND(F24=3,J24=2),AND(F24=2,J24=1)),"Deficiencia de control (diseño o ejecución)",IF(AND(F24=2,J24=3),"Oportunidad de mejora","Mantenimiento del control"))))</f>
        <v>Mantenimiento del control</v>
      </c>
      <c r="L24" s="440"/>
      <c r="M24" s="440"/>
      <c r="N24" s="423"/>
      <c r="O24" s="423"/>
      <c r="P24" s="38"/>
      <c r="Q24" s="38"/>
      <c r="R24" s="38"/>
      <c r="S24" s="38"/>
      <c r="T24" s="38"/>
      <c r="U24" s="38"/>
      <c r="V24" s="38"/>
      <c r="W24" s="38"/>
      <c r="X24" s="38"/>
      <c r="Y24" s="38"/>
      <c r="Z24" s="38"/>
    </row>
    <row r="25" spans="1:26" ht="32.25" customHeight="1">
      <c r="A25" s="459"/>
      <c r="B25" s="459"/>
      <c r="C25" s="459"/>
      <c r="D25" s="459"/>
      <c r="E25" s="459"/>
      <c r="F25" s="459"/>
      <c r="G25" s="43">
        <v>2</v>
      </c>
      <c r="H25" s="44" t="s">
        <v>118</v>
      </c>
      <c r="I25" s="459"/>
      <c r="J25" s="459"/>
      <c r="K25" s="459"/>
      <c r="L25" s="424"/>
      <c r="M25" s="424"/>
      <c r="N25" s="424"/>
      <c r="O25" s="424"/>
      <c r="P25" s="38"/>
      <c r="Q25" s="38"/>
      <c r="R25" s="38"/>
      <c r="S25" s="38"/>
      <c r="T25" s="38"/>
      <c r="U25" s="38"/>
      <c r="V25" s="38"/>
      <c r="W25" s="38"/>
      <c r="X25" s="38"/>
      <c r="Y25" s="38"/>
      <c r="Z25" s="38"/>
    </row>
    <row r="26" spans="1:26" ht="43.5" customHeight="1">
      <c r="A26" s="459"/>
      <c r="B26" s="459"/>
      <c r="C26" s="459"/>
      <c r="D26" s="459"/>
      <c r="E26" s="459"/>
      <c r="F26" s="459"/>
      <c r="G26" s="43">
        <v>3</v>
      </c>
      <c r="H26" s="44" t="s">
        <v>119</v>
      </c>
      <c r="I26" s="459"/>
      <c r="J26" s="459"/>
      <c r="K26" s="459"/>
      <c r="L26" s="424"/>
      <c r="M26" s="424"/>
      <c r="N26" s="424"/>
      <c r="O26" s="424"/>
      <c r="P26" s="38"/>
      <c r="Q26" s="38"/>
      <c r="R26" s="38"/>
      <c r="S26" s="38"/>
      <c r="T26" s="38"/>
      <c r="U26" s="38"/>
      <c r="V26" s="38"/>
      <c r="W26" s="38"/>
      <c r="X26" s="38"/>
      <c r="Y26" s="38"/>
      <c r="Z26" s="38"/>
    </row>
    <row r="27" spans="1:26" ht="15.75" customHeight="1">
      <c r="A27" s="459"/>
      <c r="B27" s="459"/>
      <c r="C27" s="459"/>
      <c r="D27" s="459"/>
      <c r="E27" s="459"/>
      <c r="F27" s="459"/>
      <c r="G27" s="43">
        <v>4</v>
      </c>
      <c r="H27" s="45"/>
      <c r="I27" s="459"/>
      <c r="J27" s="459"/>
      <c r="K27" s="459"/>
      <c r="L27" s="424"/>
      <c r="M27" s="424"/>
      <c r="N27" s="424"/>
      <c r="O27" s="424"/>
      <c r="P27" s="38"/>
      <c r="Q27" s="38"/>
      <c r="R27" s="38"/>
      <c r="S27" s="38"/>
      <c r="T27" s="38"/>
      <c r="U27" s="38"/>
      <c r="V27" s="38"/>
      <c r="W27" s="38"/>
      <c r="X27" s="38"/>
      <c r="Y27" s="38"/>
      <c r="Z27" s="38"/>
    </row>
    <row r="28" spans="1:26" ht="15.75" customHeight="1">
      <c r="A28" s="459"/>
      <c r="B28" s="459"/>
      <c r="C28" s="459"/>
      <c r="D28" s="459"/>
      <c r="E28" s="459"/>
      <c r="F28" s="459"/>
      <c r="G28" s="43">
        <v>5</v>
      </c>
      <c r="H28" s="45"/>
      <c r="I28" s="459"/>
      <c r="J28" s="459"/>
      <c r="K28" s="459"/>
      <c r="L28" s="424"/>
      <c r="M28" s="424"/>
      <c r="N28" s="424"/>
      <c r="O28" s="424"/>
      <c r="P28" s="38"/>
      <c r="Q28" s="38"/>
      <c r="R28" s="38"/>
      <c r="S28" s="38"/>
      <c r="T28" s="38"/>
      <c r="U28" s="38"/>
      <c r="V28" s="38"/>
      <c r="W28" s="38"/>
      <c r="X28" s="38"/>
      <c r="Y28" s="38"/>
      <c r="Z28" s="38"/>
    </row>
    <row r="29" spans="1:26" ht="15.75" customHeight="1">
      <c r="A29" s="459"/>
      <c r="B29" s="459"/>
      <c r="C29" s="459"/>
      <c r="D29" s="459"/>
      <c r="E29" s="459"/>
      <c r="F29" s="459"/>
      <c r="G29" s="43">
        <v>6</v>
      </c>
      <c r="H29" s="45"/>
      <c r="I29" s="459"/>
      <c r="J29" s="459"/>
      <c r="K29" s="459"/>
      <c r="L29" s="424"/>
      <c r="M29" s="424"/>
      <c r="N29" s="424"/>
      <c r="O29" s="424"/>
      <c r="P29" s="38"/>
      <c r="Q29" s="38"/>
      <c r="R29" s="38"/>
      <c r="S29" s="38"/>
      <c r="T29" s="38"/>
      <c r="U29" s="38"/>
      <c r="V29" s="38"/>
      <c r="W29" s="38"/>
      <c r="X29" s="38"/>
      <c r="Y29" s="38"/>
      <c r="Z29" s="38"/>
    </row>
    <row r="30" spans="1:26" ht="15.75" customHeight="1">
      <c r="A30" s="459"/>
      <c r="B30" s="459"/>
      <c r="C30" s="459"/>
      <c r="D30" s="459"/>
      <c r="E30" s="459"/>
      <c r="F30" s="459"/>
      <c r="G30" s="43">
        <v>7</v>
      </c>
      <c r="H30" s="45"/>
      <c r="I30" s="459"/>
      <c r="J30" s="459"/>
      <c r="K30" s="459"/>
      <c r="L30" s="424"/>
      <c r="M30" s="424"/>
      <c r="N30" s="424"/>
      <c r="O30" s="424"/>
      <c r="P30" s="38"/>
      <c r="Q30" s="38"/>
      <c r="R30" s="38"/>
      <c r="S30" s="38"/>
      <c r="T30" s="38"/>
      <c r="U30" s="38"/>
      <c r="V30" s="38"/>
      <c r="W30" s="38"/>
      <c r="X30" s="38"/>
      <c r="Y30" s="38"/>
      <c r="Z30" s="38"/>
    </row>
    <row r="31" spans="1:26" ht="21.75" customHeight="1">
      <c r="A31" s="509"/>
      <c r="B31" s="509"/>
      <c r="C31" s="509"/>
      <c r="D31" s="509"/>
      <c r="E31" s="509"/>
      <c r="F31" s="509"/>
      <c r="G31" s="43">
        <v>8</v>
      </c>
      <c r="H31" s="45"/>
      <c r="I31" s="509"/>
      <c r="J31" s="509"/>
      <c r="K31" s="509"/>
      <c r="L31" s="425"/>
      <c r="M31" s="425"/>
      <c r="N31" s="425"/>
      <c r="O31" s="425"/>
      <c r="P31" s="38"/>
      <c r="Q31" s="38"/>
      <c r="R31" s="38"/>
      <c r="S31" s="38"/>
      <c r="T31" s="38"/>
      <c r="U31" s="38"/>
      <c r="V31" s="38"/>
      <c r="W31" s="38"/>
      <c r="X31" s="38"/>
      <c r="Y31" s="38"/>
      <c r="Z31" s="38"/>
    </row>
    <row r="32" spans="1:26" ht="54.75" customHeight="1">
      <c r="A32" s="246"/>
      <c r="B32" s="514" t="str">
        <f>+LEFT(C32,3)</f>
        <v>1.1</v>
      </c>
      <c r="C32" s="514" t="s">
        <v>120</v>
      </c>
      <c r="D32" s="514" t="s">
        <v>116</v>
      </c>
      <c r="E32" s="515" t="s">
        <v>630</v>
      </c>
      <c r="F32" s="517">
        <v>3</v>
      </c>
      <c r="G32" s="281">
        <v>1</v>
      </c>
      <c r="H32" s="282" t="s">
        <v>631</v>
      </c>
      <c r="I32" s="522" t="s">
        <v>817</v>
      </c>
      <c r="J32" s="517">
        <v>3</v>
      </c>
      <c r="K32" s="523" t="str">
        <f>+IF(OR(ISBLANK(F32),ISBLANK(J32)),"",IF(OR(AND(F32=1,J32=1),AND(F32=1,J32=2),AND(F32=1,J32=3)),"Deficiencia de control mayor (diseño y ejecución)",IF(OR(AND(F32=2,J32=2),AND(F32=3,J32=1),AND(F32=3,J32=2),AND(F32=2,J32=1)),"Deficiencia de control (diseño o ejecución)",IF(AND(F32=2,J32=3),"Oportunidad de mejora","Mantenimiento del control"))))</f>
        <v>Mantenimiento del control</v>
      </c>
      <c r="L32" s="440">
        <f>+IF(K32="",0,IF(K32="Deficiencia de control mayor (diseño y ejecución)",4,IF(K32="Deficiencia de control (diseño o ejecución)",20,IF(K32="Oportunidad de mejora",40,60))))</f>
        <v>60</v>
      </c>
      <c r="M32" s="440">
        <v>4.5870000000000001E-2</v>
      </c>
      <c r="N32" s="525"/>
      <c r="O32" s="423"/>
      <c r="P32" s="38"/>
      <c r="Q32" s="38"/>
      <c r="R32" s="38"/>
      <c r="S32" s="38"/>
      <c r="T32" s="38"/>
      <c r="U32" s="38"/>
      <c r="V32" s="38"/>
      <c r="W32" s="38"/>
      <c r="X32" s="38"/>
      <c r="Y32" s="38"/>
      <c r="Z32" s="38"/>
    </row>
    <row r="33" spans="1:26" ht="38.25" customHeight="1">
      <c r="A33" s="247"/>
      <c r="B33" s="432"/>
      <c r="C33" s="432"/>
      <c r="D33" s="432"/>
      <c r="E33" s="516"/>
      <c r="F33" s="432"/>
      <c r="G33" s="283">
        <v>2</v>
      </c>
      <c r="H33" s="179"/>
      <c r="I33" s="434"/>
      <c r="J33" s="432"/>
      <c r="K33" s="490"/>
      <c r="L33" s="424"/>
      <c r="M33" s="424"/>
      <c r="N33" s="526"/>
      <c r="O33" s="424"/>
      <c r="P33" s="38"/>
      <c r="Q33" s="38"/>
      <c r="R33" s="38"/>
      <c r="S33" s="38"/>
      <c r="T33" s="38"/>
      <c r="U33" s="38"/>
      <c r="V33" s="38"/>
      <c r="W33" s="38"/>
      <c r="X33" s="38"/>
      <c r="Y33" s="38"/>
      <c r="Z33" s="38"/>
    </row>
    <row r="34" spans="1:26" ht="38.25" customHeight="1">
      <c r="A34" s="247"/>
      <c r="B34" s="432"/>
      <c r="C34" s="432"/>
      <c r="D34" s="432"/>
      <c r="E34" s="516"/>
      <c r="F34" s="432"/>
      <c r="G34" s="283">
        <v>3</v>
      </c>
      <c r="H34" s="179"/>
      <c r="I34" s="434"/>
      <c r="J34" s="432"/>
      <c r="K34" s="490"/>
      <c r="L34" s="424"/>
      <c r="M34" s="424"/>
      <c r="N34" s="526"/>
      <c r="O34" s="424"/>
      <c r="P34" s="38"/>
      <c r="Q34" s="38"/>
      <c r="R34" s="38"/>
      <c r="S34" s="38"/>
      <c r="T34" s="38"/>
      <c r="U34" s="38"/>
      <c r="V34" s="38"/>
      <c r="W34" s="38"/>
      <c r="X34" s="38"/>
      <c r="Y34" s="38"/>
      <c r="Z34" s="38"/>
    </row>
    <row r="35" spans="1:26" ht="38.25" customHeight="1">
      <c r="A35" s="247"/>
      <c r="B35" s="432"/>
      <c r="C35" s="432"/>
      <c r="D35" s="432"/>
      <c r="E35" s="516"/>
      <c r="F35" s="432"/>
      <c r="G35" s="283">
        <v>4</v>
      </c>
      <c r="H35" s="179"/>
      <c r="I35" s="434"/>
      <c r="J35" s="432"/>
      <c r="K35" s="490"/>
      <c r="L35" s="424"/>
      <c r="M35" s="424"/>
      <c r="N35" s="526"/>
      <c r="O35" s="424"/>
      <c r="P35" s="38"/>
      <c r="Q35" s="38"/>
      <c r="R35" s="38"/>
      <c r="S35" s="38"/>
      <c r="T35" s="38"/>
      <c r="U35" s="38"/>
      <c r="V35" s="38"/>
      <c r="W35" s="38"/>
      <c r="X35" s="38"/>
      <c r="Y35" s="38"/>
      <c r="Z35" s="38"/>
    </row>
    <row r="36" spans="1:26" ht="38.25" customHeight="1">
      <c r="A36" s="247"/>
      <c r="B36" s="432"/>
      <c r="C36" s="432"/>
      <c r="D36" s="432"/>
      <c r="E36" s="516"/>
      <c r="F36" s="432"/>
      <c r="G36" s="283">
        <v>5</v>
      </c>
      <c r="H36" s="179"/>
      <c r="I36" s="434"/>
      <c r="J36" s="432"/>
      <c r="K36" s="490"/>
      <c r="L36" s="424"/>
      <c r="M36" s="424"/>
      <c r="N36" s="526"/>
      <c r="O36" s="424"/>
      <c r="P36" s="38"/>
      <c r="Q36" s="38"/>
      <c r="R36" s="38"/>
      <c r="S36" s="38"/>
      <c r="T36" s="38"/>
      <c r="U36" s="38"/>
      <c r="V36" s="38"/>
      <c r="W36" s="38"/>
      <c r="X36" s="38"/>
      <c r="Y36" s="38"/>
      <c r="Z36" s="38"/>
    </row>
    <row r="37" spans="1:26" ht="38.25" customHeight="1">
      <c r="A37" s="247"/>
      <c r="B37" s="432"/>
      <c r="C37" s="432"/>
      <c r="D37" s="432"/>
      <c r="E37" s="516"/>
      <c r="F37" s="432"/>
      <c r="G37" s="283">
        <v>6</v>
      </c>
      <c r="H37" s="174"/>
      <c r="I37" s="434"/>
      <c r="J37" s="432"/>
      <c r="K37" s="490"/>
      <c r="L37" s="424"/>
      <c r="M37" s="424"/>
      <c r="N37" s="526"/>
      <c r="O37" s="424"/>
      <c r="P37" s="38"/>
      <c r="Q37" s="38"/>
      <c r="R37" s="38"/>
      <c r="S37" s="38"/>
      <c r="T37" s="38"/>
      <c r="U37" s="38"/>
      <c r="V37" s="38"/>
      <c r="W37" s="38"/>
      <c r="X37" s="38"/>
      <c r="Y37" s="38"/>
      <c r="Z37" s="38"/>
    </row>
    <row r="38" spans="1:26" ht="24" customHeight="1">
      <c r="A38" s="247"/>
      <c r="B38" s="432"/>
      <c r="C38" s="432"/>
      <c r="D38" s="432"/>
      <c r="E38" s="516"/>
      <c r="F38" s="432"/>
      <c r="G38" s="283">
        <v>7</v>
      </c>
      <c r="H38" s="174"/>
      <c r="I38" s="434"/>
      <c r="J38" s="432"/>
      <c r="K38" s="490"/>
      <c r="L38" s="424"/>
      <c r="M38" s="424"/>
      <c r="N38" s="526"/>
      <c r="O38" s="424"/>
      <c r="P38" s="38"/>
      <c r="Q38" s="38"/>
      <c r="R38" s="38"/>
      <c r="S38" s="38"/>
      <c r="T38" s="38"/>
      <c r="U38" s="38"/>
      <c r="V38" s="38"/>
      <c r="W38" s="38"/>
      <c r="X38" s="38"/>
      <c r="Y38" s="38"/>
      <c r="Z38" s="38"/>
    </row>
    <row r="39" spans="1:26" ht="24" customHeight="1">
      <c r="A39" s="247"/>
      <c r="B39" s="432"/>
      <c r="C39" s="432"/>
      <c r="D39" s="432"/>
      <c r="E39" s="516"/>
      <c r="F39" s="432"/>
      <c r="G39" s="283">
        <v>8</v>
      </c>
      <c r="H39" s="174"/>
      <c r="I39" s="434"/>
      <c r="J39" s="432"/>
      <c r="K39" s="490"/>
      <c r="L39" s="524"/>
      <c r="M39" s="524"/>
      <c r="N39" s="527"/>
      <c r="O39" s="524"/>
      <c r="P39" s="168"/>
      <c r="Q39" s="168"/>
      <c r="R39" s="168"/>
      <c r="S39" s="168"/>
      <c r="T39" s="168"/>
      <c r="U39" s="168"/>
      <c r="V39" s="168"/>
      <c r="W39" s="168"/>
      <c r="X39" s="168"/>
      <c r="Y39" s="168"/>
      <c r="Z39" s="168"/>
    </row>
    <row r="40" spans="1:26" ht="24" customHeight="1">
      <c r="A40" s="247"/>
      <c r="B40" s="432"/>
      <c r="C40" s="432"/>
      <c r="D40" s="432"/>
      <c r="E40" s="516"/>
      <c r="F40" s="432"/>
      <c r="G40" s="283">
        <v>9</v>
      </c>
      <c r="H40" s="174"/>
      <c r="I40" s="434"/>
      <c r="J40" s="432"/>
      <c r="K40" s="490"/>
      <c r="L40" s="425"/>
      <c r="M40" s="425"/>
      <c r="N40" s="528"/>
      <c r="O40" s="425"/>
      <c r="P40" s="38"/>
      <c r="Q40" s="38"/>
      <c r="R40" s="38"/>
      <c r="S40" s="38"/>
      <c r="T40" s="38"/>
      <c r="U40" s="38"/>
      <c r="V40" s="38"/>
      <c r="W40" s="38"/>
      <c r="X40" s="38"/>
      <c r="Y40" s="38"/>
      <c r="Z40" s="38"/>
    </row>
    <row r="41" spans="1:26" ht="75.75" customHeight="1">
      <c r="A41" s="247"/>
      <c r="B41" s="431" t="str">
        <f>+LEFT(C41,3)</f>
        <v>1.2</v>
      </c>
      <c r="C41" s="431" t="s">
        <v>122</v>
      </c>
      <c r="D41" s="431" t="s">
        <v>116</v>
      </c>
      <c r="E41" s="502" t="s">
        <v>632</v>
      </c>
      <c r="F41" s="505">
        <v>3</v>
      </c>
      <c r="G41" s="283">
        <v>1</v>
      </c>
      <c r="H41" s="284" t="s">
        <v>633</v>
      </c>
      <c r="I41" s="433" t="s">
        <v>762</v>
      </c>
      <c r="J41" s="435">
        <v>3</v>
      </c>
      <c r="K41" s="495" t="str">
        <f>+IF(OR(ISBLANK(F41),ISBLANK(J41)),"",IF(OR(AND(F41=1,J41=1),AND(F41=1,J41=2),AND(F41=1,J41=3)),"Deficiencia de control mayor (diseño y ejecución)",IF(OR(AND(F41=2,J41=2),AND(F41=3,J41=1),AND(F41=3,J41=2),AND(F41=2,J41=1)),"Deficiencia de control (diseño o ejecución)",IF(AND(F41=2,J41=3),"Oportunidad de mejora","Mantenimiento del control"))))</f>
        <v>Mantenimiento del control</v>
      </c>
      <c r="L41" s="440">
        <f>+IF(K41="",0,IF(K41="Deficiencia de control mayor (diseño y ejecución)",4,IF(K41="Deficiencia de control (diseño o ejecución)",20,IF(K41="Oportunidad de mejora",40,60))))</f>
        <v>60</v>
      </c>
      <c r="M41" s="440">
        <v>5.5690000000000003E-2</v>
      </c>
      <c r="N41" s="423">
        <f>+L41+M41</f>
        <v>60.055689999999998</v>
      </c>
      <c r="O41" s="423"/>
      <c r="P41" s="38"/>
      <c r="Q41" s="38"/>
      <c r="R41" s="38"/>
      <c r="S41" s="38"/>
      <c r="T41" s="38"/>
      <c r="U41" s="38"/>
      <c r="V41" s="38"/>
      <c r="W41" s="38"/>
      <c r="X41" s="38"/>
      <c r="Y41" s="38"/>
      <c r="Z41" s="38"/>
    </row>
    <row r="42" spans="1:26" ht="60.75" customHeight="1">
      <c r="A42" s="247"/>
      <c r="B42" s="432"/>
      <c r="C42" s="432"/>
      <c r="D42" s="432"/>
      <c r="E42" s="503"/>
      <c r="F42" s="506"/>
      <c r="G42" s="283">
        <v>2</v>
      </c>
      <c r="H42" s="285" t="s">
        <v>634</v>
      </c>
      <c r="I42" s="434"/>
      <c r="J42" s="432"/>
      <c r="K42" s="496"/>
      <c r="L42" s="424"/>
      <c r="M42" s="424"/>
      <c r="N42" s="424"/>
      <c r="O42" s="424"/>
      <c r="P42" s="38"/>
      <c r="Q42" s="38"/>
      <c r="R42" s="38"/>
      <c r="S42" s="38"/>
      <c r="T42" s="38"/>
      <c r="U42" s="38"/>
      <c r="V42" s="38"/>
      <c r="W42" s="38"/>
      <c r="X42" s="38"/>
      <c r="Y42" s="38"/>
      <c r="Z42" s="38"/>
    </row>
    <row r="43" spans="1:26" ht="40.5" customHeight="1">
      <c r="A43" s="247"/>
      <c r="B43" s="432"/>
      <c r="C43" s="432"/>
      <c r="D43" s="432"/>
      <c r="E43" s="503"/>
      <c r="F43" s="506"/>
      <c r="G43" s="283">
        <v>3</v>
      </c>
      <c r="H43" s="286" t="s">
        <v>635</v>
      </c>
      <c r="I43" s="434"/>
      <c r="J43" s="432"/>
      <c r="K43" s="496"/>
      <c r="L43" s="424"/>
      <c r="M43" s="424"/>
      <c r="N43" s="424"/>
      <c r="O43" s="424"/>
      <c r="P43" s="38"/>
      <c r="Q43" s="38"/>
      <c r="R43" s="38"/>
      <c r="S43" s="38"/>
      <c r="T43" s="38"/>
      <c r="U43" s="38"/>
      <c r="V43" s="38"/>
      <c r="W43" s="38"/>
      <c r="X43" s="38"/>
      <c r="Y43" s="38"/>
      <c r="Z43" s="38"/>
    </row>
    <row r="44" spans="1:26" ht="45" customHeight="1">
      <c r="A44" s="247"/>
      <c r="B44" s="432"/>
      <c r="C44" s="432"/>
      <c r="D44" s="432"/>
      <c r="E44" s="503"/>
      <c r="F44" s="506"/>
      <c r="G44" s="283">
        <v>4</v>
      </c>
      <c r="H44" s="286" t="s">
        <v>636</v>
      </c>
      <c r="I44" s="434"/>
      <c r="J44" s="432"/>
      <c r="K44" s="496"/>
      <c r="L44" s="424"/>
      <c r="M44" s="424"/>
      <c r="N44" s="424"/>
      <c r="O44" s="424"/>
      <c r="P44" s="38"/>
      <c r="Q44" s="38"/>
      <c r="R44" s="38"/>
      <c r="S44" s="38"/>
      <c r="T44" s="38"/>
      <c r="U44" s="38"/>
      <c r="V44" s="38"/>
      <c r="W44" s="38"/>
      <c r="X44" s="38"/>
      <c r="Y44" s="38"/>
      <c r="Z44" s="38"/>
    </row>
    <row r="45" spans="1:26" ht="38.25" customHeight="1">
      <c r="A45" s="247"/>
      <c r="B45" s="432"/>
      <c r="C45" s="432"/>
      <c r="D45" s="432"/>
      <c r="E45" s="503"/>
      <c r="F45" s="506"/>
      <c r="G45" s="283">
        <v>5</v>
      </c>
      <c r="H45" s="179"/>
      <c r="I45" s="434"/>
      <c r="J45" s="432"/>
      <c r="K45" s="496"/>
      <c r="L45" s="424"/>
      <c r="M45" s="424"/>
      <c r="N45" s="424"/>
      <c r="O45" s="424"/>
      <c r="P45" s="38"/>
      <c r="Q45" s="38"/>
      <c r="R45" s="38"/>
      <c r="S45" s="38"/>
      <c r="T45" s="38"/>
      <c r="U45" s="38"/>
      <c r="V45" s="38"/>
      <c r="W45" s="38"/>
      <c r="X45" s="38"/>
      <c r="Y45" s="38"/>
      <c r="Z45" s="38"/>
    </row>
    <row r="46" spans="1:26" ht="16.5" customHeight="1">
      <c r="A46" s="247"/>
      <c r="B46" s="432"/>
      <c r="C46" s="432"/>
      <c r="D46" s="432"/>
      <c r="E46" s="503"/>
      <c r="F46" s="506"/>
      <c r="G46" s="283">
        <v>6</v>
      </c>
      <c r="H46" s="287"/>
      <c r="I46" s="434"/>
      <c r="J46" s="432"/>
      <c r="K46" s="496"/>
      <c r="L46" s="424"/>
      <c r="M46" s="424"/>
      <c r="N46" s="424"/>
      <c r="O46" s="424"/>
      <c r="P46" s="38"/>
      <c r="Q46" s="38"/>
      <c r="R46" s="38"/>
      <c r="S46" s="38"/>
      <c r="T46" s="38"/>
      <c r="U46" s="38"/>
      <c r="V46" s="38"/>
      <c r="W46" s="38"/>
      <c r="X46" s="38"/>
      <c r="Y46" s="38"/>
      <c r="Z46" s="38"/>
    </row>
    <row r="47" spans="1:26" ht="15.75" customHeight="1">
      <c r="A47" s="247"/>
      <c r="B47" s="432"/>
      <c r="C47" s="432"/>
      <c r="D47" s="432"/>
      <c r="E47" s="503"/>
      <c r="F47" s="506"/>
      <c r="G47" s="283">
        <v>7</v>
      </c>
      <c r="H47" s="174"/>
      <c r="I47" s="434"/>
      <c r="J47" s="432"/>
      <c r="K47" s="496"/>
      <c r="L47" s="424"/>
      <c r="M47" s="424"/>
      <c r="N47" s="424"/>
      <c r="O47" s="424"/>
      <c r="P47" s="38"/>
      <c r="Q47" s="38"/>
      <c r="R47" s="38"/>
      <c r="S47" s="38"/>
      <c r="T47" s="38"/>
      <c r="U47" s="38"/>
      <c r="V47" s="38"/>
      <c r="W47" s="38"/>
      <c r="X47" s="38"/>
      <c r="Y47" s="38"/>
      <c r="Z47" s="38"/>
    </row>
    <row r="48" spans="1:26" ht="17.25" customHeight="1">
      <c r="A48" s="247"/>
      <c r="B48" s="432"/>
      <c r="C48" s="432"/>
      <c r="D48" s="432"/>
      <c r="E48" s="504"/>
      <c r="F48" s="507"/>
      <c r="G48" s="283">
        <v>8</v>
      </c>
      <c r="H48" s="283"/>
      <c r="I48" s="434"/>
      <c r="J48" s="432"/>
      <c r="K48" s="496"/>
      <c r="L48" s="425"/>
      <c r="M48" s="425"/>
      <c r="N48" s="425"/>
      <c r="O48" s="425"/>
      <c r="P48" s="38"/>
      <c r="Q48" s="38"/>
      <c r="R48" s="38"/>
      <c r="S48" s="38"/>
      <c r="T48" s="38"/>
      <c r="U48" s="38"/>
      <c r="V48" s="38"/>
      <c r="W48" s="38"/>
      <c r="X48" s="38"/>
      <c r="Y48" s="38"/>
      <c r="Z48" s="38"/>
    </row>
    <row r="49" spans="1:26" ht="49.5" customHeight="1">
      <c r="A49" s="247"/>
      <c r="B49" s="431" t="str">
        <f>+LEFT(C49,3)</f>
        <v>1.3</v>
      </c>
      <c r="C49" s="431" t="s">
        <v>123</v>
      </c>
      <c r="D49" s="431" t="s">
        <v>124</v>
      </c>
      <c r="E49" s="498" t="s">
        <v>733</v>
      </c>
      <c r="F49" s="437">
        <v>3</v>
      </c>
      <c r="G49" s="288">
        <v>1</v>
      </c>
      <c r="H49" s="289" t="s">
        <v>125</v>
      </c>
      <c r="I49" s="433" t="s">
        <v>763</v>
      </c>
      <c r="J49" s="435">
        <v>3</v>
      </c>
      <c r="K49" s="495" t="str">
        <f>+IF(OR(ISBLANK(F49),ISBLANK(J49)),"",IF(OR(AND(F49=1,J49=1),AND(F49=1,J49=2),AND(F49=1,J49=3)),"Deficiencia de control mayor (diseño y ejecución)",IF(OR(AND(F49=2,J49=2),AND(F49=3,J49=1),AND(F49=3,J49=2),AND(F49=2,J49=1)),"Deficiencia de control (diseño o ejecución)",IF(AND(F49=2,J49=3),"Oportunidad de mejora","Mantenimiento del control"))))</f>
        <v>Mantenimiento del control</v>
      </c>
      <c r="L49" s="440">
        <f>+IF(K49="",0,IF(K49="Deficiencia de control mayor (diseño y ejecución)",4,IF(K49="Deficiencia de control (diseño o ejecución)",20,IF(K49="Oportunidad de mejora",40,60))))</f>
        <v>60</v>
      </c>
      <c r="M49" s="440">
        <v>6.6895999999999997E-2</v>
      </c>
      <c r="N49" s="497">
        <f>+L49+M49</f>
        <v>60.066896</v>
      </c>
      <c r="O49" s="497"/>
      <c r="P49" s="38"/>
      <c r="Q49" s="38"/>
      <c r="R49" s="38"/>
      <c r="S49" s="38"/>
      <c r="T49" s="38"/>
      <c r="U49" s="38"/>
      <c r="V49" s="38"/>
      <c r="W49" s="38"/>
      <c r="X49" s="38"/>
      <c r="Y49" s="38"/>
      <c r="Z49" s="38"/>
    </row>
    <row r="50" spans="1:26" ht="49.5" customHeight="1">
      <c r="A50" s="247"/>
      <c r="B50" s="432"/>
      <c r="C50" s="432"/>
      <c r="D50" s="432"/>
      <c r="E50" s="499"/>
      <c r="F50" s="446"/>
      <c r="G50" s="288">
        <v>2</v>
      </c>
      <c r="H50" s="290" t="s">
        <v>452</v>
      </c>
      <c r="I50" s="501"/>
      <c r="J50" s="432"/>
      <c r="K50" s="496"/>
      <c r="L50" s="424"/>
      <c r="M50" s="424"/>
      <c r="N50" s="424"/>
      <c r="O50" s="424"/>
      <c r="P50" s="38"/>
      <c r="Q50" s="38"/>
      <c r="R50" s="38"/>
      <c r="S50" s="38"/>
      <c r="T50" s="38"/>
      <c r="U50" s="38"/>
      <c r="V50" s="38"/>
      <c r="W50" s="38"/>
      <c r="X50" s="38"/>
      <c r="Y50" s="38"/>
      <c r="Z50" s="38"/>
    </row>
    <row r="51" spans="1:26" ht="49.5" customHeight="1">
      <c r="A51" s="247"/>
      <c r="B51" s="432"/>
      <c r="C51" s="432"/>
      <c r="D51" s="432"/>
      <c r="E51" s="499"/>
      <c r="F51" s="446"/>
      <c r="G51" s="288">
        <v>3</v>
      </c>
      <c r="H51" s="290" t="s">
        <v>576</v>
      </c>
      <c r="I51" s="501"/>
      <c r="J51" s="432"/>
      <c r="K51" s="496"/>
      <c r="L51" s="424"/>
      <c r="M51" s="424"/>
      <c r="N51" s="424"/>
      <c r="O51" s="424"/>
      <c r="P51" s="38"/>
      <c r="Q51" s="38"/>
      <c r="R51" s="38"/>
      <c r="S51" s="38"/>
      <c r="T51" s="38"/>
      <c r="U51" s="38"/>
      <c r="V51" s="38"/>
      <c r="W51" s="38"/>
      <c r="X51" s="38"/>
      <c r="Y51" s="38"/>
      <c r="Z51" s="38"/>
    </row>
    <row r="52" spans="1:26" ht="49.5" customHeight="1">
      <c r="A52" s="247"/>
      <c r="B52" s="432"/>
      <c r="C52" s="432"/>
      <c r="D52" s="432"/>
      <c r="E52" s="499"/>
      <c r="F52" s="446"/>
      <c r="G52" s="288">
        <v>4</v>
      </c>
      <c r="H52" s="290"/>
      <c r="I52" s="501"/>
      <c r="J52" s="432"/>
      <c r="K52" s="496"/>
      <c r="L52" s="424"/>
      <c r="M52" s="424"/>
      <c r="N52" s="424"/>
      <c r="O52" s="424"/>
      <c r="P52" s="38"/>
      <c r="Q52" s="38"/>
      <c r="R52" s="38"/>
      <c r="S52" s="38"/>
      <c r="T52" s="38"/>
      <c r="U52" s="38"/>
      <c r="V52" s="38"/>
      <c r="W52" s="38"/>
      <c r="X52" s="38"/>
      <c r="Y52" s="38"/>
      <c r="Z52" s="38"/>
    </row>
    <row r="53" spans="1:26" ht="49.5" customHeight="1">
      <c r="A53" s="247"/>
      <c r="B53" s="432"/>
      <c r="C53" s="432"/>
      <c r="D53" s="432"/>
      <c r="E53" s="499"/>
      <c r="F53" s="446"/>
      <c r="G53" s="288">
        <v>5</v>
      </c>
      <c r="H53" s="291"/>
      <c r="I53" s="501"/>
      <c r="J53" s="432"/>
      <c r="K53" s="496"/>
      <c r="L53" s="424"/>
      <c r="M53" s="424"/>
      <c r="N53" s="424"/>
      <c r="O53" s="424"/>
      <c r="P53" s="38"/>
      <c r="Q53" s="38"/>
      <c r="R53" s="38"/>
      <c r="S53" s="38"/>
      <c r="T53" s="38"/>
      <c r="U53" s="38"/>
      <c r="V53" s="38"/>
      <c r="W53" s="38"/>
      <c r="X53" s="38"/>
      <c r="Y53" s="38"/>
      <c r="Z53" s="38"/>
    </row>
    <row r="54" spans="1:26" ht="49.5" customHeight="1">
      <c r="A54" s="247"/>
      <c r="B54" s="432"/>
      <c r="C54" s="432"/>
      <c r="D54" s="432"/>
      <c r="E54" s="499"/>
      <c r="F54" s="446"/>
      <c r="G54" s="288">
        <v>6</v>
      </c>
      <c r="H54" s="291"/>
      <c r="I54" s="501"/>
      <c r="J54" s="432"/>
      <c r="K54" s="496"/>
      <c r="L54" s="424"/>
      <c r="M54" s="424"/>
      <c r="N54" s="424"/>
      <c r="O54" s="424"/>
      <c r="P54" s="38"/>
      <c r="Q54" s="38"/>
      <c r="R54" s="38"/>
      <c r="S54" s="38"/>
      <c r="T54" s="38"/>
      <c r="U54" s="38"/>
      <c r="V54" s="38"/>
      <c r="W54" s="38"/>
      <c r="X54" s="38"/>
      <c r="Y54" s="38"/>
      <c r="Z54" s="38"/>
    </row>
    <row r="55" spans="1:26" ht="60" customHeight="1">
      <c r="A55" s="247"/>
      <c r="B55" s="432"/>
      <c r="C55" s="432"/>
      <c r="D55" s="432"/>
      <c r="E55" s="499"/>
      <c r="F55" s="446"/>
      <c r="G55" s="288">
        <v>7</v>
      </c>
      <c r="H55" s="291"/>
      <c r="I55" s="501"/>
      <c r="J55" s="432"/>
      <c r="K55" s="496"/>
      <c r="L55" s="424"/>
      <c r="M55" s="424"/>
      <c r="N55" s="424"/>
      <c r="O55" s="424"/>
      <c r="P55" s="38"/>
      <c r="Q55" s="38"/>
      <c r="R55" s="38"/>
      <c r="S55" s="38"/>
      <c r="T55" s="38"/>
      <c r="U55" s="38"/>
      <c r="V55" s="38"/>
      <c r="W55" s="38"/>
      <c r="X55" s="38"/>
      <c r="Y55" s="38"/>
      <c r="Z55" s="38"/>
    </row>
    <row r="56" spans="1:26" ht="62.25" customHeight="1">
      <c r="A56" s="247"/>
      <c r="B56" s="432"/>
      <c r="C56" s="432"/>
      <c r="D56" s="432"/>
      <c r="E56" s="500"/>
      <c r="F56" s="446"/>
      <c r="G56" s="288">
        <v>8</v>
      </c>
      <c r="H56" s="288"/>
      <c r="I56" s="501"/>
      <c r="J56" s="432"/>
      <c r="K56" s="496"/>
      <c r="L56" s="425"/>
      <c r="M56" s="425"/>
      <c r="N56" s="425"/>
      <c r="O56" s="425"/>
      <c r="P56" s="38"/>
      <c r="Q56" s="38"/>
      <c r="R56" s="38"/>
      <c r="S56" s="38"/>
      <c r="T56" s="38"/>
      <c r="U56" s="38"/>
      <c r="V56" s="38"/>
      <c r="W56" s="38"/>
      <c r="X56" s="38"/>
      <c r="Y56" s="38"/>
      <c r="Z56" s="38"/>
    </row>
    <row r="57" spans="1:26" ht="42" customHeight="1">
      <c r="A57" s="247"/>
      <c r="B57" s="431" t="str">
        <f>+LEFT(C57,3)</f>
        <v>1.4</v>
      </c>
      <c r="C57" s="431" t="s">
        <v>126</v>
      </c>
      <c r="D57" s="436" t="s">
        <v>453</v>
      </c>
      <c r="E57" s="492" t="s">
        <v>637</v>
      </c>
      <c r="F57" s="437">
        <v>3</v>
      </c>
      <c r="G57" s="288">
        <v>1</v>
      </c>
      <c r="H57" s="284" t="s">
        <v>633</v>
      </c>
      <c r="I57" s="433" t="s">
        <v>764</v>
      </c>
      <c r="J57" s="435">
        <v>3</v>
      </c>
      <c r="K57" s="489" t="str">
        <f>+IF(OR(ISBLANK(F57),ISBLANK(J57)),"",IF(OR(AND(F57=1,J57=1),AND(F57=1,J57=2),AND(F57=1,J57=3)),"Deficiencia de control mayor (diseño y ejecución)",IF(OR(AND(F57=2,J57=2),AND(F57=3,J57=1),AND(F57=3,J57=2),AND(F57=2,J57=1)),"Deficiencia de control (diseño o ejecución)",IF(AND(F57=2,J57=3),"Oportunidad de mejora","Mantenimiento del control"))))</f>
        <v>Mantenimiento del control</v>
      </c>
      <c r="L57" s="440">
        <f>+IF(K57="",0,IF(K57="Deficiencia de control mayor (diseño y ejecución)",4,IF(K57="Deficiencia de control (diseño o ejecución)",20,IF(K57="Oportunidad de mejora",40,60))))</f>
        <v>60</v>
      </c>
      <c r="M57" s="440">
        <v>6.6909999999999997E-2</v>
      </c>
      <c r="N57" s="491">
        <f>+L57+M57</f>
        <v>60.06691</v>
      </c>
      <c r="O57" s="491"/>
      <c r="P57" s="38"/>
      <c r="Q57" s="38"/>
      <c r="R57" s="38"/>
      <c r="S57" s="38"/>
      <c r="T57" s="38"/>
      <c r="U57" s="38"/>
      <c r="V57" s="38"/>
      <c r="W57" s="38"/>
      <c r="X57" s="38"/>
      <c r="Y57" s="38"/>
      <c r="Z57" s="38"/>
    </row>
    <row r="58" spans="1:26" ht="60.75" customHeight="1">
      <c r="A58" s="247"/>
      <c r="B58" s="432"/>
      <c r="C58" s="432"/>
      <c r="D58" s="432"/>
      <c r="E58" s="493"/>
      <c r="F58" s="446"/>
      <c r="G58" s="288">
        <v>2</v>
      </c>
      <c r="H58" s="285" t="s">
        <v>634</v>
      </c>
      <c r="I58" s="434"/>
      <c r="J58" s="432"/>
      <c r="K58" s="490"/>
      <c r="L58" s="424"/>
      <c r="M58" s="424"/>
      <c r="N58" s="424"/>
      <c r="O58" s="424"/>
      <c r="P58" s="38"/>
      <c r="Q58" s="38"/>
      <c r="R58" s="38"/>
      <c r="S58" s="38"/>
      <c r="T58" s="38"/>
      <c r="U58" s="38"/>
      <c r="V58" s="38"/>
      <c r="W58" s="38"/>
      <c r="X58" s="38"/>
      <c r="Y58" s="38"/>
      <c r="Z58" s="38"/>
    </row>
    <row r="59" spans="1:26" ht="60.75" customHeight="1">
      <c r="A59" s="247"/>
      <c r="B59" s="432"/>
      <c r="C59" s="432"/>
      <c r="D59" s="432"/>
      <c r="E59" s="493"/>
      <c r="F59" s="446"/>
      <c r="G59" s="288">
        <v>3</v>
      </c>
      <c r="H59" s="286" t="s">
        <v>635</v>
      </c>
      <c r="I59" s="434"/>
      <c r="J59" s="432"/>
      <c r="K59" s="490"/>
      <c r="L59" s="424"/>
      <c r="M59" s="424"/>
      <c r="N59" s="424"/>
      <c r="O59" s="424"/>
      <c r="P59" s="38"/>
      <c r="Q59" s="38"/>
      <c r="R59" s="38"/>
      <c r="S59" s="38"/>
      <c r="T59" s="38"/>
      <c r="U59" s="38"/>
      <c r="V59" s="38"/>
      <c r="W59" s="38"/>
      <c r="X59" s="38"/>
      <c r="Y59" s="38"/>
      <c r="Z59" s="38"/>
    </row>
    <row r="60" spans="1:26" ht="57.75" customHeight="1">
      <c r="A60" s="247"/>
      <c r="B60" s="432"/>
      <c r="C60" s="432"/>
      <c r="D60" s="432"/>
      <c r="E60" s="493"/>
      <c r="F60" s="446"/>
      <c r="G60" s="288">
        <v>4</v>
      </c>
      <c r="H60" s="286" t="s">
        <v>636</v>
      </c>
      <c r="I60" s="434"/>
      <c r="J60" s="432"/>
      <c r="K60" s="490"/>
      <c r="L60" s="424"/>
      <c r="M60" s="424"/>
      <c r="N60" s="424"/>
      <c r="O60" s="424"/>
      <c r="P60" s="38"/>
      <c r="Q60" s="38"/>
      <c r="R60" s="38"/>
      <c r="S60" s="38"/>
      <c r="T60" s="38"/>
      <c r="U60" s="38"/>
      <c r="V60" s="38"/>
      <c r="W60" s="38"/>
      <c r="X60" s="38"/>
      <c r="Y60" s="38"/>
      <c r="Z60" s="38"/>
    </row>
    <row r="61" spans="1:26" ht="16.5" customHeight="1">
      <c r="A61" s="247"/>
      <c r="B61" s="432"/>
      <c r="C61" s="432"/>
      <c r="D61" s="432"/>
      <c r="E61" s="493"/>
      <c r="F61" s="446"/>
      <c r="G61" s="288">
        <v>5</v>
      </c>
      <c r="H61" s="291"/>
      <c r="I61" s="434"/>
      <c r="J61" s="432"/>
      <c r="K61" s="490"/>
      <c r="L61" s="424"/>
      <c r="M61" s="424"/>
      <c r="N61" s="424"/>
      <c r="O61" s="424"/>
      <c r="P61" s="38"/>
      <c r="Q61" s="38"/>
      <c r="R61" s="38"/>
      <c r="S61" s="38"/>
      <c r="T61" s="38"/>
      <c r="U61" s="38"/>
      <c r="V61" s="38"/>
      <c r="W61" s="38"/>
      <c r="X61" s="38"/>
      <c r="Y61" s="38"/>
      <c r="Z61" s="38"/>
    </row>
    <row r="62" spans="1:26" ht="18" customHeight="1">
      <c r="A62" s="247"/>
      <c r="B62" s="432"/>
      <c r="C62" s="432"/>
      <c r="D62" s="432"/>
      <c r="E62" s="493"/>
      <c r="F62" s="446"/>
      <c r="G62" s="288">
        <v>6</v>
      </c>
      <c r="H62" s="288"/>
      <c r="I62" s="434"/>
      <c r="J62" s="432"/>
      <c r="K62" s="490"/>
      <c r="L62" s="424"/>
      <c r="M62" s="424"/>
      <c r="N62" s="424"/>
      <c r="O62" s="424"/>
      <c r="P62" s="38"/>
      <c r="Q62" s="38"/>
      <c r="R62" s="38"/>
      <c r="S62" s="38"/>
      <c r="T62" s="38"/>
      <c r="U62" s="38"/>
      <c r="V62" s="38"/>
      <c r="W62" s="38"/>
      <c r="X62" s="38"/>
      <c r="Y62" s="38"/>
      <c r="Z62" s="38"/>
    </row>
    <row r="63" spans="1:26" ht="65.25" customHeight="1">
      <c r="A63" s="247"/>
      <c r="B63" s="432"/>
      <c r="C63" s="432"/>
      <c r="D63" s="432"/>
      <c r="E63" s="493"/>
      <c r="F63" s="446"/>
      <c r="G63" s="288">
        <v>7</v>
      </c>
      <c r="H63" s="288"/>
      <c r="I63" s="434"/>
      <c r="J63" s="432"/>
      <c r="K63" s="490"/>
      <c r="L63" s="424"/>
      <c r="M63" s="424"/>
      <c r="N63" s="424"/>
      <c r="O63" s="424"/>
      <c r="P63" s="38"/>
      <c r="Q63" s="38"/>
      <c r="R63" s="38"/>
      <c r="S63" s="38"/>
      <c r="T63" s="38"/>
      <c r="U63" s="38"/>
      <c r="V63" s="38"/>
      <c r="W63" s="38"/>
      <c r="X63" s="38"/>
      <c r="Y63" s="38"/>
      <c r="Z63" s="38"/>
    </row>
    <row r="64" spans="1:26" ht="18" customHeight="1">
      <c r="A64" s="247"/>
      <c r="B64" s="432"/>
      <c r="C64" s="432"/>
      <c r="D64" s="432"/>
      <c r="E64" s="494"/>
      <c r="F64" s="446"/>
      <c r="G64" s="288">
        <v>8</v>
      </c>
      <c r="H64" s="288"/>
      <c r="I64" s="434"/>
      <c r="J64" s="432"/>
      <c r="K64" s="490"/>
      <c r="L64" s="425"/>
      <c r="M64" s="425"/>
      <c r="N64" s="425"/>
      <c r="O64" s="425"/>
      <c r="P64" s="38"/>
      <c r="Q64" s="38"/>
      <c r="R64" s="38"/>
      <c r="S64" s="38"/>
      <c r="T64" s="38"/>
      <c r="U64" s="38"/>
      <c r="V64" s="38"/>
      <c r="W64" s="38"/>
      <c r="X64" s="38"/>
      <c r="Y64" s="38"/>
      <c r="Z64" s="38"/>
    </row>
    <row r="65" spans="1:26" ht="63" customHeight="1">
      <c r="A65" s="247"/>
      <c r="B65" s="431" t="str">
        <f>+LEFT(C65,3)</f>
        <v>1.5</v>
      </c>
      <c r="C65" s="431" t="s">
        <v>537</v>
      </c>
      <c r="D65" s="431" t="s">
        <v>127</v>
      </c>
      <c r="E65" s="431" t="s">
        <v>664</v>
      </c>
      <c r="F65" s="435">
        <v>3</v>
      </c>
      <c r="G65" s="283">
        <v>1</v>
      </c>
      <c r="H65" s="180" t="s">
        <v>125</v>
      </c>
      <c r="I65" s="433" t="s">
        <v>765</v>
      </c>
      <c r="J65" s="435">
        <v>3</v>
      </c>
      <c r="K65" s="495" t="str">
        <f>+IF(OR(ISBLANK(F65),ISBLANK(J65)),"",IF(OR(AND(F65=1,J65=1),AND(F65=1,J65=2),AND(F65=1,J65=3)),"Deficiencia de control mayor (diseño y ejecución)",IF(OR(AND(F65=2,J65=2),AND(F65=3,J65=1),AND(F65=3,J65=2),AND(F65=2,J65=1)),"Deficiencia de control (diseño o ejecución)",IF(AND(F65=2,J65=3),"Oportunidad de mejora","Mantenimiento del control"))))</f>
        <v>Mantenimiento del control</v>
      </c>
      <c r="L65" s="440">
        <f>+IF(K65="",0,IF(K65="Deficiencia de control mayor (diseño y ejecución)",4,IF(K65="Deficiencia de control (diseño o ejecución)",20,IF(K65="Oportunidad de mejora",40,60))))</f>
        <v>60</v>
      </c>
      <c r="M65" s="440">
        <v>7.3568999999999996E-2</v>
      </c>
      <c r="N65" s="423">
        <f>+L65+M65</f>
        <v>60.073568999999999</v>
      </c>
      <c r="O65" s="423"/>
      <c r="P65" s="38"/>
      <c r="Q65" s="38"/>
      <c r="R65" s="38"/>
      <c r="S65" s="38"/>
      <c r="T65" s="38"/>
      <c r="U65" s="38"/>
      <c r="V65" s="38"/>
      <c r="W65" s="38"/>
      <c r="X65" s="38"/>
      <c r="Y65" s="38"/>
      <c r="Z65" s="38"/>
    </row>
    <row r="66" spans="1:26" ht="63" customHeight="1">
      <c r="A66" s="247"/>
      <c r="B66" s="432"/>
      <c r="C66" s="432"/>
      <c r="D66" s="432"/>
      <c r="E66" s="432"/>
      <c r="F66" s="432"/>
      <c r="G66" s="283">
        <v>2</v>
      </c>
      <c r="H66" s="180" t="s">
        <v>577</v>
      </c>
      <c r="I66" s="501"/>
      <c r="J66" s="432"/>
      <c r="K66" s="496"/>
      <c r="L66" s="424"/>
      <c r="M66" s="424"/>
      <c r="N66" s="424"/>
      <c r="O66" s="424"/>
      <c r="P66" s="38"/>
      <c r="Q66" s="38"/>
      <c r="R66" s="38"/>
      <c r="S66" s="38"/>
      <c r="T66" s="38"/>
      <c r="U66" s="38"/>
      <c r="V66" s="38"/>
      <c r="W66" s="38"/>
      <c r="X66" s="38"/>
      <c r="Y66" s="38"/>
      <c r="Z66" s="38"/>
    </row>
    <row r="67" spans="1:26" ht="51.75" customHeight="1">
      <c r="A67" s="247"/>
      <c r="B67" s="432"/>
      <c r="C67" s="432"/>
      <c r="D67" s="432"/>
      <c r="E67" s="432"/>
      <c r="F67" s="432"/>
      <c r="G67" s="283">
        <v>3</v>
      </c>
      <c r="H67" s="179"/>
      <c r="I67" s="501"/>
      <c r="J67" s="432"/>
      <c r="K67" s="496"/>
      <c r="L67" s="424"/>
      <c r="M67" s="424"/>
      <c r="N67" s="424"/>
      <c r="O67" s="424"/>
      <c r="P67" s="38"/>
      <c r="Q67" s="38"/>
      <c r="R67" s="38"/>
      <c r="S67" s="38"/>
      <c r="T67" s="38"/>
      <c r="U67" s="38"/>
      <c r="V67" s="38"/>
      <c r="W67" s="38"/>
      <c r="X67" s="38"/>
      <c r="Y67" s="38"/>
      <c r="Z67" s="38"/>
    </row>
    <row r="68" spans="1:26" ht="51.75" customHeight="1">
      <c r="A68" s="247"/>
      <c r="B68" s="432"/>
      <c r="C68" s="432"/>
      <c r="D68" s="432"/>
      <c r="E68" s="432"/>
      <c r="F68" s="432"/>
      <c r="G68" s="283">
        <v>4</v>
      </c>
      <c r="H68" s="179"/>
      <c r="I68" s="501"/>
      <c r="J68" s="432"/>
      <c r="K68" s="496"/>
      <c r="L68" s="424"/>
      <c r="M68" s="424"/>
      <c r="N68" s="424"/>
      <c r="O68" s="424"/>
      <c r="P68" s="38"/>
      <c r="Q68" s="38"/>
      <c r="R68" s="38"/>
      <c r="S68" s="38"/>
      <c r="T68" s="38"/>
      <c r="U68" s="38"/>
      <c r="V68" s="38"/>
      <c r="W68" s="38"/>
      <c r="X68" s="38"/>
      <c r="Y68" s="38"/>
      <c r="Z68" s="38"/>
    </row>
    <row r="69" spans="1:26" ht="51.75" customHeight="1">
      <c r="A69" s="247"/>
      <c r="B69" s="432"/>
      <c r="C69" s="432"/>
      <c r="D69" s="432"/>
      <c r="E69" s="432"/>
      <c r="F69" s="432"/>
      <c r="G69" s="283">
        <v>5</v>
      </c>
      <c r="H69" s="292"/>
      <c r="I69" s="501"/>
      <c r="J69" s="432"/>
      <c r="K69" s="496"/>
      <c r="L69" s="424"/>
      <c r="M69" s="424"/>
      <c r="N69" s="424"/>
      <c r="O69" s="424"/>
      <c r="P69" s="38"/>
      <c r="Q69" s="38"/>
      <c r="R69" s="38"/>
      <c r="S69" s="38"/>
      <c r="T69" s="38"/>
      <c r="U69" s="38"/>
      <c r="V69" s="38"/>
      <c r="W69" s="38"/>
      <c r="X69" s="38"/>
      <c r="Y69" s="38"/>
      <c r="Z69" s="38"/>
    </row>
    <row r="70" spans="1:26" ht="51.75" customHeight="1">
      <c r="A70" s="247"/>
      <c r="B70" s="432"/>
      <c r="C70" s="432"/>
      <c r="D70" s="432"/>
      <c r="E70" s="432"/>
      <c r="F70" s="432"/>
      <c r="G70" s="283">
        <v>6</v>
      </c>
      <c r="H70" s="283"/>
      <c r="I70" s="501"/>
      <c r="J70" s="432"/>
      <c r="K70" s="496"/>
      <c r="L70" s="424"/>
      <c r="M70" s="424"/>
      <c r="N70" s="424"/>
      <c r="O70" s="424"/>
      <c r="P70" s="38"/>
      <c r="Q70" s="38"/>
      <c r="R70" s="38"/>
      <c r="S70" s="38"/>
      <c r="T70" s="38"/>
      <c r="U70" s="38"/>
      <c r="V70" s="38"/>
      <c r="W70" s="38"/>
      <c r="X70" s="38"/>
      <c r="Y70" s="38"/>
      <c r="Z70" s="38"/>
    </row>
    <row r="71" spans="1:26" ht="51.75" customHeight="1">
      <c r="A71" s="247"/>
      <c r="B71" s="432"/>
      <c r="C71" s="432"/>
      <c r="D71" s="432"/>
      <c r="E71" s="432"/>
      <c r="F71" s="432"/>
      <c r="G71" s="283">
        <v>7</v>
      </c>
      <c r="H71" s="283"/>
      <c r="I71" s="501"/>
      <c r="J71" s="432"/>
      <c r="K71" s="496"/>
      <c r="L71" s="424"/>
      <c r="M71" s="424"/>
      <c r="N71" s="424"/>
      <c r="O71" s="424"/>
      <c r="P71" s="38"/>
      <c r="Q71" s="38"/>
      <c r="R71" s="38"/>
      <c r="S71" s="38"/>
      <c r="T71" s="38"/>
      <c r="U71" s="38"/>
      <c r="V71" s="38"/>
      <c r="W71" s="38"/>
      <c r="X71" s="38"/>
      <c r="Y71" s="38"/>
      <c r="Z71" s="38"/>
    </row>
    <row r="72" spans="1:26" ht="1.5" customHeight="1">
      <c r="A72" s="248"/>
      <c r="B72" s="519"/>
      <c r="C72" s="519"/>
      <c r="D72" s="519"/>
      <c r="E72" s="519"/>
      <c r="F72" s="519"/>
      <c r="G72" s="293">
        <v>8</v>
      </c>
      <c r="H72" s="293"/>
      <c r="I72" s="520"/>
      <c r="J72" s="519"/>
      <c r="K72" s="518"/>
      <c r="L72" s="425"/>
      <c r="M72" s="425"/>
      <c r="N72" s="425"/>
      <c r="O72" s="425"/>
      <c r="P72" s="38"/>
      <c r="Q72" s="38"/>
      <c r="R72" s="38"/>
      <c r="S72" s="38"/>
      <c r="T72" s="38"/>
      <c r="U72" s="38"/>
      <c r="V72" s="38"/>
      <c r="W72" s="38"/>
      <c r="X72" s="38"/>
      <c r="Y72" s="38"/>
      <c r="Z72" s="38"/>
    </row>
    <row r="73" spans="1:26" ht="36.75" customHeight="1">
      <c r="A73" s="168"/>
      <c r="B73" s="476"/>
      <c r="C73" s="476" t="s">
        <v>597</v>
      </c>
      <c r="D73" s="466" t="s">
        <v>8</v>
      </c>
      <c r="E73" s="467" t="s">
        <v>598</v>
      </c>
      <c r="F73" s="458" t="s">
        <v>595</v>
      </c>
      <c r="G73" s="468" t="s">
        <v>112</v>
      </c>
      <c r="H73" s="469"/>
      <c r="I73" s="470"/>
      <c r="J73" s="458" t="s">
        <v>596</v>
      </c>
      <c r="K73" s="458" t="s">
        <v>128</v>
      </c>
      <c r="L73" s="460"/>
      <c r="M73" s="460"/>
      <c r="N73" s="461"/>
      <c r="O73" s="461"/>
      <c r="P73" s="38"/>
      <c r="Q73" s="38"/>
      <c r="R73" s="38"/>
      <c r="S73" s="38"/>
      <c r="T73" s="38"/>
      <c r="U73" s="38"/>
      <c r="V73" s="38"/>
      <c r="W73" s="38"/>
      <c r="X73" s="38"/>
      <c r="Y73" s="38"/>
      <c r="Z73" s="38"/>
    </row>
    <row r="74" spans="1:26" ht="29.25" customHeight="1">
      <c r="A74" s="38"/>
      <c r="B74" s="459"/>
      <c r="C74" s="459"/>
      <c r="D74" s="459"/>
      <c r="E74" s="459"/>
      <c r="F74" s="459"/>
      <c r="G74" s="454" t="s">
        <v>13</v>
      </c>
      <c r="H74" s="456" t="s">
        <v>15</v>
      </c>
      <c r="I74" s="456" t="s">
        <v>433</v>
      </c>
      <c r="J74" s="459"/>
      <c r="K74" s="459"/>
      <c r="L74" s="424"/>
      <c r="M74" s="424"/>
      <c r="N74" s="424"/>
      <c r="O74" s="424"/>
      <c r="P74" s="38"/>
      <c r="Q74" s="38"/>
      <c r="R74" s="38"/>
      <c r="S74" s="38"/>
      <c r="T74" s="38"/>
      <c r="U74" s="38"/>
      <c r="V74" s="38"/>
      <c r="W74" s="38"/>
      <c r="X74" s="38"/>
      <c r="Y74" s="38"/>
      <c r="Z74" s="38"/>
    </row>
    <row r="75" spans="1:26" ht="45.75" customHeight="1" thickBot="1">
      <c r="A75" s="38"/>
      <c r="B75" s="475"/>
      <c r="C75" s="455"/>
      <c r="D75" s="455"/>
      <c r="E75" s="455"/>
      <c r="F75" s="455"/>
      <c r="G75" s="455"/>
      <c r="H75" s="455"/>
      <c r="I75" s="455"/>
      <c r="J75" s="455"/>
      <c r="K75" s="455"/>
      <c r="L75" s="425"/>
      <c r="M75" s="425"/>
      <c r="N75" s="425"/>
      <c r="O75" s="425"/>
      <c r="P75" s="38"/>
      <c r="Q75" s="38"/>
      <c r="R75" s="38"/>
      <c r="S75" s="38"/>
      <c r="T75" s="38"/>
      <c r="U75" s="38"/>
      <c r="V75" s="38"/>
      <c r="W75" s="38"/>
      <c r="X75" s="38"/>
      <c r="Y75" s="38"/>
      <c r="Z75" s="38"/>
    </row>
    <row r="76" spans="1:26" ht="75" customHeight="1">
      <c r="A76" s="38"/>
      <c r="B76" s="426" t="str">
        <f>+LEFT(C76,3)</f>
        <v>2.1</v>
      </c>
      <c r="C76" s="447" t="s">
        <v>434</v>
      </c>
      <c r="D76" s="448" t="s">
        <v>435</v>
      </c>
      <c r="E76" s="449" t="s">
        <v>454</v>
      </c>
      <c r="F76" s="450">
        <v>3</v>
      </c>
      <c r="G76" s="294">
        <v>1</v>
      </c>
      <c r="H76" s="295" t="s">
        <v>665</v>
      </c>
      <c r="I76" s="488" t="s">
        <v>766</v>
      </c>
      <c r="J76" s="452">
        <v>3</v>
      </c>
      <c r="K76" s="473" t="str">
        <f>+IF(OR(ISBLANK(F76),ISBLANK(J76)),"",IF(OR(AND(F76=1,J76=1),AND(F76=1,J76=2),AND(F76=1,J76=3)),"Deficiencia de control mayor (diseño y ejecución)",IF(OR(AND(F76=2,J76=2),AND(F76=3,J76=1),AND(F76=3,J76=2),AND(F76=2,J76=1)),"Deficiencia de control (diseño o ejecución)",IF(AND(F76=2,J76=3),"Oportunidad de mejora","Mantenimiento del control"))))</f>
        <v>Mantenimiento del control</v>
      </c>
      <c r="L76" s="440">
        <f>+IF(K76="",0,IF(K76="Deficiencia de control mayor (diseño y ejecución)",4,IF(K76="Deficiencia de control (diseño o ejecución)",20,IF(K76="Oportunidad de mejora",40,60))))</f>
        <v>60</v>
      </c>
      <c r="M76" s="440">
        <v>8.8965299999999997E-2</v>
      </c>
      <c r="N76" s="423">
        <f>+L76+M76</f>
        <v>60.088965299999998</v>
      </c>
      <c r="O76" s="423"/>
      <c r="P76" s="38"/>
      <c r="Q76" s="38"/>
      <c r="R76" s="38"/>
      <c r="S76" s="38"/>
      <c r="T76" s="38"/>
      <c r="U76" s="38"/>
      <c r="V76" s="38"/>
      <c r="W76" s="38"/>
      <c r="X76" s="38"/>
      <c r="Y76" s="38"/>
      <c r="Z76" s="38"/>
    </row>
    <row r="77" spans="1:26" ht="45.75" customHeight="1">
      <c r="A77" s="38"/>
      <c r="B77" s="427"/>
      <c r="C77" s="430"/>
      <c r="D77" s="432"/>
      <c r="E77" s="432"/>
      <c r="F77" s="446"/>
      <c r="G77" s="296">
        <v>2</v>
      </c>
      <c r="H77" s="175" t="s">
        <v>666</v>
      </c>
      <c r="I77" s="432"/>
      <c r="J77" s="432"/>
      <c r="K77" s="472"/>
      <c r="L77" s="424"/>
      <c r="M77" s="424"/>
      <c r="N77" s="424"/>
      <c r="O77" s="424"/>
      <c r="P77" s="38"/>
      <c r="Q77" s="38"/>
      <c r="R77" s="38"/>
      <c r="S77" s="38"/>
      <c r="T77" s="38"/>
      <c r="U77" s="38"/>
      <c r="V77" s="38"/>
      <c r="W77" s="38"/>
      <c r="X77" s="38"/>
      <c r="Y77" s="38"/>
      <c r="Z77" s="38"/>
    </row>
    <row r="78" spans="1:26" ht="21" customHeight="1">
      <c r="A78" s="38"/>
      <c r="B78" s="427"/>
      <c r="C78" s="430"/>
      <c r="D78" s="432"/>
      <c r="E78" s="432"/>
      <c r="F78" s="446"/>
      <c r="G78" s="296">
        <v>3</v>
      </c>
      <c r="H78" s="297"/>
      <c r="I78" s="432"/>
      <c r="J78" s="432"/>
      <c r="K78" s="472"/>
      <c r="L78" s="424"/>
      <c r="M78" s="424"/>
      <c r="N78" s="424"/>
      <c r="O78" s="424"/>
      <c r="P78" s="38"/>
      <c r="Q78" s="38"/>
      <c r="R78" s="38"/>
      <c r="S78" s="38"/>
      <c r="T78" s="38"/>
      <c r="U78" s="38"/>
      <c r="V78" s="38"/>
      <c r="W78" s="38"/>
      <c r="X78" s="38"/>
      <c r="Y78" s="38"/>
      <c r="Z78" s="38"/>
    </row>
    <row r="79" spans="1:26" ht="21" customHeight="1">
      <c r="A79" s="38"/>
      <c r="B79" s="427"/>
      <c r="C79" s="430"/>
      <c r="D79" s="432"/>
      <c r="E79" s="432"/>
      <c r="F79" s="446"/>
      <c r="G79" s="296">
        <v>4</v>
      </c>
      <c r="H79" s="288"/>
      <c r="I79" s="432"/>
      <c r="J79" s="432"/>
      <c r="K79" s="472"/>
      <c r="L79" s="424"/>
      <c r="M79" s="424"/>
      <c r="N79" s="424"/>
      <c r="O79" s="424"/>
      <c r="P79" s="38"/>
      <c r="Q79" s="38"/>
      <c r="R79" s="38"/>
      <c r="S79" s="38"/>
      <c r="T79" s="38"/>
      <c r="U79" s="38"/>
      <c r="V79" s="38"/>
      <c r="W79" s="38"/>
      <c r="X79" s="38"/>
      <c r="Y79" s="38"/>
      <c r="Z79" s="38"/>
    </row>
    <row r="80" spans="1:26" ht="21" customHeight="1">
      <c r="A80" s="38"/>
      <c r="B80" s="427"/>
      <c r="C80" s="430"/>
      <c r="D80" s="432"/>
      <c r="E80" s="432"/>
      <c r="F80" s="446"/>
      <c r="G80" s="296">
        <v>5</v>
      </c>
      <c r="H80" s="288"/>
      <c r="I80" s="432"/>
      <c r="J80" s="432"/>
      <c r="K80" s="472"/>
      <c r="L80" s="424"/>
      <c r="M80" s="424"/>
      <c r="N80" s="424"/>
      <c r="O80" s="424"/>
      <c r="P80" s="38"/>
      <c r="Q80" s="38"/>
      <c r="R80" s="38"/>
      <c r="S80" s="38"/>
      <c r="T80" s="38"/>
      <c r="U80" s="38"/>
      <c r="V80" s="38"/>
      <c r="W80" s="38"/>
      <c r="X80" s="38"/>
      <c r="Y80" s="38"/>
      <c r="Z80" s="38"/>
    </row>
    <row r="81" spans="1:26" ht="21" customHeight="1">
      <c r="A81" s="38"/>
      <c r="B81" s="427"/>
      <c r="C81" s="430"/>
      <c r="D81" s="432"/>
      <c r="E81" s="432"/>
      <c r="F81" s="446"/>
      <c r="G81" s="296">
        <v>6</v>
      </c>
      <c r="H81" s="288"/>
      <c r="I81" s="432"/>
      <c r="J81" s="432"/>
      <c r="K81" s="472"/>
      <c r="L81" s="424"/>
      <c r="M81" s="424"/>
      <c r="N81" s="424"/>
      <c r="O81" s="424"/>
      <c r="P81" s="38"/>
      <c r="Q81" s="38"/>
      <c r="R81" s="38"/>
      <c r="S81" s="38"/>
      <c r="T81" s="38"/>
      <c r="U81" s="38"/>
      <c r="V81" s="38"/>
      <c r="W81" s="38"/>
      <c r="X81" s="38"/>
      <c r="Y81" s="38"/>
      <c r="Z81" s="38"/>
    </row>
    <row r="82" spans="1:26" ht="21" customHeight="1">
      <c r="A82" s="38"/>
      <c r="B82" s="427"/>
      <c r="C82" s="430"/>
      <c r="D82" s="432"/>
      <c r="E82" s="432"/>
      <c r="F82" s="446"/>
      <c r="G82" s="296">
        <v>7</v>
      </c>
      <c r="H82" s="288"/>
      <c r="I82" s="432"/>
      <c r="J82" s="432"/>
      <c r="K82" s="472"/>
      <c r="L82" s="424"/>
      <c r="M82" s="424"/>
      <c r="N82" s="424"/>
      <c r="O82" s="424"/>
      <c r="P82" s="38"/>
      <c r="Q82" s="38"/>
      <c r="R82" s="38"/>
      <c r="S82" s="38"/>
      <c r="T82" s="38"/>
      <c r="U82" s="38"/>
      <c r="V82" s="38"/>
      <c r="W82" s="38"/>
      <c r="X82" s="38"/>
      <c r="Y82" s="38"/>
      <c r="Z82" s="38"/>
    </row>
    <row r="83" spans="1:26" ht="21" customHeight="1" thickBot="1">
      <c r="A83" s="38"/>
      <c r="B83" s="428"/>
      <c r="C83" s="430"/>
      <c r="D83" s="432"/>
      <c r="E83" s="432"/>
      <c r="F83" s="446"/>
      <c r="G83" s="296">
        <v>8</v>
      </c>
      <c r="H83" s="288"/>
      <c r="I83" s="432"/>
      <c r="J83" s="432"/>
      <c r="K83" s="472"/>
      <c r="L83" s="425"/>
      <c r="M83" s="425"/>
      <c r="N83" s="425"/>
      <c r="O83" s="425"/>
      <c r="P83" s="38"/>
      <c r="Q83" s="38"/>
      <c r="R83" s="38"/>
      <c r="S83" s="38"/>
      <c r="T83" s="38"/>
      <c r="U83" s="38"/>
      <c r="V83" s="38"/>
      <c r="W83" s="38"/>
      <c r="X83" s="38"/>
      <c r="Y83" s="38"/>
      <c r="Z83" s="38"/>
    </row>
    <row r="84" spans="1:26" ht="44.25" customHeight="1">
      <c r="A84" s="38"/>
      <c r="B84" s="426" t="str">
        <f>+LEFT(C84,3)</f>
        <v>2.2</v>
      </c>
      <c r="C84" s="484" t="s">
        <v>129</v>
      </c>
      <c r="D84" s="431" t="s">
        <v>436</v>
      </c>
      <c r="E84" s="431" t="s">
        <v>667</v>
      </c>
      <c r="F84" s="437">
        <v>3</v>
      </c>
      <c r="G84" s="296">
        <v>1</v>
      </c>
      <c r="H84" s="298" t="s">
        <v>540</v>
      </c>
      <c r="I84" s="485" t="s">
        <v>767</v>
      </c>
      <c r="J84" s="442">
        <v>3</v>
      </c>
      <c r="K84" s="487" t="str">
        <f>+IF(OR(ISBLANK(F84),ISBLANK(J84)),"",IF(OR(AND(F84=1,J84=1),AND(F84=1,J84=2),AND(F84=1,J84=3)),"Deficiencia de control mayor (diseño y ejecución)",IF(OR(AND(F84=2,J84=2),AND(F84=3,J84=1),AND(F84=3,J84=2),AND(F84=2,J84=1)),"Deficiencia de control (diseño o ejecución)",IF(AND(F84=2,J84=3),"Oportunidad de mejora","Mantenimiento del control"))))</f>
        <v>Mantenimiento del control</v>
      </c>
      <c r="L84" s="440">
        <f>+IF(K84="",0,IF(K84="Deficiencia de control mayor (diseño y ejecución)",4,IF(K84="Deficiencia de control (diseño o ejecución)",20,IF(K84="Oportunidad de mejora",40,60))))</f>
        <v>60</v>
      </c>
      <c r="M84" s="440">
        <v>9.8965300000000006E-2</v>
      </c>
      <c r="N84" s="423">
        <f>+L84+M84</f>
        <v>60.098965300000003</v>
      </c>
      <c r="O84" s="423"/>
      <c r="P84" s="38"/>
      <c r="Q84" s="38"/>
      <c r="R84" s="38"/>
      <c r="S84" s="38"/>
      <c r="T84" s="38"/>
      <c r="U84" s="38"/>
      <c r="V84" s="38"/>
      <c r="W84" s="38"/>
      <c r="X84" s="38"/>
      <c r="Y84" s="38"/>
      <c r="Z84" s="38"/>
    </row>
    <row r="85" spans="1:26" ht="44.25" customHeight="1">
      <c r="A85" s="38"/>
      <c r="B85" s="427"/>
      <c r="C85" s="430"/>
      <c r="D85" s="432"/>
      <c r="E85" s="431"/>
      <c r="F85" s="446"/>
      <c r="G85" s="296">
        <v>2</v>
      </c>
      <c r="H85" s="298" t="s">
        <v>533</v>
      </c>
      <c r="I85" s="432"/>
      <c r="J85" s="432"/>
      <c r="K85" s="439"/>
      <c r="L85" s="424"/>
      <c r="M85" s="424"/>
      <c r="N85" s="424"/>
      <c r="O85" s="424"/>
      <c r="P85" s="38"/>
      <c r="Q85" s="38"/>
      <c r="R85" s="38"/>
      <c r="S85" s="38"/>
      <c r="T85" s="38"/>
      <c r="U85" s="38"/>
      <c r="V85" s="38"/>
      <c r="W85" s="38"/>
      <c r="X85" s="38"/>
      <c r="Y85" s="38"/>
      <c r="Z85" s="38"/>
    </row>
    <row r="86" spans="1:26" ht="44.25" customHeight="1">
      <c r="A86" s="38"/>
      <c r="B86" s="427"/>
      <c r="C86" s="430"/>
      <c r="D86" s="432"/>
      <c r="E86" s="431"/>
      <c r="F86" s="446"/>
      <c r="G86" s="296">
        <v>3</v>
      </c>
      <c r="H86" s="298" t="s">
        <v>132</v>
      </c>
      <c r="I86" s="432"/>
      <c r="J86" s="432"/>
      <c r="K86" s="439"/>
      <c r="L86" s="424"/>
      <c r="M86" s="424"/>
      <c r="N86" s="424"/>
      <c r="O86" s="424"/>
      <c r="P86" s="38"/>
      <c r="Q86" s="38"/>
      <c r="R86" s="38"/>
      <c r="S86" s="38"/>
      <c r="T86" s="38"/>
      <c r="U86" s="38"/>
      <c r="V86" s="38"/>
      <c r="W86" s="38"/>
      <c r="X86" s="38"/>
      <c r="Y86" s="38"/>
      <c r="Z86" s="38"/>
    </row>
    <row r="87" spans="1:26" ht="44.25" customHeight="1">
      <c r="A87" s="38"/>
      <c r="B87" s="427"/>
      <c r="C87" s="430"/>
      <c r="D87" s="432"/>
      <c r="E87" s="431"/>
      <c r="F87" s="446"/>
      <c r="G87" s="296">
        <v>4</v>
      </c>
      <c r="H87" s="298" t="s">
        <v>153</v>
      </c>
      <c r="I87" s="432"/>
      <c r="J87" s="432"/>
      <c r="K87" s="439"/>
      <c r="L87" s="424"/>
      <c r="M87" s="424"/>
      <c r="N87" s="424"/>
      <c r="O87" s="424"/>
      <c r="P87" s="38"/>
      <c r="Q87" s="38"/>
      <c r="R87" s="38"/>
      <c r="S87" s="38"/>
      <c r="T87" s="38"/>
      <c r="U87" s="38"/>
      <c r="V87" s="38"/>
      <c r="W87" s="38"/>
      <c r="X87" s="38"/>
      <c r="Y87" s="38"/>
      <c r="Z87" s="38"/>
    </row>
    <row r="88" spans="1:26" ht="49.5" customHeight="1">
      <c r="A88" s="38"/>
      <c r="B88" s="427"/>
      <c r="C88" s="430"/>
      <c r="D88" s="432"/>
      <c r="E88" s="431"/>
      <c r="F88" s="446"/>
      <c r="G88" s="296">
        <v>5</v>
      </c>
      <c r="H88" s="298" t="s">
        <v>131</v>
      </c>
      <c r="I88" s="432"/>
      <c r="J88" s="432"/>
      <c r="K88" s="439"/>
      <c r="L88" s="424"/>
      <c r="M88" s="424"/>
      <c r="N88" s="424"/>
      <c r="O88" s="424"/>
      <c r="P88" s="38"/>
      <c r="Q88" s="38"/>
      <c r="R88" s="38"/>
      <c r="S88" s="38"/>
      <c r="T88" s="38"/>
      <c r="U88" s="38"/>
      <c r="V88" s="38"/>
      <c r="W88" s="38"/>
      <c r="X88" s="38"/>
      <c r="Y88" s="38"/>
      <c r="Z88" s="38"/>
    </row>
    <row r="89" spans="1:26" ht="49.5" customHeight="1">
      <c r="A89" s="38"/>
      <c r="B89" s="427"/>
      <c r="C89" s="430"/>
      <c r="D89" s="432"/>
      <c r="E89" s="431"/>
      <c r="F89" s="446"/>
      <c r="G89" s="296">
        <v>6</v>
      </c>
      <c r="H89" s="288"/>
      <c r="I89" s="432"/>
      <c r="J89" s="432"/>
      <c r="K89" s="439"/>
      <c r="L89" s="424"/>
      <c r="M89" s="424"/>
      <c r="N89" s="424"/>
      <c r="O89" s="424"/>
      <c r="P89" s="38"/>
      <c r="Q89" s="38"/>
      <c r="R89" s="38"/>
      <c r="S89" s="38"/>
      <c r="T89" s="38"/>
      <c r="U89" s="38"/>
      <c r="V89" s="38"/>
      <c r="W89" s="38"/>
      <c r="X89" s="38"/>
      <c r="Y89" s="38"/>
      <c r="Z89" s="38"/>
    </row>
    <row r="90" spans="1:26" ht="49.5" customHeight="1">
      <c r="A90" s="38"/>
      <c r="B90" s="427"/>
      <c r="C90" s="430"/>
      <c r="D90" s="432"/>
      <c r="E90" s="431"/>
      <c r="F90" s="446"/>
      <c r="G90" s="296">
        <v>7</v>
      </c>
      <c r="H90" s="288"/>
      <c r="I90" s="432"/>
      <c r="J90" s="432"/>
      <c r="K90" s="439"/>
      <c r="L90" s="424"/>
      <c r="M90" s="424"/>
      <c r="N90" s="424"/>
      <c r="O90" s="424"/>
      <c r="P90" s="38"/>
      <c r="Q90" s="38"/>
      <c r="R90" s="38"/>
      <c r="S90" s="38"/>
      <c r="T90" s="38"/>
      <c r="U90" s="38"/>
      <c r="V90" s="38"/>
      <c r="W90" s="38"/>
      <c r="X90" s="38"/>
      <c r="Y90" s="38"/>
      <c r="Z90" s="38"/>
    </row>
    <row r="91" spans="1:26" ht="40.5" customHeight="1" thickBot="1">
      <c r="A91" s="38"/>
      <c r="B91" s="428"/>
      <c r="C91" s="430"/>
      <c r="D91" s="432"/>
      <c r="E91" s="431"/>
      <c r="F91" s="446"/>
      <c r="G91" s="296">
        <v>8</v>
      </c>
      <c r="H91" s="288"/>
      <c r="I91" s="432"/>
      <c r="J91" s="432"/>
      <c r="K91" s="439"/>
      <c r="L91" s="425"/>
      <c r="M91" s="425"/>
      <c r="N91" s="425"/>
      <c r="O91" s="425"/>
      <c r="P91" s="38"/>
      <c r="Q91" s="38"/>
      <c r="R91" s="169"/>
      <c r="S91" s="38"/>
      <c r="T91" s="38"/>
      <c r="U91" s="38"/>
      <c r="V91" s="38"/>
      <c r="W91" s="38"/>
      <c r="X91" s="38"/>
      <c r="Y91" s="38"/>
      <c r="Z91" s="38"/>
    </row>
    <row r="92" spans="1:26" ht="49.5" customHeight="1">
      <c r="A92" s="38"/>
      <c r="B92" s="426" t="str">
        <f>+LEFT(C92,3)</f>
        <v>2.3</v>
      </c>
      <c r="C92" s="429" t="s">
        <v>133</v>
      </c>
      <c r="D92" s="431" t="s">
        <v>437</v>
      </c>
      <c r="E92" s="457" t="s">
        <v>668</v>
      </c>
      <c r="F92" s="437">
        <v>3</v>
      </c>
      <c r="G92" s="299">
        <v>1</v>
      </c>
      <c r="H92" s="178" t="s">
        <v>541</v>
      </c>
      <c r="I92" s="485" t="s">
        <v>768</v>
      </c>
      <c r="J92" s="442">
        <v>3</v>
      </c>
      <c r="K92" s="487" t="str">
        <f>+IF(OR(ISBLANK(F92),ISBLANK(J92)),"",IF(OR(AND(F92=1,J92=1),AND(F92=1,J92=2),AND(F92=1,J92=3)),"Deficiencia de control mayor (diseño y ejecución)",IF(OR(AND(F92=2,J92=2),AND(F92=3,J92=1),AND(F92=3,J92=2),AND(F92=2,J92=1)),"Deficiencia de control (diseño o ejecución)",IF(AND(F92=2,J92=3),"Oportunidad de mejora","Mantenimiento del control"))))</f>
        <v>Mantenimiento del control</v>
      </c>
      <c r="L92" s="440">
        <f>+IF(K92="",0,IF(K92="Deficiencia de control mayor (diseño y ejecución)",4,IF(K92="Deficiencia de control (diseño o ejecución)",20,IF(K92="Oportunidad de mejora",40,60))))</f>
        <v>60</v>
      </c>
      <c r="M92" s="440">
        <v>0.15698000000000001</v>
      </c>
      <c r="N92" s="423">
        <f>+L92+M92</f>
        <v>60.156979999999997</v>
      </c>
      <c r="O92" s="423"/>
      <c r="P92" s="38"/>
      <c r="Q92" s="38"/>
      <c r="R92" s="38"/>
      <c r="S92" s="38"/>
      <c r="T92" s="38"/>
      <c r="U92" s="38"/>
      <c r="V92" s="38"/>
      <c r="W92" s="38"/>
      <c r="X92" s="38"/>
      <c r="Y92" s="38"/>
      <c r="Z92" s="38"/>
    </row>
    <row r="93" spans="1:26" ht="49.5" customHeight="1">
      <c r="A93" s="38"/>
      <c r="B93" s="427"/>
      <c r="C93" s="430"/>
      <c r="D93" s="432"/>
      <c r="E93" s="432"/>
      <c r="F93" s="446"/>
      <c r="G93" s="299">
        <v>2</v>
      </c>
      <c r="H93" s="178" t="s">
        <v>734</v>
      </c>
      <c r="I93" s="432"/>
      <c r="J93" s="432"/>
      <c r="K93" s="439"/>
      <c r="L93" s="424"/>
      <c r="M93" s="424"/>
      <c r="N93" s="424"/>
      <c r="O93" s="424"/>
      <c r="P93" s="38"/>
      <c r="Q93" s="38"/>
      <c r="R93" s="38"/>
      <c r="S93" s="38"/>
      <c r="T93" s="38"/>
      <c r="U93" s="38"/>
      <c r="V93" s="38"/>
      <c r="W93" s="38"/>
      <c r="X93" s="38"/>
      <c r="Y93" s="38"/>
      <c r="Z93" s="38"/>
    </row>
    <row r="94" spans="1:26" ht="49.5" customHeight="1">
      <c r="A94" s="38"/>
      <c r="B94" s="427"/>
      <c r="C94" s="430"/>
      <c r="D94" s="432"/>
      <c r="E94" s="432"/>
      <c r="F94" s="446"/>
      <c r="G94" s="299">
        <v>3</v>
      </c>
      <c r="H94" s="298" t="s">
        <v>130</v>
      </c>
      <c r="I94" s="432"/>
      <c r="J94" s="432"/>
      <c r="K94" s="439"/>
      <c r="L94" s="424"/>
      <c r="M94" s="424"/>
      <c r="N94" s="424"/>
      <c r="O94" s="424"/>
      <c r="P94" s="38"/>
      <c r="Q94" s="38"/>
      <c r="R94" s="38"/>
      <c r="S94" s="38"/>
      <c r="T94" s="38"/>
      <c r="U94" s="38"/>
      <c r="V94" s="38"/>
      <c r="W94" s="38"/>
      <c r="X94" s="38"/>
      <c r="Y94" s="38"/>
      <c r="Z94" s="38"/>
    </row>
    <row r="95" spans="1:26" ht="49.5" customHeight="1">
      <c r="A95" s="38"/>
      <c r="B95" s="427"/>
      <c r="C95" s="430"/>
      <c r="D95" s="432"/>
      <c r="E95" s="432"/>
      <c r="F95" s="446"/>
      <c r="G95" s="299">
        <v>4</v>
      </c>
      <c r="H95" s="298" t="s">
        <v>131</v>
      </c>
      <c r="I95" s="432"/>
      <c r="J95" s="432"/>
      <c r="K95" s="439"/>
      <c r="L95" s="424"/>
      <c r="M95" s="424"/>
      <c r="N95" s="424"/>
      <c r="O95" s="424"/>
      <c r="P95" s="38"/>
      <c r="Q95" s="38"/>
      <c r="R95" s="38"/>
      <c r="S95" s="38"/>
      <c r="T95" s="38"/>
      <c r="U95" s="38"/>
      <c r="V95" s="38"/>
      <c r="W95" s="38"/>
      <c r="X95" s="38"/>
      <c r="Y95" s="38"/>
      <c r="Z95" s="38"/>
    </row>
    <row r="96" spans="1:26" ht="49.5" customHeight="1">
      <c r="A96" s="38"/>
      <c r="B96" s="427"/>
      <c r="C96" s="430"/>
      <c r="D96" s="432"/>
      <c r="E96" s="432"/>
      <c r="F96" s="446"/>
      <c r="G96" s="299">
        <v>5</v>
      </c>
      <c r="H96" s="298" t="s">
        <v>132</v>
      </c>
      <c r="I96" s="432"/>
      <c r="J96" s="432"/>
      <c r="K96" s="439"/>
      <c r="L96" s="424"/>
      <c r="M96" s="424"/>
      <c r="N96" s="424"/>
      <c r="O96" s="424"/>
      <c r="P96" s="38"/>
      <c r="Q96" s="38"/>
      <c r="R96" s="38"/>
      <c r="S96" s="38"/>
      <c r="T96" s="38"/>
      <c r="U96" s="38"/>
      <c r="V96" s="38"/>
      <c r="W96" s="38"/>
      <c r="X96" s="38"/>
      <c r="Y96" s="38"/>
      <c r="Z96" s="38"/>
    </row>
    <row r="97" spans="1:26" ht="49.5" customHeight="1">
      <c r="A97" s="38"/>
      <c r="B97" s="427"/>
      <c r="C97" s="430"/>
      <c r="D97" s="432"/>
      <c r="E97" s="432"/>
      <c r="F97" s="446"/>
      <c r="G97" s="299">
        <v>6</v>
      </c>
      <c r="H97" s="298"/>
      <c r="I97" s="432"/>
      <c r="J97" s="432"/>
      <c r="K97" s="439"/>
      <c r="L97" s="424"/>
      <c r="M97" s="424"/>
      <c r="N97" s="424"/>
      <c r="O97" s="424"/>
      <c r="P97" s="38"/>
      <c r="Q97" s="38"/>
      <c r="R97" s="38"/>
      <c r="S97" s="38"/>
      <c r="T97" s="38"/>
      <c r="U97" s="38"/>
      <c r="V97" s="38"/>
      <c r="W97" s="38"/>
      <c r="X97" s="38"/>
      <c r="Y97" s="38"/>
      <c r="Z97" s="38"/>
    </row>
    <row r="98" spans="1:26" ht="43.5" customHeight="1">
      <c r="A98" s="38"/>
      <c r="B98" s="427"/>
      <c r="C98" s="430"/>
      <c r="D98" s="432"/>
      <c r="E98" s="432"/>
      <c r="F98" s="446"/>
      <c r="G98" s="296"/>
      <c r="H98" s="291"/>
      <c r="I98" s="432"/>
      <c r="J98" s="432"/>
      <c r="K98" s="439"/>
      <c r="L98" s="424"/>
      <c r="M98" s="424"/>
      <c r="N98" s="424"/>
      <c r="O98" s="424"/>
      <c r="P98" s="38"/>
      <c r="Q98" s="38"/>
      <c r="R98" s="38"/>
      <c r="S98" s="38"/>
      <c r="T98" s="38"/>
      <c r="U98" s="38"/>
      <c r="V98" s="38"/>
      <c r="W98" s="38"/>
      <c r="X98" s="38"/>
      <c r="Y98" s="38"/>
      <c r="Z98" s="38"/>
    </row>
    <row r="99" spans="1:26" ht="3" customHeight="1" thickBot="1">
      <c r="A99" s="38"/>
      <c r="B99" s="428"/>
      <c r="C99" s="430"/>
      <c r="D99" s="432"/>
      <c r="E99" s="432"/>
      <c r="F99" s="446"/>
      <c r="G99" s="296">
        <v>8</v>
      </c>
      <c r="H99" s="291"/>
      <c r="I99" s="432"/>
      <c r="J99" s="432"/>
      <c r="K99" s="439"/>
      <c r="L99" s="425"/>
      <c r="M99" s="425"/>
      <c r="N99" s="425"/>
      <c r="O99" s="425"/>
      <c r="P99" s="38"/>
      <c r="Q99" s="38"/>
      <c r="R99" s="38"/>
      <c r="S99" s="38"/>
      <c r="T99" s="38"/>
      <c r="U99" s="38"/>
      <c r="V99" s="38"/>
      <c r="W99" s="38"/>
      <c r="X99" s="38"/>
      <c r="Y99" s="38"/>
      <c r="Z99" s="38"/>
    </row>
    <row r="100" spans="1:26" ht="2.25" customHeight="1" thickBot="1">
      <c r="A100" s="38"/>
      <c r="B100" s="47"/>
      <c r="C100" s="481"/>
      <c r="D100" s="482"/>
      <c r="E100" s="482"/>
      <c r="F100" s="486"/>
      <c r="G100" s="300">
        <v>9</v>
      </c>
      <c r="H100" s="301"/>
      <c r="I100" s="253"/>
      <c r="J100" s="254"/>
      <c r="K100" s="255"/>
      <c r="L100" s="176"/>
      <c r="M100" s="176"/>
      <c r="N100" s="177"/>
      <c r="O100" s="177"/>
      <c r="P100" s="38"/>
      <c r="Q100" s="38"/>
      <c r="R100" s="38"/>
      <c r="S100" s="38"/>
      <c r="T100" s="38"/>
      <c r="U100" s="38"/>
      <c r="V100" s="38"/>
      <c r="W100" s="38"/>
      <c r="X100" s="38"/>
      <c r="Y100" s="38"/>
      <c r="Z100" s="38"/>
    </row>
    <row r="101" spans="1:26" ht="23.25" customHeight="1">
      <c r="A101" s="38"/>
      <c r="B101" s="474"/>
      <c r="C101" s="476" t="s">
        <v>599</v>
      </c>
      <c r="D101" s="466" t="s">
        <v>8</v>
      </c>
      <c r="E101" s="467" t="s">
        <v>134</v>
      </c>
      <c r="F101" s="458" t="s">
        <v>595</v>
      </c>
      <c r="G101" s="468" t="s">
        <v>112</v>
      </c>
      <c r="H101" s="469"/>
      <c r="I101" s="470"/>
      <c r="J101" s="458" t="s">
        <v>596</v>
      </c>
      <c r="K101" s="458" t="s">
        <v>128</v>
      </c>
      <c r="L101" s="460"/>
      <c r="M101" s="460"/>
      <c r="N101" s="461"/>
      <c r="O101" s="461"/>
      <c r="P101" s="38"/>
      <c r="Q101" s="38"/>
      <c r="R101" s="38"/>
      <c r="S101" s="38"/>
      <c r="T101" s="38"/>
      <c r="U101" s="38"/>
      <c r="V101" s="38"/>
      <c r="W101" s="38"/>
      <c r="X101" s="38"/>
      <c r="Y101" s="38"/>
      <c r="Z101" s="38"/>
    </row>
    <row r="102" spans="1:26" ht="42" customHeight="1">
      <c r="A102" s="38"/>
      <c r="B102" s="459"/>
      <c r="C102" s="459"/>
      <c r="D102" s="459"/>
      <c r="E102" s="459"/>
      <c r="F102" s="459"/>
      <c r="G102" s="454" t="s">
        <v>13</v>
      </c>
      <c r="H102" s="456" t="s">
        <v>15</v>
      </c>
      <c r="I102" s="456" t="s">
        <v>433</v>
      </c>
      <c r="J102" s="459"/>
      <c r="K102" s="459"/>
      <c r="L102" s="424"/>
      <c r="M102" s="424"/>
      <c r="N102" s="424"/>
      <c r="O102" s="424"/>
      <c r="P102" s="38"/>
      <c r="Q102" s="38"/>
      <c r="R102" s="38"/>
      <c r="S102" s="38"/>
      <c r="T102" s="38"/>
      <c r="U102" s="38"/>
      <c r="V102" s="38"/>
      <c r="W102" s="38"/>
      <c r="X102" s="38"/>
      <c r="Y102" s="38"/>
      <c r="Z102" s="38"/>
    </row>
    <row r="103" spans="1:26" ht="87.75" customHeight="1" thickBot="1">
      <c r="A103" s="38"/>
      <c r="B103" s="475"/>
      <c r="C103" s="455"/>
      <c r="D103" s="455"/>
      <c r="E103" s="455"/>
      <c r="F103" s="455"/>
      <c r="G103" s="455"/>
      <c r="H103" s="455"/>
      <c r="I103" s="455"/>
      <c r="J103" s="455"/>
      <c r="K103" s="455"/>
      <c r="L103" s="425"/>
      <c r="M103" s="425"/>
      <c r="N103" s="425"/>
      <c r="O103" s="425"/>
      <c r="P103" s="38"/>
      <c r="Q103" s="38"/>
      <c r="R103" s="38"/>
      <c r="S103" s="38"/>
      <c r="T103" s="38"/>
      <c r="U103" s="38"/>
      <c r="V103" s="38"/>
      <c r="W103" s="38"/>
      <c r="X103" s="38"/>
      <c r="Y103" s="38"/>
      <c r="Z103" s="38"/>
    </row>
    <row r="104" spans="1:26" ht="66" customHeight="1">
      <c r="A104" s="38"/>
      <c r="B104" s="426" t="str">
        <f>+LEFT(C104,3)</f>
        <v>3.1</v>
      </c>
      <c r="C104" s="447" t="s">
        <v>438</v>
      </c>
      <c r="D104" s="448" t="s">
        <v>439</v>
      </c>
      <c r="E104" s="477" t="s">
        <v>669</v>
      </c>
      <c r="F104" s="450">
        <v>3</v>
      </c>
      <c r="G104" s="302">
        <v>1</v>
      </c>
      <c r="H104" s="303" t="s">
        <v>121</v>
      </c>
      <c r="I104" s="451" t="s">
        <v>616</v>
      </c>
      <c r="J104" s="452">
        <v>3</v>
      </c>
      <c r="K104" s="473" t="str">
        <f>+IF(OR(ISBLANK(F104),ISBLANK(J104)),"",IF(OR(AND(F104=1,J104=1),AND(F104=1,J104=2),AND(F104=1,J104=3)),"Deficiencia de control mayor (diseño y ejecución)",IF(OR(AND(F104=2,J104=2),AND(F104=3,J104=1),AND(F104=3,J104=2),AND(F104=2,J104=1)),"Deficiencia de control (diseño o ejecución)",IF(AND(F104=2,J104=3),"Oportunidad de mejora","Mantenimiento del control"))))</f>
        <v>Mantenimiento del control</v>
      </c>
      <c r="L104" s="440">
        <f>+IF(K104="",0,IF(K104="Deficiencia de control mayor (diseño y ejecución)",4,IF(K104="Deficiencia de control (diseño o ejecución)",20,IF(K104="Oportunidad de mejora",40,60))))</f>
        <v>60</v>
      </c>
      <c r="M104" s="440">
        <v>0.28965000000000002</v>
      </c>
      <c r="N104" s="423">
        <f>+L104+M104</f>
        <v>60.289650000000002</v>
      </c>
      <c r="O104" s="423"/>
      <c r="P104" s="38"/>
      <c r="Q104" s="38"/>
      <c r="R104" s="38"/>
      <c r="S104" s="38"/>
      <c r="T104" s="38"/>
      <c r="U104" s="38"/>
      <c r="V104" s="38"/>
      <c r="W104" s="38"/>
      <c r="X104" s="38"/>
      <c r="Y104" s="38"/>
      <c r="Z104" s="38"/>
    </row>
    <row r="105" spans="1:26" ht="66" customHeight="1">
      <c r="A105" s="38"/>
      <c r="B105" s="427"/>
      <c r="C105" s="430"/>
      <c r="D105" s="432"/>
      <c r="E105" s="432"/>
      <c r="F105" s="446"/>
      <c r="G105" s="288">
        <v>2</v>
      </c>
      <c r="H105" s="178" t="s">
        <v>135</v>
      </c>
      <c r="I105" s="434"/>
      <c r="J105" s="432"/>
      <c r="K105" s="472"/>
      <c r="L105" s="424"/>
      <c r="M105" s="424"/>
      <c r="N105" s="424"/>
      <c r="O105" s="424"/>
      <c r="P105" s="38"/>
      <c r="Q105" s="38"/>
      <c r="R105" s="38"/>
      <c r="S105" s="38"/>
      <c r="T105" s="38"/>
      <c r="U105" s="38"/>
      <c r="V105" s="38"/>
      <c r="W105" s="38"/>
      <c r="X105" s="38"/>
      <c r="Y105" s="38"/>
      <c r="Z105" s="38"/>
    </row>
    <row r="106" spans="1:26" ht="48.75" customHeight="1">
      <c r="A106" s="38"/>
      <c r="B106" s="427"/>
      <c r="C106" s="430"/>
      <c r="D106" s="432"/>
      <c r="E106" s="432"/>
      <c r="F106" s="446"/>
      <c r="G106" s="288">
        <v>3</v>
      </c>
      <c r="H106" s="178" t="s">
        <v>588</v>
      </c>
      <c r="I106" s="434"/>
      <c r="J106" s="432"/>
      <c r="K106" s="472"/>
      <c r="L106" s="424"/>
      <c r="M106" s="424"/>
      <c r="N106" s="424"/>
      <c r="O106" s="424"/>
      <c r="P106" s="38"/>
      <c r="Q106" s="38"/>
      <c r="R106" s="38"/>
      <c r="S106" s="38"/>
      <c r="T106" s="38"/>
      <c r="U106" s="38"/>
      <c r="V106" s="38"/>
      <c r="W106" s="38"/>
      <c r="X106" s="38"/>
      <c r="Y106" s="38"/>
      <c r="Z106" s="38"/>
    </row>
    <row r="107" spans="1:26" ht="42" customHeight="1">
      <c r="A107" s="38"/>
      <c r="B107" s="427"/>
      <c r="C107" s="430"/>
      <c r="D107" s="432"/>
      <c r="E107" s="432"/>
      <c r="F107" s="446"/>
      <c r="G107" s="288">
        <v>4</v>
      </c>
      <c r="H107" s="291" t="s">
        <v>589</v>
      </c>
      <c r="I107" s="434"/>
      <c r="J107" s="432"/>
      <c r="K107" s="472"/>
      <c r="L107" s="424"/>
      <c r="M107" s="424"/>
      <c r="N107" s="424"/>
      <c r="O107" s="424"/>
      <c r="P107" s="38"/>
      <c r="Q107" s="38"/>
      <c r="R107" s="38"/>
      <c r="S107" s="38"/>
      <c r="T107" s="38"/>
      <c r="U107" s="38"/>
      <c r="V107" s="38"/>
      <c r="W107" s="38"/>
      <c r="X107" s="38"/>
      <c r="Y107" s="38"/>
      <c r="Z107" s="38"/>
    </row>
    <row r="108" spans="1:26" ht="24.75" customHeight="1">
      <c r="A108" s="38"/>
      <c r="B108" s="427"/>
      <c r="C108" s="430"/>
      <c r="D108" s="432"/>
      <c r="E108" s="432"/>
      <c r="F108" s="446"/>
      <c r="G108" s="288">
        <v>5</v>
      </c>
      <c r="H108" s="291"/>
      <c r="I108" s="434"/>
      <c r="J108" s="432"/>
      <c r="K108" s="472"/>
      <c r="L108" s="424"/>
      <c r="M108" s="424"/>
      <c r="N108" s="424"/>
      <c r="O108" s="424"/>
      <c r="P108" s="38"/>
      <c r="Q108" s="38"/>
      <c r="R108" s="38"/>
      <c r="S108" s="38"/>
      <c r="T108" s="38"/>
      <c r="U108" s="38"/>
      <c r="V108" s="38"/>
      <c r="W108" s="38"/>
      <c r="X108" s="38"/>
      <c r="Y108" s="38"/>
      <c r="Z108" s="38"/>
    </row>
    <row r="109" spans="1:26" ht="24.75" customHeight="1">
      <c r="A109" s="38"/>
      <c r="B109" s="427"/>
      <c r="C109" s="430"/>
      <c r="D109" s="432"/>
      <c r="E109" s="432"/>
      <c r="F109" s="446"/>
      <c r="G109" s="288">
        <v>6</v>
      </c>
      <c r="H109" s="291"/>
      <c r="I109" s="434"/>
      <c r="J109" s="432"/>
      <c r="K109" s="472"/>
      <c r="L109" s="424"/>
      <c r="M109" s="424"/>
      <c r="N109" s="424"/>
      <c r="O109" s="424"/>
      <c r="P109" s="38"/>
      <c r="Q109" s="38"/>
      <c r="R109" s="38"/>
      <c r="S109" s="38"/>
      <c r="T109" s="38"/>
      <c r="U109" s="38"/>
      <c r="V109" s="38"/>
      <c r="W109" s="38"/>
      <c r="X109" s="38"/>
      <c r="Y109" s="38"/>
      <c r="Z109" s="38"/>
    </row>
    <row r="110" spans="1:26" ht="13.5" customHeight="1">
      <c r="A110" s="38"/>
      <c r="B110" s="427"/>
      <c r="C110" s="430"/>
      <c r="D110" s="432"/>
      <c r="E110" s="432"/>
      <c r="F110" s="446"/>
      <c r="G110" s="288">
        <v>7</v>
      </c>
      <c r="H110" s="291"/>
      <c r="I110" s="434"/>
      <c r="J110" s="432"/>
      <c r="K110" s="472"/>
      <c r="L110" s="424"/>
      <c r="M110" s="424"/>
      <c r="N110" s="424"/>
      <c r="O110" s="424"/>
      <c r="P110" s="38"/>
      <c r="Q110" s="38"/>
      <c r="R110" s="38"/>
      <c r="S110" s="38"/>
      <c r="T110" s="38"/>
      <c r="U110" s="38"/>
      <c r="V110" s="38"/>
      <c r="W110" s="38"/>
      <c r="X110" s="38"/>
      <c r="Y110" s="38"/>
      <c r="Z110" s="38"/>
    </row>
    <row r="111" spans="1:26" ht="13.5" customHeight="1" thickBot="1">
      <c r="A111" s="38"/>
      <c r="B111" s="428"/>
      <c r="C111" s="430"/>
      <c r="D111" s="432"/>
      <c r="E111" s="432"/>
      <c r="F111" s="446"/>
      <c r="G111" s="288">
        <v>8</v>
      </c>
      <c r="H111" s="291"/>
      <c r="I111" s="434"/>
      <c r="J111" s="432"/>
      <c r="K111" s="472"/>
      <c r="L111" s="425"/>
      <c r="M111" s="425"/>
      <c r="N111" s="425"/>
      <c r="O111" s="425"/>
      <c r="P111" s="38"/>
      <c r="Q111" s="38"/>
      <c r="R111" s="38"/>
      <c r="S111" s="38"/>
      <c r="T111" s="38"/>
      <c r="U111" s="38"/>
      <c r="V111" s="38"/>
      <c r="W111" s="38"/>
      <c r="X111" s="38"/>
      <c r="Y111" s="38"/>
      <c r="Z111" s="38"/>
    </row>
    <row r="112" spans="1:26" ht="63.75" customHeight="1">
      <c r="A112" s="38"/>
      <c r="B112" s="426" t="str">
        <f>+LEFT(C112,3)</f>
        <v>3.2</v>
      </c>
      <c r="C112" s="429" t="s">
        <v>136</v>
      </c>
      <c r="D112" s="431" t="s">
        <v>441</v>
      </c>
      <c r="E112" s="457" t="s">
        <v>670</v>
      </c>
      <c r="F112" s="437">
        <v>3</v>
      </c>
      <c r="G112" s="288">
        <v>1</v>
      </c>
      <c r="H112" s="178" t="s">
        <v>135</v>
      </c>
      <c r="I112" s="433" t="s">
        <v>617</v>
      </c>
      <c r="J112" s="442">
        <v>3</v>
      </c>
      <c r="K112" s="471" t="str">
        <f>+IF(OR(ISBLANK(F112),ISBLANK(J112)),"",IF(OR(AND(F112=1,J112=1),AND(F112=1,J112=2),AND(F112=1,J112=3)),"Deficiencia de control mayor (diseño y ejecución)",IF(OR(AND(F112=2,J112=2),AND(F112=3,J112=1),AND(F112=3,J112=2),AND(F112=2,J112=1)),"Deficiencia de control (diseño o ejecución)",IF(AND(F112=2,J112=3),"Oportunidad de mejora","Mantenimiento del control"))))</f>
        <v>Mantenimiento del control</v>
      </c>
      <c r="L112" s="440">
        <f>+IF(K112="",0,IF(K112="Deficiencia de control mayor (diseño y ejecución)",4,IF(K112="Deficiencia de control (diseño o ejecución)",20,IF(K112="Oportunidad de mejora",40,60))))</f>
        <v>60</v>
      </c>
      <c r="M112" s="440">
        <v>0.38965300000000003</v>
      </c>
      <c r="N112" s="423">
        <f>+L112+M112</f>
        <v>60.389653000000003</v>
      </c>
      <c r="O112" s="423"/>
      <c r="P112" s="38"/>
      <c r="Q112" s="38"/>
      <c r="R112" s="38"/>
      <c r="S112" s="38"/>
      <c r="T112" s="38"/>
      <c r="U112" s="38"/>
      <c r="V112" s="38"/>
      <c r="W112" s="38"/>
      <c r="X112" s="38"/>
      <c r="Y112" s="38"/>
      <c r="Z112" s="38"/>
    </row>
    <row r="113" spans="1:26" ht="69" customHeight="1">
      <c r="A113" s="38"/>
      <c r="B113" s="427"/>
      <c r="C113" s="430"/>
      <c r="D113" s="432"/>
      <c r="E113" s="432"/>
      <c r="F113" s="446"/>
      <c r="G113" s="288">
        <v>2</v>
      </c>
      <c r="H113" s="178" t="s">
        <v>588</v>
      </c>
      <c r="I113" s="434"/>
      <c r="J113" s="432"/>
      <c r="K113" s="472"/>
      <c r="L113" s="424"/>
      <c r="M113" s="424"/>
      <c r="N113" s="424"/>
      <c r="O113" s="424"/>
      <c r="P113" s="38"/>
      <c r="Q113" s="38"/>
      <c r="R113" s="38"/>
      <c r="S113" s="38"/>
      <c r="T113" s="38"/>
      <c r="U113" s="38"/>
      <c r="V113" s="38"/>
      <c r="W113" s="38"/>
      <c r="X113" s="38"/>
      <c r="Y113" s="38"/>
      <c r="Z113" s="38"/>
    </row>
    <row r="114" spans="1:26" ht="50.25" customHeight="1">
      <c r="A114" s="38"/>
      <c r="B114" s="427"/>
      <c r="C114" s="430"/>
      <c r="D114" s="432"/>
      <c r="E114" s="432"/>
      <c r="F114" s="446"/>
      <c r="G114" s="288">
        <v>3</v>
      </c>
      <c r="H114" s="291" t="s">
        <v>589</v>
      </c>
      <c r="I114" s="434"/>
      <c r="J114" s="432"/>
      <c r="K114" s="472"/>
      <c r="L114" s="424"/>
      <c r="M114" s="424"/>
      <c r="N114" s="424"/>
      <c r="O114" s="424"/>
      <c r="P114" s="38"/>
      <c r="Q114" s="38"/>
      <c r="R114" s="38"/>
      <c r="S114" s="38"/>
      <c r="T114" s="38"/>
      <c r="U114" s="38"/>
      <c r="V114" s="38"/>
      <c r="W114" s="38"/>
      <c r="X114" s="38"/>
      <c r="Y114" s="38"/>
      <c r="Z114" s="38"/>
    </row>
    <row r="115" spans="1:26" ht="34.5" customHeight="1">
      <c r="A115" s="38"/>
      <c r="B115" s="427"/>
      <c r="C115" s="430"/>
      <c r="D115" s="432"/>
      <c r="E115" s="432"/>
      <c r="F115" s="446"/>
      <c r="G115" s="288">
        <v>4</v>
      </c>
      <c r="H115" s="289"/>
      <c r="I115" s="434"/>
      <c r="J115" s="432"/>
      <c r="K115" s="472"/>
      <c r="L115" s="424"/>
      <c r="M115" s="424"/>
      <c r="N115" s="424"/>
      <c r="O115" s="424"/>
      <c r="P115" s="38"/>
      <c r="Q115" s="38"/>
      <c r="R115" s="38"/>
      <c r="S115" s="38"/>
      <c r="T115" s="38"/>
      <c r="U115" s="38"/>
      <c r="V115" s="38"/>
      <c r="W115" s="38"/>
      <c r="X115" s="38"/>
      <c r="Y115" s="38"/>
      <c r="Z115" s="38"/>
    </row>
    <row r="116" spans="1:26" ht="27.75" customHeight="1">
      <c r="A116" s="38"/>
      <c r="B116" s="427"/>
      <c r="C116" s="430"/>
      <c r="D116" s="432"/>
      <c r="E116" s="432"/>
      <c r="F116" s="446"/>
      <c r="G116" s="288">
        <v>5</v>
      </c>
      <c r="H116" s="291"/>
      <c r="I116" s="434"/>
      <c r="J116" s="432"/>
      <c r="K116" s="472"/>
      <c r="L116" s="424"/>
      <c r="M116" s="424"/>
      <c r="N116" s="424"/>
      <c r="O116" s="424"/>
      <c r="P116" s="38"/>
      <c r="Q116" s="38"/>
      <c r="R116" s="38"/>
      <c r="S116" s="38"/>
      <c r="T116" s="38"/>
      <c r="U116" s="38"/>
      <c r="V116" s="38"/>
      <c r="W116" s="38"/>
      <c r="X116" s="38"/>
      <c r="Y116" s="38"/>
      <c r="Z116" s="38"/>
    </row>
    <row r="117" spans="1:26" ht="14.25" customHeight="1">
      <c r="A117" s="38"/>
      <c r="B117" s="427"/>
      <c r="C117" s="430"/>
      <c r="D117" s="432"/>
      <c r="E117" s="432"/>
      <c r="F117" s="446"/>
      <c r="G117" s="288">
        <v>6</v>
      </c>
      <c r="H117" s="288"/>
      <c r="I117" s="434"/>
      <c r="J117" s="432"/>
      <c r="K117" s="472"/>
      <c r="L117" s="424"/>
      <c r="M117" s="424"/>
      <c r="N117" s="424"/>
      <c r="O117" s="424"/>
      <c r="P117" s="38"/>
      <c r="Q117" s="38"/>
      <c r="R117" s="38"/>
      <c r="S117" s="38"/>
      <c r="T117" s="38"/>
      <c r="U117" s="38"/>
      <c r="V117" s="38"/>
      <c r="W117" s="38"/>
      <c r="X117" s="38"/>
      <c r="Y117" s="38"/>
      <c r="Z117" s="38"/>
    </row>
    <row r="118" spans="1:26" ht="5.25" customHeight="1">
      <c r="A118" s="38"/>
      <c r="B118" s="427"/>
      <c r="C118" s="430"/>
      <c r="D118" s="432"/>
      <c r="E118" s="432"/>
      <c r="F118" s="446"/>
      <c r="G118" s="288">
        <v>7</v>
      </c>
      <c r="H118" s="288"/>
      <c r="I118" s="434"/>
      <c r="J118" s="432"/>
      <c r="K118" s="472"/>
      <c r="L118" s="424"/>
      <c r="M118" s="424"/>
      <c r="N118" s="424"/>
      <c r="O118" s="424"/>
      <c r="P118" s="38"/>
      <c r="Q118" s="38"/>
      <c r="R118" s="38"/>
      <c r="S118" s="38"/>
      <c r="T118" s="38"/>
      <c r="U118" s="38"/>
      <c r="V118" s="38"/>
      <c r="W118" s="38"/>
      <c r="X118" s="38"/>
      <c r="Y118" s="38"/>
      <c r="Z118" s="38"/>
    </row>
    <row r="119" spans="1:26" ht="5.25" customHeight="1" thickBot="1">
      <c r="A119" s="38"/>
      <c r="B119" s="428"/>
      <c r="C119" s="430"/>
      <c r="D119" s="432"/>
      <c r="E119" s="432"/>
      <c r="F119" s="446"/>
      <c r="G119" s="288">
        <v>8</v>
      </c>
      <c r="H119" s="288"/>
      <c r="I119" s="434"/>
      <c r="J119" s="432"/>
      <c r="K119" s="472"/>
      <c r="L119" s="425"/>
      <c r="M119" s="425"/>
      <c r="N119" s="425"/>
      <c r="O119" s="425"/>
      <c r="P119" s="38"/>
      <c r="Q119" s="38"/>
      <c r="R119" s="38"/>
      <c r="S119" s="38"/>
      <c r="T119" s="38"/>
      <c r="U119" s="38"/>
      <c r="V119" s="38"/>
      <c r="W119" s="38"/>
      <c r="X119" s="38"/>
      <c r="Y119" s="38"/>
      <c r="Z119" s="38"/>
    </row>
    <row r="120" spans="1:26" ht="66" customHeight="1">
      <c r="A120" s="38"/>
      <c r="B120" s="426" t="str">
        <f>+LEFT(C120,3)</f>
        <v>3.3</v>
      </c>
      <c r="C120" s="429" t="s">
        <v>137</v>
      </c>
      <c r="D120" s="431" t="s">
        <v>442</v>
      </c>
      <c r="E120" s="436" t="s">
        <v>751</v>
      </c>
      <c r="F120" s="437">
        <v>2</v>
      </c>
      <c r="G120" s="291">
        <v>1</v>
      </c>
      <c r="H120" s="291" t="s">
        <v>539</v>
      </c>
      <c r="I120" s="433" t="s">
        <v>818</v>
      </c>
      <c r="J120" s="442">
        <v>3</v>
      </c>
      <c r="K120" s="478" t="str">
        <f>+IF(OR(ISBLANK(F120),ISBLANK(J120)),"",IF(OR(AND(F120=1,J120=1),AND(F120=1,J120=2),AND(F120=1,J120=3)),"Deficiencia de control mayor (diseño y ejecución)",IF(OR(AND(F120=2,J120=2),AND(F120=3,J120=1),AND(F120=3,J120=2),AND(F120=2,J120=1)),"Deficiencia de control (diseño o ejecución)",IF(AND(F120=2,J120=3),"Oportunidad de mejora","Mantenimiento del control"))))</f>
        <v>Oportunidad de mejora</v>
      </c>
      <c r="L120" s="440">
        <f>+IF(K120="",0,IF(K120="Deficiencia de control mayor (diseño y ejecución)",4,IF(K120="Deficiencia de control (diseño o ejecución)",20,IF(K120="Oportunidad de mejora",40,60))))</f>
        <v>40</v>
      </c>
      <c r="M120" s="440">
        <v>0.48964999999999997</v>
      </c>
      <c r="N120" s="423">
        <f>+L120+M120</f>
        <v>40.489649999999997</v>
      </c>
      <c r="O120" s="423"/>
      <c r="P120" s="38"/>
      <c r="Q120" s="38"/>
      <c r="R120" s="38"/>
      <c r="S120" s="38"/>
      <c r="T120" s="38"/>
      <c r="U120" s="38"/>
      <c r="V120" s="38"/>
      <c r="W120" s="38"/>
      <c r="X120" s="38"/>
      <c r="Y120" s="38"/>
      <c r="Z120" s="38"/>
    </row>
    <row r="121" spans="1:26" ht="86.25" customHeight="1">
      <c r="A121" s="38"/>
      <c r="B121" s="427"/>
      <c r="C121" s="430"/>
      <c r="D121" s="432"/>
      <c r="E121" s="432"/>
      <c r="F121" s="432"/>
      <c r="G121" s="291">
        <v>2</v>
      </c>
      <c r="H121" s="180" t="s">
        <v>578</v>
      </c>
      <c r="I121" s="434"/>
      <c r="J121" s="432"/>
      <c r="K121" s="479"/>
      <c r="L121" s="424"/>
      <c r="M121" s="424"/>
      <c r="N121" s="424"/>
      <c r="O121" s="424"/>
      <c r="P121" s="38"/>
      <c r="Q121" s="38"/>
      <c r="R121" s="38"/>
      <c r="S121" s="38"/>
      <c r="T121" s="38"/>
      <c r="U121" s="38"/>
      <c r="V121" s="38"/>
      <c r="W121" s="38"/>
      <c r="X121" s="38"/>
      <c r="Y121" s="38"/>
      <c r="Z121" s="38"/>
    </row>
    <row r="122" spans="1:26" ht="76.5" customHeight="1">
      <c r="A122" s="38"/>
      <c r="B122" s="427"/>
      <c r="C122" s="430"/>
      <c r="D122" s="432"/>
      <c r="E122" s="432"/>
      <c r="F122" s="432"/>
      <c r="G122" s="291">
        <v>3</v>
      </c>
      <c r="H122" s="291" t="s">
        <v>542</v>
      </c>
      <c r="I122" s="434"/>
      <c r="J122" s="432"/>
      <c r="K122" s="479"/>
      <c r="L122" s="424"/>
      <c r="M122" s="424"/>
      <c r="N122" s="424"/>
      <c r="O122" s="424"/>
      <c r="P122" s="38"/>
      <c r="Q122" s="38"/>
      <c r="R122" s="38"/>
      <c r="S122" s="38"/>
      <c r="T122" s="38"/>
      <c r="U122" s="38"/>
      <c r="V122" s="38"/>
      <c r="W122" s="38"/>
      <c r="X122" s="38"/>
      <c r="Y122" s="38"/>
      <c r="Z122" s="38"/>
    </row>
    <row r="123" spans="1:26" ht="42.75" customHeight="1">
      <c r="A123" s="38"/>
      <c r="B123" s="427"/>
      <c r="C123" s="430"/>
      <c r="D123" s="432"/>
      <c r="E123" s="432"/>
      <c r="F123" s="432"/>
      <c r="G123" s="291">
        <v>4</v>
      </c>
      <c r="H123" s="180" t="s">
        <v>579</v>
      </c>
      <c r="I123" s="434"/>
      <c r="J123" s="432"/>
      <c r="K123" s="479"/>
      <c r="L123" s="424"/>
      <c r="M123" s="424"/>
      <c r="N123" s="424"/>
      <c r="O123" s="424"/>
      <c r="P123" s="38"/>
      <c r="Q123" s="38"/>
      <c r="R123" s="38"/>
      <c r="S123" s="38"/>
      <c r="T123" s="38"/>
      <c r="U123" s="38"/>
      <c r="V123" s="38"/>
      <c r="W123" s="38"/>
      <c r="X123" s="38"/>
      <c r="Y123" s="38"/>
      <c r="Z123" s="38"/>
    </row>
    <row r="124" spans="1:26" ht="31.5" customHeight="1">
      <c r="A124" s="38"/>
      <c r="B124" s="427"/>
      <c r="C124" s="430"/>
      <c r="D124" s="432"/>
      <c r="E124" s="432"/>
      <c r="F124" s="432"/>
      <c r="G124" s="291">
        <v>5</v>
      </c>
      <c r="H124" s="291" t="s">
        <v>590</v>
      </c>
      <c r="I124" s="434"/>
      <c r="J124" s="432"/>
      <c r="K124" s="479"/>
      <c r="L124" s="424"/>
      <c r="M124" s="424"/>
      <c r="N124" s="424"/>
      <c r="O124" s="424"/>
      <c r="P124" s="38"/>
      <c r="Q124" s="38"/>
      <c r="R124" s="38"/>
      <c r="S124" s="38"/>
      <c r="T124" s="38"/>
      <c r="U124" s="38"/>
      <c r="V124" s="38"/>
      <c r="W124" s="38"/>
      <c r="X124" s="38"/>
      <c r="Y124" s="38"/>
      <c r="Z124" s="38"/>
    </row>
    <row r="125" spans="1:26" ht="31.5" customHeight="1">
      <c r="A125" s="38"/>
      <c r="B125" s="427"/>
      <c r="C125" s="430"/>
      <c r="D125" s="432"/>
      <c r="E125" s="432"/>
      <c r="F125" s="432"/>
      <c r="G125" s="291">
        <v>6</v>
      </c>
      <c r="H125" s="291" t="s">
        <v>735</v>
      </c>
      <c r="I125" s="434"/>
      <c r="J125" s="432"/>
      <c r="K125" s="479"/>
      <c r="L125" s="424"/>
      <c r="M125" s="424"/>
      <c r="N125" s="424"/>
      <c r="O125" s="424"/>
      <c r="P125" s="38"/>
      <c r="Q125" s="38"/>
      <c r="R125" s="38"/>
      <c r="S125" s="38"/>
      <c r="T125" s="38"/>
      <c r="U125" s="38"/>
      <c r="V125" s="38"/>
      <c r="W125" s="38"/>
      <c r="X125" s="38"/>
      <c r="Y125" s="38"/>
      <c r="Z125" s="38"/>
    </row>
    <row r="126" spans="1:26" ht="31.5" customHeight="1">
      <c r="A126" s="38"/>
      <c r="B126" s="427"/>
      <c r="C126" s="430"/>
      <c r="D126" s="432"/>
      <c r="E126" s="432"/>
      <c r="F126" s="432"/>
      <c r="G126" s="291">
        <v>7</v>
      </c>
      <c r="H126" s="291"/>
      <c r="I126" s="434"/>
      <c r="J126" s="432"/>
      <c r="K126" s="479"/>
      <c r="L126" s="424"/>
      <c r="M126" s="424"/>
      <c r="N126" s="424"/>
      <c r="O126" s="424"/>
      <c r="P126" s="38"/>
      <c r="Q126" s="38"/>
      <c r="R126" s="38"/>
      <c r="S126" s="38"/>
      <c r="T126" s="38"/>
      <c r="U126" s="38"/>
      <c r="V126" s="38"/>
      <c r="W126" s="38"/>
      <c r="X126" s="38"/>
      <c r="Y126" s="38"/>
      <c r="Z126" s="38"/>
    </row>
    <row r="127" spans="1:26" ht="31.5" customHeight="1" thickBot="1">
      <c r="A127" s="38"/>
      <c r="B127" s="428"/>
      <c r="C127" s="481"/>
      <c r="D127" s="482"/>
      <c r="E127" s="482"/>
      <c r="F127" s="482"/>
      <c r="G127" s="301">
        <v>8</v>
      </c>
      <c r="H127" s="301"/>
      <c r="I127" s="483"/>
      <c r="J127" s="482"/>
      <c r="K127" s="480"/>
      <c r="L127" s="425"/>
      <c r="M127" s="425"/>
      <c r="N127" s="425"/>
      <c r="O127" s="425"/>
      <c r="P127" s="38"/>
      <c r="Q127" s="38"/>
      <c r="R127" s="38"/>
      <c r="S127" s="38"/>
      <c r="T127" s="38"/>
      <c r="U127" s="38"/>
      <c r="V127" s="38"/>
      <c r="W127" s="38"/>
      <c r="X127" s="38"/>
      <c r="Y127" s="38"/>
      <c r="Z127" s="38"/>
    </row>
    <row r="128" spans="1:26" ht="27.75" customHeight="1">
      <c r="A128" s="38"/>
      <c r="B128" s="462"/>
      <c r="C128" s="465" t="s">
        <v>600</v>
      </c>
      <c r="D128" s="466" t="s">
        <v>8</v>
      </c>
      <c r="E128" s="467" t="s">
        <v>598</v>
      </c>
      <c r="F128" s="458" t="s">
        <v>595</v>
      </c>
      <c r="G128" s="468" t="s">
        <v>112</v>
      </c>
      <c r="H128" s="469"/>
      <c r="I128" s="470"/>
      <c r="J128" s="458" t="s">
        <v>596</v>
      </c>
      <c r="K128" s="458" t="s">
        <v>128</v>
      </c>
      <c r="L128" s="460"/>
      <c r="M128" s="460"/>
      <c r="N128" s="461"/>
      <c r="O128" s="461"/>
      <c r="P128" s="38"/>
      <c r="Q128" s="38"/>
      <c r="R128" s="38"/>
      <c r="S128" s="38"/>
      <c r="T128" s="38"/>
      <c r="U128" s="38"/>
      <c r="V128" s="38"/>
      <c r="W128" s="38"/>
      <c r="X128" s="38"/>
      <c r="Y128" s="38"/>
      <c r="Z128" s="38"/>
    </row>
    <row r="129" spans="1:26" ht="78.75" customHeight="1">
      <c r="A129" s="38"/>
      <c r="B129" s="463"/>
      <c r="C129" s="463"/>
      <c r="D129" s="459"/>
      <c r="E129" s="459"/>
      <c r="F129" s="459"/>
      <c r="G129" s="454" t="s">
        <v>13</v>
      </c>
      <c r="H129" s="456" t="s">
        <v>15</v>
      </c>
      <c r="I129" s="456" t="s">
        <v>433</v>
      </c>
      <c r="J129" s="459"/>
      <c r="K129" s="459"/>
      <c r="L129" s="424"/>
      <c r="M129" s="424"/>
      <c r="N129" s="424"/>
      <c r="O129" s="424"/>
      <c r="P129" s="38"/>
      <c r="Q129" s="38"/>
      <c r="R129" s="38"/>
      <c r="S129" s="38"/>
      <c r="T129" s="38"/>
      <c r="U129" s="38"/>
      <c r="V129" s="38"/>
      <c r="W129" s="38"/>
      <c r="X129" s="38"/>
      <c r="Y129" s="38"/>
      <c r="Z129" s="38"/>
    </row>
    <row r="130" spans="1:26" ht="48" customHeight="1" thickBot="1">
      <c r="A130" s="38"/>
      <c r="B130" s="464"/>
      <c r="C130" s="464"/>
      <c r="D130" s="455"/>
      <c r="E130" s="455"/>
      <c r="F130" s="455"/>
      <c r="G130" s="455"/>
      <c r="H130" s="455"/>
      <c r="I130" s="455"/>
      <c r="J130" s="455"/>
      <c r="K130" s="455"/>
      <c r="L130" s="425"/>
      <c r="M130" s="425"/>
      <c r="N130" s="425"/>
      <c r="O130" s="425"/>
      <c r="P130" s="38"/>
      <c r="Q130" s="38"/>
      <c r="R130" s="38"/>
      <c r="S130" s="38"/>
      <c r="T130" s="38"/>
      <c r="U130" s="38"/>
      <c r="V130" s="38"/>
      <c r="W130" s="38"/>
      <c r="X130" s="38"/>
      <c r="Y130" s="38"/>
      <c r="Z130" s="38"/>
    </row>
    <row r="131" spans="1:26" ht="60" customHeight="1">
      <c r="A131" s="38"/>
      <c r="B131" s="426" t="str">
        <f>+LEFT(C131,3)</f>
        <v>4.1</v>
      </c>
      <c r="C131" s="447" t="s">
        <v>138</v>
      </c>
      <c r="D131" s="448" t="s">
        <v>443</v>
      </c>
      <c r="E131" s="449" t="s">
        <v>638</v>
      </c>
      <c r="F131" s="450">
        <v>3</v>
      </c>
      <c r="G131" s="304">
        <v>1</v>
      </c>
      <c r="H131" s="305" t="s">
        <v>591</v>
      </c>
      <c r="I131" s="451" t="s">
        <v>769</v>
      </c>
      <c r="J131" s="452">
        <v>3</v>
      </c>
      <c r="K131" s="453" t="str">
        <f>+IF(OR(ISBLANK(F131),ISBLANK(J131)),"",IF(OR(AND(F131=1,J131=1),AND(F131=1,J131=2),AND(F131=1,J131=3)),"Deficiencia de control mayor (diseño y ejecución)",IF(OR(AND(F131=2,J131=2),AND(F131=3,J131=1),AND(F131=3,J131=2),AND(F131=2,J131=1)),"Deficiencia de control (diseño o ejecución)",IF(AND(F131=2,J131=3),"Oportunidad de mejora","Mantenimiento del control"))))</f>
        <v>Mantenimiento del control</v>
      </c>
      <c r="L131" s="440">
        <f>+IF(K131="",0,IF(K131="Deficiencia de control mayor (diseño y ejecución)",4,IF(K131="Deficiencia de control (diseño o ejecución)",20,IF(K131="Oportunidad de mejora",40,60))))</f>
        <v>60</v>
      </c>
      <c r="M131" s="440">
        <v>0.58965000000000001</v>
      </c>
      <c r="N131" s="423">
        <f>+L131+M131</f>
        <v>60.589649999999999</v>
      </c>
      <c r="O131" s="423"/>
      <c r="P131" s="38"/>
      <c r="Q131" s="38"/>
      <c r="R131" s="38"/>
      <c r="S131" s="38"/>
      <c r="T131" s="38"/>
      <c r="U131" s="38"/>
      <c r="V131" s="38"/>
      <c r="W131" s="38"/>
      <c r="X131" s="38"/>
      <c r="Y131" s="38"/>
      <c r="Z131" s="38"/>
    </row>
    <row r="132" spans="1:26" ht="60" customHeight="1">
      <c r="A132" s="38"/>
      <c r="B132" s="427"/>
      <c r="C132" s="430"/>
      <c r="D132" s="432"/>
      <c r="E132" s="436"/>
      <c r="F132" s="432"/>
      <c r="G132" s="306">
        <v>2</v>
      </c>
      <c r="H132" s="307">
        <v>20252800049493</v>
      </c>
      <c r="I132" s="434"/>
      <c r="J132" s="432"/>
      <c r="K132" s="439"/>
      <c r="L132" s="424"/>
      <c r="M132" s="424"/>
      <c r="N132" s="424"/>
      <c r="O132" s="424"/>
      <c r="P132" s="38"/>
      <c r="Q132" s="38"/>
      <c r="R132" s="38"/>
      <c r="S132" s="38"/>
      <c r="T132" s="38"/>
      <c r="U132" s="38"/>
      <c r="V132" s="38"/>
      <c r="W132" s="38"/>
      <c r="X132" s="38"/>
      <c r="Y132" s="38"/>
      <c r="Z132" s="38"/>
    </row>
    <row r="133" spans="1:26" ht="60" customHeight="1">
      <c r="A133" s="38"/>
      <c r="B133" s="427"/>
      <c r="C133" s="430"/>
      <c r="D133" s="432"/>
      <c r="E133" s="436"/>
      <c r="F133" s="432"/>
      <c r="G133" s="306">
        <v>3</v>
      </c>
      <c r="H133" s="175"/>
      <c r="I133" s="434"/>
      <c r="J133" s="432"/>
      <c r="K133" s="439"/>
      <c r="L133" s="424"/>
      <c r="M133" s="424"/>
      <c r="N133" s="424"/>
      <c r="O133" s="424"/>
      <c r="P133" s="38"/>
      <c r="Q133" s="38"/>
      <c r="R133" s="38"/>
      <c r="S133" s="38"/>
      <c r="T133" s="38"/>
      <c r="U133" s="38"/>
      <c r="V133" s="38"/>
      <c r="W133" s="38"/>
      <c r="X133" s="38"/>
      <c r="Y133" s="38"/>
      <c r="Z133" s="38"/>
    </row>
    <row r="134" spans="1:26" ht="60" customHeight="1">
      <c r="A134" s="38"/>
      <c r="B134" s="427"/>
      <c r="C134" s="430"/>
      <c r="D134" s="432"/>
      <c r="E134" s="436"/>
      <c r="F134" s="432"/>
      <c r="G134" s="306">
        <v>4</v>
      </c>
      <c r="H134" s="175"/>
      <c r="I134" s="434"/>
      <c r="J134" s="432"/>
      <c r="K134" s="439"/>
      <c r="L134" s="424"/>
      <c r="M134" s="424"/>
      <c r="N134" s="424"/>
      <c r="O134" s="424"/>
      <c r="P134" s="38"/>
      <c r="Q134" s="38"/>
      <c r="R134" s="38"/>
      <c r="S134" s="38"/>
      <c r="T134" s="38"/>
      <c r="U134" s="38"/>
      <c r="V134" s="38"/>
      <c r="W134" s="38"/>
      <c r="X134" s="38"/>
      <c r="Y134" s="38"/>
      <c r="Z134" s="38"/>
    </row>
    <row r="135" spans="1:26" ht="60" customHeight="1">
      <c r="A135" s="38"/>
      <c r="B135" s="427"/>
      <c r="C135" s="430"/>
      <c r="D135" s="432"/>
      <c r="E135" s="436"/>
      <c r="F135" s="432"/>
      <c r="G135" s="306">
        <v>5</v>
      </c>
      <c r="H135" s="297"/>
      <c r="I135" s="434"/>
      <c r="J135" s="432"/>
      <c r="K135" s="439"/>
      <c r="L135" s="424"/>
      <c r="M135" s="424"/>
      <c r="N135" s="424"/>
      <c r="O135" s="424"/>
      <c r="P135" s="38"/>
      <c r="Q135" s="38"/>
      <c r="R135" s="38"/>
      <c r="S135" s="38"/>
      <c r="T135" s="38"/>
      <c r="U135" s="38"/>
      <c r="V135" s="38"/>
      <c r="W135" s="38"/>
      <c r="X135" s="38"/>
      <c r="Y135" s="38"/>
      <c r="Z135" s="38"/>
    </row>
    <row r="136" spans="1:26" ht="30" customHeight="1">
      <c r="A136" s="38"/>
      <c r="B136" s="427"/>
      <c r="C136" s="430"/>
      <c r="D136" s="432"/>
      <c r="E136" s="436"/>
      <c r="F136" s="432"/>
      <c r="G136" s="306">
        <v>6</v>
      </c>
      <c r="H136" s="297"/>
      <c r="I136" s="434"/>
      <c r="J136" s="432"/>
      <c r="K136" s="439"/>
      <c r="L136" s="424"/>
      <c r="M136" s="424"/>
      <c r="N136" s="424"/>
      <c r="O136" s="424"/>
      <c r="P136" s="38"/>
      <c r="Q136" s="38"/>
      <c r="R136" s="38"/>
      <c r="S136" s="38"/>
      <c r="T136" s="38"/>
      <c r="U136" s="38"/>
      <c r="V136" s="38"/>
      <c r="W136" s="38"/>
      <c r="X136" s="38"/>
      <c r="Y136" s="38"/>
      <c r="Z136" s="38"/>
    </row>
    <row r="137" spans="1:26" ht="21.75" customHeight="1">
      <c r="A137" s="38"/>
      <c r="B137" s="427"/>
      <c r="C137" s="430"/>
      <c r="D137" s="432"/>
      <c r="E137" s="436"/>
      <c r="F137" s="432"/>
      <c r="G137" s="306">
        <v>7</v>
      </c>
      <c r="H137" s="297"/>
      <c r="I137" s="434"/>
      <c r="J137" s="432"/>
      <c r="K137" s="439"/>
      <c r="L137" s="424"/>
      <c r="M137" s="424"/>
      <c r="N137" s="424"/>
      <c r="O137" s="424"/>
      <c r="P137" s="38"/>
      <c r="Q137" s="38"/>
      <c r="R137" s="38"/>
      <c r="S137" s="38"/>
      <c r="T137" s="38"/>
      <c r="U137" s="38"/>
      <c r="V137" s="38"/>
      <c r="W137" s="38"/>
      <c r="X137" s="38"/>
      <c r="Y137" s="38"/>
      <c r="Z137" s="38"/>
    </row>
    <row r="138" spans="1:26" ht="21.75" customHeight="1" thickBot="1">
      <c r="A138" s="38"/>
      <c r="B138" s="428"/>
      <c r="C138" s="430"/>
      <c r="D138" s="432"/>
      <c r="E138" s="436"/>
      <c r="F138" s="432"/>
      <c r="G138" s="306">
        <v>8</v>
      </c>
      <c r="H138" s="297"/>
      <c r="I138" s="434"/>
      <c r="J138" s="432"/>
      <c r="K138" s="439"/>
      <c r="L138" s="425"/>
      <c r="M138" s="425"/>
      <c r="N138" s="425"/>
      <c r="O138" s="425"/>
      <c r="P138" s="38"/>
      <c r="Q138" s="38"/>
      <c r="R138" s="38"/>
      <c r="S138" s="38"/>
      <c r="T138" s="38"/>
      <c r="U138" s="38"/>
      <c r="V138" s="38"/>
      <c r="W138" s="38"/>
      <c r="X138" s="38"/>
      <c r="Y138" s="38"/>
      <c r="Z138" s="38"/>
    </row>
    <row r="139" spans="1:26" ht="48" customHeight="1">
      <c r="A139" s="27"/>
      <c r="B139" s="426" t="str">
        <f>+LEFT(C139,3)</f>
        <v>4.2</v>
      </c>
      <c r="C139" s="429" t="s">
        <v>139</v>
      </c>
      <c r="D139" s="431" t="s">
        <v>443</v>
      </c>
      <c r="E139" s="436" t="s">
        <v>671</v>
      </c>
      <c r="F139" s="437">
        <v>3</v>
      </c>
      <c r="G139" s="308">
        <v>1</v>
      </c>
      <c r="H139" s="309" t="s">
        <v>230</v>
      </c>
      <c r="I139" s="433" t="s">
        <v>819</v>
      </c>
      <c r="J139" s="435">
        <v>3</v>
      </c>
      <c r="K139" s="438" t="str">
        <f>+IF(OR(ISBLANK(F139),ISBLANK(J139)),"",IF(OR(AND(F139=1,J139=1),AND(F139=1,J139=2),AND(F139=1,J139=3)),"Deficiencia de control mayor (diseño y ejecución)",IF(OR(AND(F139=2,J139=2),AND(F139=3,J139=1),AND(F139=3,J139=2),AND(F139=2,J139=1)),"Deficiencia de control (diseño o ejecución)",IF(AND(F139=2,J139=3),"Oportunidad de mejora","Mantenimiento del control"))))</f>
        <v>Mantenimiento del control</v>
      </c>
      <c r="L139" s="440">
        <f>+IF(K139="",0,IF(K139="Deficiencia de control mayor (diseño y ejecución)",4,IF(K139="Deficiencia de control (diseño o ejecución)",20,IF(K139="Oportunidad de mejora",40,60))))</f>
        <v>60</v>
      </c>
      <c r="M139" s="440">
        <v>0.68964999999999999</v>
      </c>
      <c r="N139" s="423">
        <f>+L139+M139</f>
        <v>60.68965</v>
      </c>
      <c r="O139" s="423"/>
      <c r="P139" s="38"/>
      <c r="Q139" s="38"/>
      <c r="R139" s="38"/>
      <c r="S139" s="38"/>
      <c r="T139" s="38"/>
      <c r="U139" s="38"/>
      <c r="V139" s="38"/>
      <c r="W139" s="38"/>
      <c r="X139" s="38"/>
      <c r="Y139" s="38"/>
      <c r="Z139" s="38"/>
    </row>
    <row r="140" spans="1:26" ht="48.75" customHeight="1">
      <c r="A140" s="27"/>
      <c r="B140" s="427"/>
      <c r="C140" s="430"/>
      <c r="D140" s="432"/>
      <c r="E140" s="436"/>
      <c r="F140" s="437"/>
      <c r="G140" s="308">
        <v>2</v>
      </c>
      <c r="H140" s="309"/>
      <c r="I140" s="434"/>
      <c r="J140" s="432"/>
      <c r="K140" s="439"/>
      <c r="L140" s="424"/>
      <c r="M140" s="424"/>
      <c r="N140" s="424"/>
      <c r="O140" s="424"/>
      <c r="P140" s="38"/>
      <c r="Q140" s="38"/>
      <c r="R140" s="38"/>
      <c r="S140" s="38"/>
      <c r="T140" s="38"/>
      <c r="U140" s="38"/>
      <c r="V140" s="38"/>
      <c r="W140" s="38"/>
      <c r="X140" s="38"/>
      <c r="Y140" s="38"/>
      <c r="Z140" s="38"/>
    </row>
    <row r="141" spans="1:26" ht="38.25" customHeight="1">
      <c r="A141" s="27"/>
      <c r="B141" s="427"/>
      <c r="C141" s="430"/>
      <c r="D141" s="432"/>
      <c r="E141" s="436"/>
      <c r="F141" s="437"/>
      <c r="G141" s="308">
        <v>3</v>
      </c>
      <c r="H141" s="309"/>
      <c r="I141" s="434"/>
      <c r="J141" s="432"/>
      <c r="K141" s="439"/>
      <c r="L141" s="424"/>
      <c r="M141" s="424"/>
      <c r="N141" s="424"/>
      <c r="O141" s="424"/>
      <c r="P141" s="38"/>
      <c r="Q141" s="38"/>
      <c r="R141" s="38"/>
      <c r="S141" s="38"/>
      <c r="T141" s="38"/>
      <c r="U141" s="38"/>
      <c r="V141" s="38"/>
      <c r="W141" s="38"/>
      <c r="X141" s="38"/>
      <c r="Y141" s="38"/>
      <c r="Z141" s="38"/>
    </row>
    <row r="142" spans="1:26" ht="47.25" customHeight="1">
      <c r="A142" s="27"/>
      <c r="B142" s="427"/>
      <c r="C142" s="430"/>
      <c r="D142" s="432"/>
      <c r="E142" s="436"/>
      <c r="F142" s="437"/>
      <c r="G142" s="308">
        <v>4</v>
      </c>
      <c r="H142" s="309"/>
      <c r="I142" s="434"/>
      <c r="J142" s="432"/>
      <c r="K142" s="439"/>
      <c r="L142" s="424"/>
      <c r="M142" s="424"/>
      <c r="N142" s="424"/>
      <c r="O142" s="424"/>
      <c r="P142" s="38"/>
      <c r="Q142" s="38"/>
      <c r="R142" s="38"/>
      <c r="S142" s="38"/>
      <c r="T142" s="38"/>
      <c r="U142" s="38"/>
      <c r="V142" s="38"/>
      <c r="W142" s="38"/>
      <c r="X142" s="38"/>
      <c r="Y142" s="38"/>
      <c r="Z142" s="38"/>
    </row>
    <row r="143" spans="1:26" ht="48" customHeight="1">
      <c r="A143" s="27"/>
      <c r="B143" s="427"/>
      <c r="C143" s="430"/>
      <c r="D143" s="432"/>
      <c r="E143" s="436"/>
      <c r="F143" s="437"/>
      <c r="G143" s="308">
        <v>5</v>
      </c>
      <c r="H143" s="309"/>
      <c r="I143" s="434"/>
      <c r="J143" s="432"/>
      <c r="K143" s="439"/>
      <c r="L143" s="424"/>
      <c r="M143" s="424"/>
      <c r="N143" s="424"/>
      <c r="O143" s="424"/>
      <c r="P143" s="38"/>
      <c r="Q143" s="38"/>
      <c r="R143" s="38"/>
      <c r="S143" s="38"/>
      <c r="T143" s="38"/>
      <c r="U143" s="38"/>
      <c r="V143" s="38"/>
      <c r="W143" s="38"/>
      <c r="X143" s="38"/>
      <c r="Y143" s="38"/>
      <c r="Z143" s="38"/>
    </row>
    <row r="144" spans="1:26" ht="28.5" customHeight="1">
      <c r="A144" s="27"/>
      <c r="B144" s="427"/>
      <c r="C144" s="430"/>
      <c r="D144" s="432"/>
      <c r="E144" s="436"/>
      <c r="F144" s="437"/>
      <c r="G144" s="308">
        <v>6</v>
      </c>
      <c r="H144" s="309"/>
      <c r="I144" s="434"/>
      <c r="J144" s="432"/>
      <c r="K144" s="439"/>
      <c r="L144" s="424"/>
      <c r="M144" s="424"/>
      <c r="N144" s="424"/>
      <c r="O144" s="424"/>
      <c r="P144" s="38"/>
      <c r="Q144" s="38"/>
      <c r="R144" s="38"/>
      <c r="S144" s="38"/>
      <c r="T144" s="38"/>
      <c r="U144" s="38"/>
      <c r="V144" s="38"/>
      <c r="W144" s="38"/>
      <c r="X144" s="38"/>
      <c r="Y144" s="38"/>
      <c r="Z144" s="38"/>
    </row>
    <row r="145" spans="1:26" ht="28.5" customHeight="1">
      <c r="A145" s="27"/>
      <c r="B145" s="427"/>
      <c r="C145" s="430"/>
      <c r="D145" s="432"/>
      <c r="E145" s="436"/>
      <c r="F145" s="437"/>
      <c r="G145" s="308">
        <v>7</v>
      </c>
      <c r="H145" s="309"/>
      <c r="I145" s="434"/>
      <c r="J145" s="432"/>
      <c r="K145" s="439"/>
      <c r="L145" s="424"/>
      <c r="M145" s="424"/>
      <c r="N145" s="424"/>
      <c r="O145" s="424"/>
      <c r="P145" s="38"/>
      <c r="Q145" s="38"/>
      <c r="R145" s="38"/>
      <c r="S145" s="38"/>
      <c r="T145" s="38"/>
      <c r="U145" s="38"/>
      <c r="V145" s="38"/>
      <c r="W145" s="38"/>
      <c r="X145" s="38"/>
      <c r="Y145" s="38"/>
      <c r="Z145" s="38"/>
    </row>
    <row r="146" spans="1:26" ht="28.5" customHeight="1" thickBot="1">
      <c r="A146" s="27"/>
      <c r="B146" s="428"/>
      <c r="C146" s="430"/>
      <c r="D146" s="432"/>
      <c r="E146" s="436"/>
      <c r="F146" s="437"/>
      <c r="G146" s="308">
        <v>8</v>
      </c>
      <c r="H146" s="309"/>
      <c r="I146" s="434"/>
      <c r="J146" s="432"/>
      <c r="K146" s="439"/>
      <c r="L146" s="425"/>
      <c r="M146" s="425"/>
      <c r="N146" s="425"/>
      <c r="O146" s="425"/>
      <c r="P146" s="38"/>
      <c r="Q146" s="38"/>
      <c r="R146" s="38"/>
      <c r="S146" s="38"/>
      <c r="T146" s="38"/>
      <c r="U146" s="38"/>
      <c r="V146" s="38"/>
      <c r="W146" s="38"/>
      <c r="X146" s="38"/>
      <c r="Y146" s="38"/>
      <c r="Z146" s="38"/>
    </row>
    <row r="147" spans="1:26" ht="48.75" customHeight="1">
      <c r="A147" s="27"/>
      <c r="B147" s="426" t="str">
        <f>+LEFT(C147,3)</f>
        <v>4.3</v>
      </c>
      <c r="C147" s="429" t="s">
        <v>140</v>
      </c>
      <c r="D147" s="431" t="s">
        <v>443</v>
      </c>
      <c r="E147" s="443" t="s">
        <v>639</v>
      </c>
      <c r="F147" s="437">
        <v>3</v>
      </c>
      <c r="G147" s="308">
        <v>1</v>
      </c>
      <c r="H147" s="310">
        <v>20252800041033</v>
      </c>
      <c r="I147" s="441" t="s">
        <v>770</v>
      </c>
      <c r="J147" s="442">
        <v>3</v>
      </c>
      <c r="K147" s="438" t="str">
        <f>+IF(OR(ISBLANK(F147),ISBLANK(J147)),"",IF(OR(AND(F147=1,J147=1),AND(F147=1,J147=2),AND(F147=1,J147=3)),"Deficiencia de control mayor (diseño y ejecución)",IF(OR(AND(F147=2,J147=2),AND(F147=3,J147=1),AND(F147=3,J147=2),AND(F147=2,J147=1)),"Deficiencia de control (diseño o ejecución)",IF(AND(F147=2,J147=3),"Oportunidad de mejora","Mantenimiento del control"))))</f>
        <v>Mantenimiento del control</v>
      </c>
      <c r="L147" s="440">
        <f>+IF(K147="",0,IF(K147="Deficiencia de control mayor (diseño y ejecución)",4,IF(K147="Deficiencia de control (diseño o ejecución)",20,IF(K147="Oportunidad de mejora",40,60))))</f>
        <v>60</v>
      </c>
      <c r="M147" s="440">
        <v>0.78964999999999996</v>
      </c>
      <c r="N147" s="423">
        <f>+L147+M147</f>
        <v>60.789650000000002</v>
      </c>
      <c r="O147" s="423"/>
      <c r="P147" s="38"/>
      <c r="Q147" s="38"/>
      <c r="R147" s="38"/>
      <c r="S147" s="38"/>
      <c r="T147" s="38"/>
      <c r="U147" s="38"/>
      <c r="V147" s="38"/>
      <c r="W147" s="38"/>
      <c r="X147" s="38"/>
      <c r="Y147" s="38"/>
      <c r="Z147" s="38"/>
    </row>
    <row r="148" spans="1:26" ht="53.25" customHeight="1">
      <c r="A148" s="38"/>
      <c r="B148" s="427"/>
      <c r="C148" s="430"/>
      <c r="D148" s="432"/>
      <c r="E148" s="444"/>
      <c r="F148" s="446"/>
      <c r="G148" s="308">
        <v>2</v>
      </c>
      <c r="H148" s="178"/>
      <c r="I148" s="441"/>
      <c r="J148" s="432"/>
      <c r="K148" s="439"/>
      <c r="L148" s="424"/>
      <c r="M148" s="424"/>
      <c r="N148" s="424"/>
      <c r="O148" s="424"/>
      <c r="P148" s="38"/>
      <c r="Q148" s="38"/>
      <c r="R148" s="38"/>
      <c r="S148" s="38"/>
      <c r="T148" s="38"/>
      <c r="U148" s="38"/>
      <c r="V148" s="38"/>
      <c r="W148" s="38"/>
      <c r="X148" s="38"/>
      <c r="Y148" s="38"/>
      <c r="Z148" s="38"/>
    </row>
    <row r="149" spans="1:26" ht="30" customHeight="1">
      <c r="A149" s="38"/>
      <c r="B149" s="427"/>
      <c r="C149" s="430"/>
      <c r="D149" s="432"/>
      <c r="E149" s="444"/>
      <c r="F149" s="446"/>
      <c r="G149" s="308">
        <v>3</v>
      </c>
      <c r="H149" s="178"/>
      <c r="I149" s="441"/>
      <c r="J149" s="432"/>
      <c r="K149" s="439"/>
      <c r="L149" s="424"/>
      <c r="M149" s="424"/>
      <c r="N149" s="424"/>
      <c r="O149" s="424"/>
      <c r="P149" s="38"/>
      <c r="Q149" s="38"/>
      <c r="R149" s="38"/>
      <c r="S149" s="38"/>
      <c r="T149" s="38"/>
      <c r="U149" s="38"/>
      <c r="V149" s="38"/>
      <c r="W149" s="38"/>
      <c r="X149" s="38"/>
      <c r="Y149" s="38"/>
      <c r="Z149" s="38"/>
    </row>
    <row r="150" spans="1:26" ht="30" customHeight="1">
      <c r="A150" s="38"/>
      <c r="B150" s="427"/>
      <c r="C150" s="430"/>
      <c r="D150" s="432"/>
      <c r="E150" s="444"/>
      <c r="F150" s="446"/>
      <c r="G150" s="308">
        <v>4</v>
      </c>
      <c r="H150" s="311"/>
      <c r="I150" s="441"/>
      <c r="J150" s="432"/>
      <c r="K150" s="439"/>
      <c r="L150" s="424"/>
      <c r="M150" s="424"/>
      <c r="N150" s="424"/>
      <c r="O150" s="424"/>
      <c r="P150" s="38"/>
      <c r="Q150" s="38"/>
      <c r="R150" s="38"/>
      <c r="S150" s="38"/>
      <c r="T150" s="38"/>
      <c r="U150" s="38"/>
      <c r="V150" s="38"/>
      <c r="W150" s="38"/>
      <c r="X150" s="38"/>
      <c r="Y150" s="38"/>
      <c r="Z150" s="38"/>
    </row>
    <row r="151" spans="1:26" ht="30" customHeight="1">
      <c r="A151" s="38"/>
      <c r="B151" s="427"/>
      <c r="C151" s="430"/>
      <c r="D151" s="432"/>
      <c r="E151" s="444"/>
      <c r="F151" s="446"/>
      <c r="G151" s="308">
        <v>5</v>
      </c>
      <c r="H151" s="291"/>
      <c r="I151" s="441"/>
      <c r="J151" s="432"/>
      <c r="K151" s="439"/>
      <c r="L151" s="424"/>
      <c r="M151" s="424"/>
      <c r="N151" s="424"/>
      <c r="O151" s="424"/>
      <c r="P151" s="38"/>
      <c r="Q151" s="38"/>
      <c r="R151" s="38"/>
      <c r="S151" s="38"/>
      <c r="T151" s="38"/>
      <c r="U151" s="38"/>
      <c r="V151" s="38"/>
      <c r="W151" s="38"/>
      <c r="X151" s="38"/>
      <c r="Y151" s="38"/>
      <c r="Z151" s="38"/>
    </row>
    <row r="152" spans="1:26" ht="30" customHeight="1">
      <c r="A152" s="38"/>
      <c r="B152" s="427"/>
      <c r="C152" s="430"/>
      <c r="D152" s="432"/>
      <c r="E152" s="444"/>
      <c r="F152" s="446"/>
      <c r="G152" s="308">
        <v>6</v>
      </c>
      <c r="H152" s="312"/>
      <c r="I152" s="441"/>
      <c r="J152" s="432"/>
      <c r="K152" s="439"/>
      <c r="L152" s="424"/>
      <c r="M152" s="424"/>
      <c r="N152" s="424"/>
      <c r="O152" s="424"/>
      <c r="P152" s="38"/>
      <c r="Q152" s="38"/>
      <c r="R152" s="38"/>
      <c r="S152" s="38"/>
      <c r="T152" s="38"/>
      <c r="U152" s="38"/>
      <c r="V152" s="38"/>
      <c r="W152" s="38"/>
      <c r="X152" s="38"/>
      <c r="Y152" s="38"/>
      <c r="Z152" s="38"/>
    </row>
    <row r="153" spans="1:26" ht="12" customHeight="1">
      <c r="A153" s="38"/>
      <c r="B153" s="427"/>
      <c r="C153" s="430"/>
      <c r="D153" s="432"/>
      <c r="E153" s="444"/>
      <c r="F153" s="446"/>
      <c r="G153" s="308">
        <v>7</v>
      </c>
      <c r="H153" s="291"/>
      <c r="I153" s="441"/>
      <c r="J153" s="432"/>
      <c r="K153" s="439"/>
      <c r="L153" s="424"/>
      <c r="M153" s="424"/>
      <c r="N153" s="424"/>
      <c r="O153" s="424"/>
      <c r="P153" s="38"/>
      <c r="Q153" s="38"/>
      <c r="R153" s="38"/>
      <c r="S153" s="38"/>
      <c r="T153" s="38"/>
      <c r="U153" s="38"/>
      <c r="V153" s="38"/>
      <c r="W153" s="38"/>
      <c r="X153" s="38"/>
      <c r="Y153" s="38"/>
      <c r="Z153" s="38"/>
    </row>
    <row r="154" spans="1:26" ht="12" customHeight="1" thickBot="1">
      <c r="A154" s="38"/>
      <c r="B154" s="428"/>
      <c r="C154" s="430"/>
      <c r="D154" s="432"/>
      <c r="E154" s="445"/>
      <c r="F154" s="446"/>
      <c r="G154" s="308">
        <v>8</v>
      </c>
      <c r="H154" s="291"/>
      <c r="I154" s="441"/>
      <c r="J154" s="432"/>
      <c r="K154" s="439"/>
      <c r="L154" s="425"/>
      <c r="M154" s="425"/>
      <c r="N154" s="425"/>
      <c r="O154" s="425"/>
      <c r="P154" s="38"/>
      <c r="Q154" s="38"/>
      <c r="R154" s="38"/>
      <c r="S154" s="38"/>
      <c r="T154" s="38"/>
      <c r="U154" s="38"/>
      <c r="V154" s="38"/>
      <c r="W154" s="38"/>
      <c r="X154" s="38"/>
      <c r="Y154" s="38"/>
      <c r="Z154" s="38"/>
    </row>
    <row r="155" spans="1:26" ht="51" customHeight="1">
      <c r="A155" s="38"/>
      <c r="B155" s="426" t="str">
        <f>+LEFT(C155,3)</f>
        <v>4.4</v>
      </c>
      <c r="C155" s="429" t="s">
        <v>141</v>
      </c>
      <c r="D155" s="431" t="s">
        <v>443</v>
      </c>
      <c r="E155" s="431" t="s">
        <v>640</v>
      </c>
      <c r="F155" s="435">
        <v>3</v>
      </c>
      <c r="G155" s="46">
        <v>1</v>
      </c>
      <c r="H155" s="313" t="s">
        <v>642</v>
      </c>
      <c r="I155" s="441" t="s">
        <v>771</v>
      </c>
      <c r="J155" s="442">
        <v>3</v>
      </c>
      <c r="K155" s="471" t="str">
        <f>+IF(OR(ISBLANK(F155),ISBLANK(J155)),"",IF(OR(AND(F155=1,J155=1),AND(F155=1,J155=2),AND(F155=1,J155=3)),"Deficiencia de control mayor (diseño y ejecución)",IF(OR(AND(F155=2,J155=2),AND(F155=3,J155=1),AND(F155=3,J155=2),AND(F155=2,J155=1)),"Deficiencia de control (diseño o ejecución)",IF(AND(F155=2,J155=3),"Oportunidad de mejora","Mantenimiento del control"))))</f>
        <v>Mantenimiento del control</v>
      </c>
      <c r="L155" s="440">
        <f>+IF(K155="",0,IF(K155="Deficiencia de control mayor (diseño y ejecución)",4,IF(K155="Deficiencia de control (diseño o ejecución)",20,IF(K155="Oportunidad de mejora",40,60))))</f>
        <v>60</v>
      </c>
      <c r="M155" s="440">
        <v>0.88965000000000005</v>
      </c>
      <c r="N155" s="423">
        <f>+L155+M155</f>
        <v>60.889650000000003</v>
      </c>
      <c r="O155" s="423"/>
      <c r="P155" s="38"/>
      <c r="Q155" s="38"/>
      <c r="R155" s="38"/>
      <c r="S155" s="38"/>
      <c r="T155" s="38"/>
      <c r="U155" s="38"/>
      <c r="V155" s="38"/>
      <c r="W155" s="38"/>
      <c r="X155" s="38"/>
      <c r="Y155" s="38"/>
      <c r="Z155" s="38"/>
    </row>
    <row r="156" spans="1:26" ht="51" customHeight="1">
      <c r="A156" s="38"/>
      <c r="B156" s="427"/>
      <c r="C156" s="430"/>
      <c r="D156" s="432"/>
      <c r="E156" s="432"/>
      <c r="F156" s="432"/>
      <c r="G156" s="46">
        <v>2</v>
      </c>
      <c r="H156" s="179" t="s">
        <v>641</v>
      </c>
      <c r="I156" s="434"/>
      <c r="J156" s="432"/>
      <c r="K156" s="472"/>
      <c r="L156" s="424"/>
      <c r="M156" s="424"/>
      <c r="N156" s="424"/>
      <c r="O156" s="424"/>
      <c r="P156" s="38"/>
      <c r="Q156" s="38"/>
      <c r="R156" s="38"/>
      <c r="S156" s="38"/>
      <c r="T156" s="38"/>
      <c r="U156" s="38"/>
      <c r="V156" s="38"/>
      <c r="W156" s="38"/>
      <c r="X156" s="38"/>
      <c r="Y156" s="38"/>
      <c r="Z156" s="38"/>
    </row>
    <row r="157" spans="1:26" ht="51" customHeight="1">
      <c r="A157" s="38"/>
      <c r="B157" s="427"/>
      <c r="C157" s="430"/>
      <c r="D157" s="432"/>
      <c r="E157" s="432"/>
      <c r="F157" s="432"/>
      <c r="G157" s="46">
        <v>3</v>
      </c>
      <c r="H157" s="179"/>
      <c r="I157" s="434"/>
      <c r="J157" s="432"/>
      <c r="K157" s="472"/>
      <c r="L157" s="424"/>
      <c r="M157" s="424"/>
      <c r="N157" s="424"/>
      <c r="O157" s="424"/>
      <c r="P157" s="38"/>
      <c r="Q157" s="38"/>
      <c r="R157" s="38"/>
      <c r="S157" s="38"/>
      <c r="T157" s="38"/>
      <c r="U157" s="38"/>
      <c r="V157" s="38"/>
      <c r="W157" s="38"/>
      <c r="X157" s="38"/>
      <c r="Y157" s="38"/>
      <c r="Z157" s="38"/>
    </row>
    <row r="158" spans="1:26" ht="24" customHeight="1">
      <c r="A158" s="38"/>
      <c r="B158" s="427"/>
      <c r="C158" s="430"/>
      <c r="D158" s="432"/>
      <c r="E158" s="432"/>
      <c r="F158" s="432"/>
      <c r="G158" s="46">
        <v>4</v>
      </c>
      <c r="H158" s="179"/>
      <c r="I158" s="434"/>
      <c r="J158" s="432"/>
      <c r="K158" s="472"/>
      <c r="L158" s="424"/>
      <c r="M158" s="424"/>
      <c r="N158" s="424"/>
      <c r="O158" s="424"/>
      <c r="P158" s="38"/>
      <c r="Q158" s="38"/>
      <c r="R158" s="38"/>
      <c r="S158" s="38"/>
      <c r="T158" s="38"/>
      <c r="U158" s="38"/>
      <c r="V158" s="38"/>
      <c r="W158" s="38"/>
      <c r="X158" s="38"/>
      <c r="Y158" s="38"/>
      <c r="Z158" s="38"/>
    </row>
    <row r="159" spans="1:26" ht="24" customHeight="1">
      <c r="A159" s="38"/>
      <c r="B159" s="427"/>
      <c r="C159" s="430"/>
      <c r="D159" s="432"/>
      <c r="E159" s="432"/>
      <c r="F159" s="432"/>
      <c r="G159" s="46">
        <v>5</v>
      </c>
      <c r="H159" s="180"/>
      <c r="I159" s="434"/>
      <c r="J159" s="432"/>
      <c r="K159" s="472"/>
      <c r="L159" s="424"/>
      <c r="M159" s="424"/>
      <c r="N159" s="424"/>
      <c r="O159" s="424"/>
      <c r="P159" s="38"/>
      <c r="Q159" s="38"/>
      <c r="R159" s="38"/>
      <c r="S159" s="38"/>
      <c r="T159" s="38"/>
      <c r="U159" s="38"/>
      <c r="V159" s="38"/>
      <c r="W159" s="38"/>
      <c r="X159" s="38"/>
      <c r="Y159" s="38"/>
      <c r="Z159" s="38"/>
    </row>
    <row r="160" spans="1:26" ht="24" customHeight="1">
      <c r="A160" s="38"/>
      <c r="B160" s="427"/>
      <c r="C160" s="430"/>
      <c r="D160" s="432"/>
      <c r="E160" s="432"/>
      <c r="F160" s="432"/>
      <c r="G160" s="46">
        <v>6</v>
      </c>
      <c r="H160" s="291"/>
      <c r="I160" s="434"/>
      <c r="J160" s="432"/>
      <c r="K160" s="472"/>
      <c r="L160" s="424"/>
      <c r="M160" s="424"/>
      <c r="N160" s="424"/>
      <c r="O160" s="424"/>
      <c r="P160" s="38"/>
      <c r="Q160" s="38"/>
      <c r="R160" s="38"/>
      <c r="S160" s="38"/>
      <c r="T160" s="38"/>
      <c r="U160" s="38"/>
      <c r="V160" s="38"/>
      <c r="W160" s="38"/>
      <c r="X160" s="38"/>
      <c r="Y160" s="38"/>
      <c r="Z160" s="38"/>
    </row>
    <row r="161" spans="1:26" ht="24" customHeight="1">
      <c r="A161" s="38"/>
      <c r="B161" s="427"/>
      <c r="C161" s="430"/>
      <c r="D161" s="432"/>
      <c r="E161" s="432"/>
      <c r="F161" s="432"/>
      <c r="G161" s="46">
        <v>7</v>
      </c>
      <c r="H161" s="179"/>
      <c r="I161" s="434"/>
      <c r="J161" s="432"/>
      <c r="K161" s="472"/>
      <c r="L161" s="424"/>
      <c r="M161" s="424"/>
      <c r="N161" s="424"/>
      <c r="O161" s="424"/>
      <c r="P161" s="38"/>
      <c r="Q161" s="38"/>
      <c r="R161" s="38"/>
      <c r="S161" s="38"/>
      <c r="T161" s="38"/>
      <c r="U161" s="38"/>
      <c r="V161" s="38"/>
      <c r="W161" s="38"/>
      <c r="X161" s="38"/>
      <c r="Y161" s="38"/>
      <c r="Z161" s="38"/>
    </row>
    <row r="162" spans="1:26" ht="33.75" customHeight="1" thickBot="1">
      <c r="A162" s="38"/>
      <c r="B162" s="428"/>
      <c r="C162" s="430"/>
      <c r="D162" s="432"/>
      <c r="E162" s="432"/>
      <c r="F162" s="432"/>
      <c r="G162" s="46">
        <v>8</v>
      </c>
      <c r="H162" s="179"/>
      <c r="I162" s="434"/>
      <c r="J162" s="432"/>
      <c r="K162" s="472"/>
      <c r="L162" s="425"/>
      <c r="M162" s="425"/>
      <c r="N162" s="425"/>
      <c r="O162" s="425"/>
      <c r="P162" s="38"/>
      <c r="Q162" s="38"/>
      <c r="R162" s="38"/>
      <c r="S162" s="38"/>
      <c r="T162" s="38"/>
      <c r="U162" s="38"/>
      <c r="V162" s="38"/>
      <c r="W162" s="38"/>
      <c r="X162" s="38"/>
      <c r="Y162" s="38"/>
      <c r="Z162" s="38"/>
    </row>
    <row r="163" spans="1:26" ht="43.5" customHeight="1">
      <c r="A163" s="38"/>
      <c r="B163" s="426" t="str">
        <f>+LEFT(C163,3)</f>
        <v>4.5</v>
      </c>
      <c r="C163" s="429" t="s">
        <v>142</v>
      </c>
      <c r="D163" s="431" t="s">
        <v>443</v>
      </c>
      <c r="E163" s="436" t="s">
        <v>643</v>
      </c>
      <c r="F163" s="437">
        <v>3</v>
      </c>
      <c r="G163" s="308">
        <v>1</v>
      </c>
      <c r="H163" s="314" t="s">
        <v>644</v>
      </c>
      <c r="I163" s="554" t="s">
        <v>820</v>
      </c>
      <c r="J163" s="435">
        <v>2</v>
      </c>
      <c r="K163" s="547" t="str">
        <f>+IF(OR(ISBLANK(F163),ISBLANK(J163)),"",IF(OR(AND(F163=1,J163=1),AND(F163=1,J163=2),AND(F163=1,J163=3)),"Deficiencia de control mayor (diseño y ejecución)",IF(OR(AND(F163=2,J163=2),AND(F163=3,J163=1),AND(F163=3,J163=2),AND(F163=2,J163=1)),"Deficiencia de control (diseño o ejecución)",IF(AND(F163=2,J163=3),"Oportunidad de mejora","Mantenimiento del control"))))</f>
        <v>Deficiencia de control (diseño o ejecución)</v>
      </c>
      <c r="L163" s="440">
        <f>+IF(K163="",0,IF(K163="Deficiencia de control mayor (diseño y ejecución)",4,IF(K163="Deficiencia de control (diseño o ejecución)",20,IF(K163="Oportunidad de mejora",40,60))))</f>
        <v>20</v>
      </c>
      <c r="M163" s="440">
        <v>0.98965000000000003</v>
      </c>
      <c r="N163" s="497">
        <f>+L163+M163</f>
        <v>20.989650000000001</v>
      </c>
      <c r="O163" s="497"/>
      <c r="P163" s="38"/>
      <c r="Q163" s="38"/>
      <c r="R163" s="38"/>
      <c r="S163" s="38"/>
      <c r="T163" s="38"/>
      <c r="U163" s="38"/>
      <c r="V163" s="38"/>
      <c r="W163" s="38"/>
      <c r="X163" s="38"/>
      <c r="Y163" s="38"/>
      <c r="Z163" s="38"/>
    </row>
    <row r="164" spans="1:26" ht="43.5" customHeight="1">
      <c r="A164" s="38"/>
      <c r="B164" s="427"/>
      <c r="C164" s="430"/>
      <c r="D164" s="432"/>
      <c r="E164" s="432"/>
      <c r="F164" s="446"/>
      <c r="G164" s="308">
        <v>2</v>
      </c>
      <c r="H164" s="315" t="s">
        <v>645</v>
      </c>
      <c r="I164" s="555"/>
      <c r="J164" s="432"/>
      <c r="K164" s="472"/>
      <c r="L164" s="424"/>
      <c r="M164" s="424"/>
      <c r="N164" s="424"/>
      <c r="O164" s="424"/>
      <c r="P164" s="38"/>
      <c r="Q164" s="38"/>
      <c r="R164" s="38"/>
      <c r="S164" s="38"/>
      <c r="T164" s="38"/>
      <c r="U164" s="38"/>
      <c r="V164" s="38"/>
      <c r="W164" s="38"/>
      <c r="X164" s="38"/>
      <c r="Y164" s="38"/>
      <c r="Z164" s="38"/>
    </row>
    <row r="165" spans="1:26" ht="29.25" customHeight="1">
      <c r="A165" s="38"/>
      <c r="B165" s="427"/>
      <c r="C165" s="430"/>
      <c r="D165" s="432"/>
      <c r="E165" s="432"/>
      <c r="F165" s="446"/>
      <c r="G165" s="308">
        <v>3</v>
      </c>
      <c r="H165" s="291"/>
      <c r="I165" s="555"/>
      <c r="J165" s="432"/>
      <c r="K165" s="472"/>
      <c r="L165" s="424"/>
      <c r="M165" s="424"/>
      <c r="N165" s="424"/>
      <c r="O165" s="424"/>
      <c r="P165" s="38"/>
      <c r="Q165" s="38"/>
      <c r="R165" s="38"/>
      <c r="S165" s="38"/>
      <c r="T165" s="38"/>
      <c r="U165" s="38"/>
      <c r="V165" s="38"/>
      <c r="W165" s="38"/>
      <c r="X165" s="38"/>
      <c r="Y165" s="38"/>
      <c r="Z165" s="38"/>
    </row>
    <row r="166" spans="1:26" ht="29.25" customHeight="1">
      <c r="A166" s="38"/>
      <c r="B166" s="427"/>
      <c r="C166" s="430"/>
      <c r="D166" s="432"/>
      <c r="E166" s="432"/>
      <c r="F166" s="446"/>
      <c r="G166" s="308">
        <v>4</v>
      </c>
      <c r="H166" s="291"/>
      <c r="I166" s="555"/>
      <c r="J166" s="432"/>
      <c r="K166" s="472"/>
      <c r="L166" s="424"/>
      <c r="M166" s="424"/>
      <c r="N166" s="424"/>
      <c r="O166" s="424"/>
      <c r="P166" s="38"/>
      <c r="Q166" s="38"/>
      <c r="R166" s="38"/>
      <c r="S166" s="38"/>
      <c r="T166" s="38"/>
      <c r="U166" s="38"/>
      <c r="V166" s="38"/>
      <c r="W166" s="38"/>
      <c r="X166" s="38"/>
      <c r="Y166" s="38"/>
      <c r="Z166" s="38"/>
    </row>
    <row r="167" spans="1:26" ht="29.25" customHeight="1">
      <c r="A167" s="38"/>
      <c r="B167" s="427"/>
      <c r="C167" s="430"/>
      <c r="D167" s="432"/>
      <c r="E167" s="432"/>
      <c r="F167" s="446"/>
      <c r="G167" s="308">
        <v>5</v>
      </c>
      <c r="H167" s="291"/>
      <c r="I167" s="555"/>
      <c r="J167" s="432"/>
      <c r="K167" s="472"/>
      <c r="L167" s="424"/>
      <c r="M167" s="424"/>
      <c r="N167" s="424"/>
      <c r="O167" s="424"/>
      <c r="P167" s="38"/>
      <c r="Q167" s="38"/>
      <c r="R167" s="38"/>
      <c r="S167" s="38"/>
      <c r="T167" s="38"/>
      <c r="U167" s="38"/>
      <c r="V167" s="38"/>
      <c r="W167" s="38"/>
      <c r="X167" s="38"/>
      <c r="Y167" s="38"/>
      <c r="Z167" s="38"/>
    </row>
    <row r="168" spans="1:26" ht="29.25" customHeight="1">
      <c r="A168" s="38"/>
      <c r="B168" s="427"/>
      <c r="C168" s="430"/>
      <c r="D168" s="432"/>
      <c r="E168" s="432"/>
      <c r="F168" s="446"/>
      <c r="G168" s="308">
        <v>6</v>
      </c>
      <c r="H168" s="291"/>
      <c r="I168" s="555"/>
      <c r="J168" s="432"/>
      <c r="K168" s="472"/>
      <c r="L168" s="424"/>
      <c r="M168" s="424"/>
      <c r="N168" s="424"/>
      <c r="O168" s="424"/>
      <c r="P168" s="38"/>
      <c r="Q168" s="38"/>
      <c r="R168" s="38"/>
      <c r="S168" s="38"/>
      <c r="T168" s="38"/>
      <c r="U168" s="38"/>
      <c r="V168" s="38"/>
      <c r="W168" s="38"/>
      <c r="X168" s="38"/>
      <c r="Y168" s="38"/>
      <c r="Z168" s="38"/>
    </row>
    <row r="169" spans="1:26" ht="29.25" customHeight="1">
      <c r="A169" s="38"/>
      <c r="B169" s="427"/>
      <c r="C169" s="430"/>
      <c r="D169" s="432"/>
      <c r="E169" s="432"/>
      <c r="F169" s="446"/>
      <c r="G169" s="308">
        <v>7</v>
      </c>
      <c r="H169" s="291"/>
      <c r="I169" s="555"/>
      <c r="J169" s="432"/>
      <c r="K169" s="472"/>
      <c r="L169" s="424"/>
      <c r="M169" s="424"/>
      <c r="N169" s="424"/>
      <c r="O169" s="424"/>
      <c r="P169" s="38"/>
      <c r="Q169" s="38"/>
      <c r="R169" s="38"/>
      <c r="S169" s="38"/>
      <c r="T169" s="38"/>
      <c r="U169" s="38"/>
      <c r="V169" s="38"/>
      <c r="W169" s="38"/>
      <c r="X169" s="38"/>
      <c r="Y169" s="38"/>
      <c r="Z169" s="38"/>
    </row>
    <row r="170" spans="1:26" ht="29.25" customHeight="1" thickBot="1">
      <c r="A170" s="38"/>
      <c r="B170" s="428"/>
      <c r="C170" s="430"/>
      <c r="D170" s="432"/>
      <c r="E170" s="432"/>
      <c r="F170" s="446"/>
      <c r="G170" s="308">
        <v>8</v>
      </c>
      <c r="H170" s="291"/>
      <c r="I170" s="555"/>
      <c r="J170" s="432"/>
      <c r="K170" s="472"/>
      <c r="L170" s="425"/>
      <c r="M170" s="425"/>
      <c r="N170" s="425"/>
      <c r="O170" s="425"/>
      <c r="P170" s="38"/>
      <c r="Q170" s="38"/>
      <c r="R170" s="38"/>
      <c r="S170" s="38"/>
      <c r="T170" s="38"/>
      <c r="U170" s="38"/>
      <c r="V170" s="38"/>
      <c r="W170" s="38"/>
      <c r="X170" s="38"/>
      <c r="Y170" s="38"/>
      <c r="Z170" s="38"/>
    </row>
    <row r="171" spans="1:26" ht="56.25" customHeight="1">
      <c r="A171" s="38"/>
      <c r="B171" s="426" t="str">
        <f>+LEFT(C171,3)</f>
        <v>4.6</v>
      </c>
      <c r="C171" s="429" t="s">
        <v>143</v>
      </c>
      <c r="D171" s="431" t="s">
        <v>443</v>
      </c>
      <c r="E171" s="436" t="s">
        <v>646</v>
      </c>
      <c r="F171" s="437">
        <v>3</v>
      </c>
      <c r="G171" s="296">
        <v>1</v>
      </c>
      <c r="H171" s="314" t="s">
        <v>647</v>
      </c>
      <c r="I171" s="451" t="s">
        <v>772</v>
      </c>
      <c r="J171" s="442">
        <v>3</v>
      </c>
      <c r="K171" s="438" t="str">
        <f>+IF(OR(ISBLANK(F171),ISBLANK(J171)),"",IF(OR(AND(F171=1,J171=1),AND(F171=1,J171=2),AND(F171=1,J171=3)),"Deficiencia de control mayor (diseño y ejecución)",IF(OR(AND(F171=2,J171=2),AND(F171=3,J171=1),AND(F171=3,J171=2),AND(F171=2,J171=1)),"Deficiencia de control (diseño o ejecución)",IF(AND(F171=2,J171=3),"Oportunidad de mejora","Mantenimiento del control"))))</f>
        <v>Mantenimiento del control</v>
      </c>
      <c r="L171" s="440">
        <f>+IF(K171="",0,IF(K171="Deficiencia de control mayor (diseño y ejecución)",4,IF(K171="Deficiencia de control (diseño o ejecución)",20,IF(K171="Oportunidad de mejora",40,60))))</f>
        <v>60</v>
      </c>
      <c r="M171" s="440">
        <v>0.98965199999999998</v>
      </c>
      <c r="N171" s="491">
        <f>+L171+M171</f>
        <v>60.989652</v>
      </c>
      <c r="O171" s="491"/>
      <c r="P171" s="38"/>
      <c r="Q171" s="38"/>
      <c r="R171" s="38"/>
      <c r="S171" s="38"/>
      <c r="T171" s="38"/>
      <c r="U171" s="38"/>
      <c r="V171" s="38"/>
      <c r="W171" s="38"/>
      <c r="X171" s="38"/>
      <c r="Y171" s="38"/>
      <c r="Z171" s="38"/>
    </row>
    <row r="172" spans="1:26" ht="56.25" customHeight="1">
      <c r="A172" s="38"/>
      <c r="B172" s="427"/>
      <c r="C172" s="430"/>
      <c r="D172" s="432"/>
      <c r="E172" s="432"/>
      <c r="F172" s="446"/>
      <c r="G172" s="296">
        <v>2</v>
      </c>
      <c r="H172" s="316" t="s">
        <v>591</v>
      </c>
      <c r="I172" s="434"/>
      <c r="J172" s="432"/>
      <c r="K172" s="439"/>
      <c r="L172" s="424"/>
      <c r="M172" s="424"/>
      <c r="N172" s="424"/>
      <c r="O172" s="424"/>
      <c r="P172" s="38"/>
      <c r="Q172" s="38"/>
      <c r="R172" s="38"/>
      <c r="S172" s="38"/>
      <c r="T172" s="38"/>
      <c r="U172" s="38"/>
      <c r="V172" s="38"/>
      <c r="W172" s="38"/>
      <c r="X172" s="38"/>
      <c r="Y172" s="38"/>
      <c r="Z172" s="38"/>
    </row>
    <row r="173" spans="1:26" ht="56.25" customHeight="1">
      <c r="A173" s="38"/>
      <c r="B173" s="427"/>
      <c r="C173" s="430"/>
      <c r="D173" s="432"/>
      <c r="E173" s="432"/>
      <c r="F173" s="446"/>
      <c r="G173" s="296">
        <v>3</v>
      </c>
      <c r="H173" s="175"/>
      <c r="I173" s="434"/>
      <c r="J173" s="432"/>
      <c r="K173" s="439"/>
      <c r="L173" s="424"/>
      <c r="M173" s="424"/>
      <c r="N173" s="424"/>
      <c r="O173" s="424"/>
      <c r="P173" s="38"/>
      <c r="Q173" s="38"/>
      <c r="R173" s="38"/>
      <c r="S173" s="38"/>
      <c r="T173" s="38"/>
      <c r="U173" s="38"/>
      <c r="V173" s="38"/>
      <c r="W173" s="38"/>
      <c r="X173" s="38"/>
      <c r="Y173" s="38"/>
      <c r="Z173" s="38"/>
    </row>
    <row r="174" spans="1:26" ht="29.25" customHeight="1">
      <c r="A174" s="38"/>
      <c r="B174" s="427"/>
      <c r="C174" s="430"/>
      <c r="D174" s="432"/>
      <c r="E174" s="432"/>
      <c r="F174" s="446"/>
      <c r="G174" s="296">
        <v>4</v>
      </c>
      <c r="H174" s="175"/>
      <c r="I174" s="434"/>
      <c r="J174" s="432"/>
      <c r="K174" s="439"/>
      <c r="L174" s="424"/>
      <c r="M174" s="424"/>
      <c r="N174" s="424"/>
      <c r="O174" s="424"/>
      <c r="P174" s="38"/>
      <c r="Q174" s="38"/>
      <c r="R174" s="38"/>
      <c r="S174" s="38"/>
      <c r="T174" s="38"/>
      <c r="U174" s="38"/>
      <c r="V174" s="38"/>
      <c r="W174" s="38"/>
      <c r="X174" s="38"/>
      <c r="Y174" s="38"/>
      <c r="Z174" s="38"/>
    </row>
    <row r="175" spans="1:26" ht="29.25" customHeight="1">
      <c r="A175" s="38"/>
      <c r="B175" s="427"/>
      <c r="C175" s="430"/>
      <c r="D175" s="432"/>
      <c r="E175" s="432"/>
      <c r="F175" s="446"/>
      <c r="G175" s="296">
        <v>5</v>
      </c>
      <c r="H175" s="291"/>
      <c r="I175" s="434"/>
      <c r="J175" s="432"/>
      <c r="K175" s="439"/>
      <c r="L175" s="424"/>
      <c r="M175" s="424"/>
      <c r="N175" s="424"/>
      <c r="O175" s="424"/>
      <c r="P175" s="38"/>
      <c r="Q175" s="38"/>
      <c r="R175" s="38"/>
      <c r="S175" s="38"/>
      <c r="T175" s="38"/>
      <c r="U175" s="38"/>
      <c r="V175" s="38"/>
      <c r="W175" s="38"/>
      <c r="X175" s="38"/>
      <c r="Y175" s="38"/>
      <c r="Z175" s="38"/>
    </row>
    <row r="176" spans="1:26" ht="29.25" customHeight="1">
      <c r="A176" s="38"/>
      <c r="B176" s="427"/>
      <c r="C176" s="430"/>
      <c r="D176" s="432"/>
      <c r="E176" s="432"/>
      <c r="F176" s="446"/>
      <c r="G176" s="296">
        <v>6</v>
      </c>
      <c r="H176" s="317"/>
      <c r="I176" s="434"/>
      <c r="J176" s="432"/>
      <c r="K176" s="439"/>
      <c r="L176" s="424"/>
      <c r="M176" s="424"/>
      <c r="N176" s="424"/>
      <c r="O176" s="424"/>
      <c r="P176" s="38"/>
      <c r="Q176" s="38"/>
      <c r="R176" s="38"/>
      <c r="S176" s="38"/>
      <c r="T176" s="38"/>
      <c r="U176" s="38"/>
      <c r="V176" s="38"/>
      <c r="W176" s="38"/>
      <c r="X176" s="38"/>
      <c r="Y176" s="38"/>
      <c r="Z176" s="38"/>
    </row>
    <row r="177" spans="1:26" ht="29.25" customHeight="1">
      <c r="A177" s="38"/>
      <c r="B177" s="427"/>
      <c r="C177" s="430"/>
      <c r="D177" s="432"/>
      <c r="E177" s="432"/>
      <c r="F177" s="446"/>
      <c r="G177" s="296">
        <v>7</v>
      </c>
      <c r="H177" s="291"/>
      <c r="I177" s="434"/>
      <c r="J177" s="432"/>
      <c r="K177" s="439"/>
      <c r="L177" s="424"/>
      <c r="M177" s="424"/>
      <c r="N177" s="424"/>
      <c r="O177" s="424"/>
      <c r="P177" s="38"/>
      <c r="Q177" s="38"/>
      <c r="R177" s="38"/>
      <c r="S177" s="38"/>
      <c r="T177" s="38"/>
      <c r="U177" s="38"/>
      <c r="V177" s="38"/>
      <c r="W177" s="38"/>
      <c r="X177" s="38"/>
      <c r="Y177" s="38"/>
      <c r="Z177" s="38"/>
    </row>
    <row r="178" spans="1:26" ht="27" customHeight="1" thickBot="1">
      <c r="A178" s="38"/>
      <c r="B178" s="428"/>
      <c r="C178" s="430"/>
      <c r="D178" s="432"/>
      <c r="E178" s="432"/>
      <c r="F178" s="446"/>
      <c r="G178" s="296">
        <v>8</v>
      </c>
      <c r="H178" s="291"/>
      <c r="I178" s="434"/>
      <c r="J178" s="432"/>
      <c r="K178" s="439"/>
      <c r="L178" s="425"/>
      <c r="M178" s="425"/>
      <c r="N178" s="425"/>
      <c r="O178" s="425"/>
      <c r="P178" s="38"/>
      <c r="Q178" s="38"/>
      <c r="R178" s="38"/>
      <c r="S178" s="38"/>
      <c r="T178" s="38"/>
      <c r="U178" s="38"/>
      <c r="V178" s="38"/>
      <c r="W178" s="38"/>
      <c r="X178" s="38"/>
      <c r="Y178" s="38"/>
      <c r="Z178" s="38"/>
    </row>
    <row r="179" spans="1:26" ht="40.5" customHeight="1">
      <c r="A179" s="38"/>
      <c r="B179" s="426" t="str">
        <f>+LEFT(C179,3)</f>
        <v>4.7</v>
      </c>
      <c r="C179" s="429" t="s">
        <v>144</v>
      </c>
      <c r="D179" s="431" t="s">
        <v>443</v>
      </c>
      <c r="E179" s="431" t="s">
        <v>737</v>
      </c>
      <c r="F179" s="435">
        <v>3</v>
      </c>
      <c r="G179" s="46">
        <v>1</v>
      </c>
      <c r="H179" s="183" t="s">
        <v>145</v>
      </c>
      <c r="I179" s="441" t="s">
        <v>618</v>
      </c>
      <c r="J179" s="442">
        <v>2</v>
      </c>
      <c r="K179" s="547" t="str">
        <f>+IF(OR(ISBLANK(F179),ISBLANK(J179)),"",IF(OR(AND(F179=1,J179=1),AND(F179=1,J179=2),AND(F179=1,J179=3)),"Deficiencia de control mayor (diseño y ejecución)",IF(OR(AND(F179=2,J179=2),AND(F179=3,J179=1),AND(F179=3,J179=2),AND(F179=2,J179=1)),"Deficiencia de control (diseño o ejecución)",IF(AND(F179=2,J179=3),"Oportunidad de mejora","Mantenimiento del control"))))</f>
        <v>Deficiencia de control (diseño o ejecución)</v>
      </c>
      <c r="L179" s="440">
        <f>+IF(K179="",0,IF(K179="Deficiencia de control mayor (diseño y ejecución)",4,IF(K179="Deficiencia de control (diseño o ejecución)",20,IF(K179="Oportunidad de mejora",40,60))))</f>
        <v>20</v>
      </c>
      <c r="M179" s="440">
        <v>1.8962300000000001</v>
      </c>
      <c r="N179" s="423">
        <f>+L179+M179</f>
        <v>21.896229999999999</v>
      </c>
      <c r="O179" s="423"/>
      <c r="P179" s="38"/>
      <c r="Q179" s="38"/>
      <c r="R179" s="38"/>
      <c r="S179" s="38"/>
      <c r="T179" s="38"/>
      <c r="U179" s="38"/>
      <c r="V179" s="38"/>
      <c r="W179" s="38"/>
      <c r="X179" s="38"/>
      <c r="Y179" s="38"/>
      <c r="Z179" s="38"/>
    </row>
    <row r="180" spans="1:26" ht="30.75" customHeight="1">
      <c r="A180" s="38"/>
      <c r="B180" s="427"/>
      <c r="C180" s="430"/>
      <c r="D180" s="432"/>
      <c r="E180" s="432"/>
      <c r="F180" s="432"/>
      <c r="G180" s="46">
        <v>2</v>
      </c>
      <c r="H180" s="183" t="s">
        <v>543</v>
      </c>
      <c r="I180" s="434"/>
      <c r="J180" s="432"/>
      <c r="K180" s="472"/>
      <c r="L180" s="424"/>
      <c r="M180" s="424"/>
      <c r="N180" s="424"/>
      <c r="O180" s="424"/>
      <c r="P180" s="38"/>
      <c r="Q180" s="38"/>
      <c r="R180" s="38"/>
      <c r="S180" s="38"/>
      <c r="T180" s="38"/>
      <c r="U180" s="38"/>
      <c r="V180" s="38"/>
      <c r="W180" s="38"/>
      <c r="X180" s="38"/>
      <c r="Y180" s="38"/>
      <c r="Z180" s="38"/>
    </row>
    <row r="181" spans="1:26" ht="58.5" customHeight="1">
      <c r="A181" s="38"/>
      <c r="B181" s="427"/>
      <c r="C181" s="430"/>
      <c r="D181" s="432"/>
      <c r="E181" s="432"/>
      <c r="F181" s="432"/>
      <c r="G181" s="46">
        <v>3</v>
      </c>
      <c r="H181" s="180"/>
      <c r="I181" s="434"/>
      <c r="J181" s="432"/>
      <c r="K181" s="472"/>
      <c r="L181" s="424"/>
      <c r="M181" s="424"/>
      <c r="N181" s="424"/>
      <c r="O181" s="424"/>
      <c r="P181" s="38"/>
      <c r="Q181" s="38"/>
      <c r="R181" s="38"/>
      <c r="S181" s="38"/>
      <c r="T181" s="38"/>
      <c r="U181" s="38"/>
      <c r="V181" s="38"/>
      <c r="W181" s="38"/>
      <c r="X181" s="38"/>
      <c r="Y181" s="38"/>
      <c r="Z181" s="38"/>
    </row>
    <row r="182" spans="1:26" ht="30.75" customHeight="1">
      <c r="A182" s="38"/>
      <c r="B182" s="427"/>
      <c r="C182" s="430"/>
      <c r="D182" s="432"/>
      <c r="E182" s="432"/>
      <c r="F182" s="432"/>
      <c r="G182" s="46">
        <v>4</v>
      </c>
      <c r="H182" s="556" t="s">
        <v>736</v>
      </c>
      <c r="I182" s="434"/>
      <c r="J182" s="432"/>
      <c r="K182" s="472"/>
      <c r="L182" s="424"/>
      <c r="M182" s="424"/>
      <c r="N182" s="424"/>
      <c r="O182" s="424"/>
      <c r="P182" s="38"/>
      <c r="Q182" s="38"/>
      <c r="R182" s="38"/>
      <c r="S182" s="38"/>
      <c r="T182" s="38"/>
      <c r="U182" s="38"/>
      <c r="V182" s="38"/>
      <c r="W182" s="38"/>
      <c r="X182" s="38"/>
      <c r="Y182" s="38"/>
      <c r="Z182" s="38"/>
    </row>
    <row r="183" spans="1:26" ht="30.75" customHeight="1">
      <c r="A183" s="38"/>
      <c r="B183" s="427"/>
      <c r="C183" s="430"/>
      <c r="D183" s="432"/>
      <c r="E183" s="432"/>
      <c r="F183" s="432"/>
      <c r="G183" s="46">
        <v>5</v>
      </c>
      <c r="H183" s="557"/>
      <c r="I183" s="434"/>
      <c r="J183" s="432"/>
      <c r="K183" s="472"/>
      <c r="L183" s="424"/>
      <c r="M183" s="424"/>
      <c r="N183" s="424"/>
      <c r="O183" s="424"/>
      <c r="P183" s="38"/>
      <c r="Q183" s="38"/>
      <c r="R183" s="38"/>
      <c r="S183" s="38"/>
      <c r="T183" s="38"/>
      <c r="U183" s="38"/>
      <c r="V183" s="38"/>
      <c r="W183" s="38"/>
      <c r="X183" s="38"/>
      <c r="Y183" s="38"/>
      <c r="Z183" s="38"/>
    </row>
    <row r="184" spans="1:26" ht="30.75" customHeight="1">
      <c r="A184" s="38"/>
      <c r="B184" s="427"/>
      <c r="C184" s="430"/>
      <c r="D184" s="432"/>
      <c r="E184" s="432"/>
      <c r="F184" s="432"/>
      <c r="G184" s="46">
        <v>6</v>
      </c>
      <c r="H184" s="558"/>
      <c r="I184" s="434"/>
      <c r="J184" s="432"/>
      <c r="K184" s="472"/>
      <c r="L184" s="424"/>
      <c r="M184" s="424"/>
      <c r="N184" s="424"/>
      <c r="O184" s="424"/>
      <c r="P184" s="38"/>
      <c r="Q184" s="38"/>
      <c r="R184" s="38"/>
      <c r="S184" s="38"/>
      <c r="T184" s="38"/>
      <c r="U184" s="38"/>
      <c r="V184" s="38"/>
      <c r="W184" s="38"/>
      <c r="X184" s="38"/>
      <c r="Y184" s="38"/>
      <c r="Z184" s="38"/>
    </row>
    <row r="185" spans="1:26" ht="55.5" customHeight="1">
      <c r="A185" s="38"/>
      <c r="B185" s="427"/>
      <c r="C185" s="430"/>
      <c r="D185" s="432"/>
      <c r="E185" s="432"/>
      <c r="F185" s="432"/>
      <c r="G185" s="46">
        <v>7</v>
      </c>
      <c r="H185" s="174"/>
      <c r="I185" s="434"/>
      <c r="J185" s="432"/>
      <c r="K185" s="472"/>
      <c r="L185" s="424"/>
      <c r="M185" s="424"/>
      <c r="N185" s="424"/>
      <c r="O185" s="424"/>
      <c r="P185" s="38"/>
      <c r="Q185" s="38"/>
      <c r="R185" s="38"/>
      <c r="S185" s="38"/>
      <c r="T185" s="38"/>
      <c r="U185" s="38"/>
      <c r="V185" s="38"/>
      <c r="W185" s="38"/>
      <c r="X185" s="38"/>
      <c r="Y185" s="38"/>
      <c r="Z185" s="38"/>
    </row>
    <row r="186" spans="1:26" ht="109.5" customHeight="1" thickBot="1">
      <c r="A186" s="38"/>
      <c r="B186" s="428"/>
      <c r="C186" s="481"/>
      <c r="D186" s="482"/>
      <c r="E186" s="482"/>
      <c r="F186" s="482"/>
      <c r="G186" s="318">
        <v>8</v>
      </c>
      <c r="H186" s="319"/>
      <c r="I186" s="483"/>
      <c r="J186" s="482"/>
      <c r="K186" s="550"/>
      <c r="L186" s="425"/>
      <c r="M186" s="425"/>
      <c r="N186" s="425"/>
      <c r="O186" s="425"/>
      <c r="P186" s="38"/>
      <c r="Q186" s="38"/>
      <c r="R186" s="38"/>
      <c r="S186" s="38"/>
      <c r="T186" s="38"/>
      <c r="U186" s="38"/>
      <c r="V186" s="38"/>
      <c r="W186" s="38"/>
      <c r="X186" s="38"/>
      <c r="Y186" s="38"/>
      <c r="Z186" s="38"/>
    </row>
    <row r="187" spans="1:26" ht="34.5" customHeight="1">
      <c r="A187" s="38"/>
      <c r="B187" s="462"/>
      <c r="C187" s="465" t="s">
        <v>601</v>
      </c>
      <c r="D187" s="466" t="s">
        <v>8</v>
      </c>
      <c r="E187" s="467" t="s">
        <v>598</v>
      </c>
      <c r="F187" s="458" t="s">
        <v>595</v>
      </c>
      <c r="G187" s="468" t="s">
        <v>112</v>
      </c>
      <c r="H187" s="469"/>
      <c r="I187" s="470"/>
      <c r="J187" s="458" t="s">
        <v>596</v>
      </c>
      <c r="K187" s="458" t="s">
        <v>128</v>
      </c>
      <c r="L187" s="460"/>
      <c r="M187" s="460"/>
      <c r="N187" s="461"/>
      <c r="O187" s="461"/>
      <c r="P187" s="38"/>
      <c r="Q187" s="38"/>
      <c r="R187" s="38"/>
      <c r="S187" s="38"/>
      <c r="T187" s="38"/>
      <c r="U187" s="38"/>
      <c r="V187" s="38"/>
      <c r="W187" s="38"/>
      <c r="X187" s="38"/>
      <c r="Y187" s="38"/>
      <c r="Z187" s="38"/>
    </row>
    <row r="188" spans="1:26" ht="57" customHeight="1">
      <c r="A188" s="38"/>
      <c r="B188" s="463"/>
      <c r="C188" s="463"/>
      <c r="D188" s="459"/>
      <c r="E188" s="459"/>
      <c r="F188" s="459"/>
      <c r="G188" s="454" t="s">
        <v>13</v>
      </c>
      <c r="H188" s="456" t="s">
        <v>15</v>
      </c>
      <c r="I188" s="456" t="s">
        <v>433</v>
      </c>
      <c r="J188" s="459"/>
      <c r="K188" s="459"/>
      <c r="L188" s="424"/>
      <c r="M188" s="424"/>
      <c r="N188" s="424"/>
      <c r="O188" s="424"/>
      <c r="P188" s="38"/>
      <c r="Q188" s="38"/>
      <c r="R188" s="38"/>
      <c r="S188" s="38"/>
      <c r="T188" s="38"/>
      <c r="U188" s="38"/>
      <c r="V188" s="38"/>
      <c r="W188" s="38"/>
      <c r="X188" s="38"/>
      <c r="Y188" s="38"/>
      <c r="Z188" s="38"/>
    </row>
    <row r="189" spans="1:26" ht="24" customHeight="1" thickBot="1">
      <c r="A189" s="38"/>
      <c r="B189" s="464"/>
      <c r="C189" s="464"/>
      <c r="D189" s="455"/>
      <c r="E189" s="455"/>
      <c r="F189" s="455"/>
      <c r="G189" s="455"/>
      <c r="H189" s="455"/>
      <c r="I189" s="455"/>
      <c r="J189" s="455"/>
      <c r="K189" s="455"/>
      <c r="L189" s="425"/>
      <c r="M189" s="425"/>
      <c r="N189" s="425"/>
      <c r="O189" s="425"/>
      <c r="P189" s="38"/>
      <c r="Q189" s="38"/>
      <c r="R189" s="38"/>
      <c r="S189" s="38"/>
      <c r="T189" s="38"/>
      <c r="U189" s="38"/>
      <c r="V189" s="38"/>
      <c r="W189" s="38"/>
      <c r="X189" s="38"/>
      <c r="Y189" s="38"/>
      <c r="Z189" s="38"/>
    </row>
    <row r="190" spans="1:26" ht="91.5" customHeight="1">
      <c r="A190" s="38"/>
      <c r="B190" s="426" t="str">
        <f>+LEFT(C190,3)</f>
        <v>5.1</v>
      </c>
      <c r="C190" s="447" t="s">
        <v>146</v>
      </c>
      <c r="D190" s="448" t="s">
        <v>444</v>
      </c>
      <c r="E190" s="477" t="s">
        <v>672</v>
      </c>
      <c r="F190" s="549">
        <v>3</v>
      </c>
      <c r="G190" s="249">
        <v>1</v>
      </c>
      <c r="H190" s="256" t="s">
        <v>130</v>
      </c>
      <c r="I190" s="485" t="s">
        <v>768</v>
      </c>
      <c r="J190" s="452">
        <v>3</v>
      </c>
      <c r="K190" s="553" t="str">
        <f>+IF(OR(ISBLANK(F190),ISBLANK(J190)),"",IF(OR(AND(F190=1,J190=1),AND(F190=1,J190=2),AND(F190=1,J190=3)),"Deficiencia de control mayor (diseño y ejecución)",IF(OR(AND(F190=2,J190=2),AND(F190=3,J190=1),AND(F190=3,J190=2),AND(F190=2,J190=1)),"Deficiencia de control (diseño o ejecución)",IF(AND(F190=2,J190=3),"Oportunidad de mejora","Mantenimiento del control"))))</f>
        <v>Mantenimiento del control</v>
      </c>
      <c r="L190" s="440">
        <f>+IF(K190="",0,IF(K190="Deficiencia de control mayor (diseño y ejecución)",4,IF(K190="Deficiencia de control (diseño o ejecución)",20,IF(K190="Oportunidad de mejora",40,60))))</f>
        <v>60</v>
      </c>
      <c r="M190" s="440">
        <v>1.1896</v>
      </c>
      <c r="N190" s="423">
        <f>+L190+M190</f>
        <v>61.189599999999999</v>
      </c>
      <c r="O190" s="423"/>
      <c r="P190" s="38"/>
      <c r="Q190" s="38"/>
      <c r="R190" s="38"/>
      <c r="S190" s="38"/>
      <c r="T190" s="38"/>
      <c r="U190" s="38"/>
      <c r="V190" s="38"/>
      <c r="W190" s="38"/>
      <c r="X190" s="38"/>
      <c r="Y190" s="38"/>
      <c r="Z190" s="38"/>
    </row>
    <row r="191" spans="1:26" ht="44.25" customHeight="1">
      <c r="A191" s="38"/>
      <c r="B191" s="427"/>
      <c r="C191" s="430"/>
      <c r="D191" s="432"/>
      <c r="E191" s="432"/>
      <c r="F191" s="446"/>
      <c r="G191" s="250">
        <v>2</v>
      </c>
      <c r="H191" s="181" t="s">
        <v>131</v>
      </c>
      <c r="I191" s="432"/>
      <c r="J191" s="432"/>
      <c r="K191" s="439"/>
      <c r="L191" s="424"/>
      <c r="M191" s="424"/>
      <c r="N191" s="424"/>
      <c r="O191" s="424"/>
      <c r="P191" s="38"/>
      <c r="Q191" s="38"/>
      <c r="R191" s="38"/>
      <c r="S191" s="38"/>
      <c r="T191" s="38"/>
      <c r="U191" s="38"/>
      <c r="V191" s="38"/>
      <c r="W191" s="38"/>
      <c r="X191" s="38"/>
      <c r="Y191" s="38"/>
      <c r="Z191" s="38"/>
    </row>
    <row r="192" spans="1:26" ht="46.5" customHeight="1">
      <c r="A192" s="38"/>
      <c r="B192" s="427"/>
      <c r="C192" s="430"/>
      <c r="D192" s="432"/>
      <c r="E192" s="432"/>
      <c r="F192" s="446"/>
      <c r="G192" s="250">
        <v>3</v>
      </c>
      <c r="H192" s="181" t="s">
        <v>132</v>
      </c>
      <c r="I192" s="432"/>
      <c r="J192" s="432"/>
      <c r="K192" s="439"/>
      <c r="L192" s="424"/>
      <c r="M192" s="424"/>
      <c r="N192" s="424"/>
      <c r="O192" s="424"/>
      <c r="P192" s="38"/>
      <c r="Q192" s="38"/>
      <c r="R192" s="38"/>
      <c r="S192" s="38"/>
      <c r="T192" s="38"/>
      <c r="U192" s="38"/>
      <c r="V192" s="38"/>
      <c r="W192" s="38"/>
      <c r="X192" s="38"/>
      <c r="Y192" s="38"/>
      <c r="Z192" s="38"/>
    </row>
    <row r="193" spans="1:26" ht="45.75" customHeight="1">
      <c r="A193" s="38"/>
      <c r="B193" s="427"/>
      <c r="C193" s="430"/>
      <c r="D193" s="432"/>
      <c r="E193" s="432"/>
      <c r="F193" s="446"/>
      <c r="G193" s="250">
        <v>4</v>
      </c>
      <c r="H193" s="181" t="s">
        <v>533</v>
      </c>
      <c r="I193" s="432"/>
      <c r="J193" s="432"/>
      <c r="K193" s="439"/>
      <c r="L193" s="424"/>
      <c r="M193" s="424"/>
      <c r="N193" s="424"/>
      <c r="O193" s="424"/>
      <c r="P193" s="38"/>
      <c r="Q193" s="38"/>
      <c r="R193" s="38"/>
      <c r="S193" s="38"/>
      <c r="T193" s="38"/>
      <c r="U193" s="38"/>
      <c r="V193" s="38"/>
      <c r="W193" s="38"/>
      <c r="X193" s="38"/>
      <c r="Y193" s="38"/>
      <c r="Z193" s="38"/>
    </row>
    <row r="194" spans="1:26" ht="33" customHeight="1">
      <c r="A194" s="38"/>
      <c r="B194" s="427"/>
      <c r="C194" s="430"/>
      <c r="D194" s="432"/>
      <c r="E194" s="432"/>
      <c r="F194" s="446"/>
      <c r="G194" s="250">
        <v>5</v>
      </c>
      <c r="H194" s="252"/>
      <c r="I194" s="432"/>
      <c r="J194" s="432"/>
      <c r="K194" s="439"/>
      <c r="L194" s="424"/>
      <c r="M194" s="424"/>
      <c r="N194" s="424"/>
      <c r="O194" s="424"/>
      <c r="P194" s="38"/>
      <c r="Q194" s="38"/>
      <c r="R194" s="38"/>
      <c r="S194" s="38"/>
      <c r="T194" s="38"/>
      <c r="U194" s="38"/>
      <c r="V194" s="38"/>
      <c r="W194" s="38"/>
      <c r="X194" s="38"/>
      <c r="Y194" s="38"/>
      <c r="Z194" s="38"/>
    </row>
    <row r="195" spans="1:26" ht="33" customHeight="1">
      <c r="A195" s="38"/>
      <c r="B195" s="427"/>
      <c r="C195" s="430"/>
      <c r="D195" s="432"/>
      <c r="E195" s="432"/>
      <c r="F195" s="446"/>
      <c r="G195" s="250">
        <v>6</v>
      </c>
      <c r="H195" s="257"/>
      <c r="I195" s="432"/>
      <c r="J195" s="432"/>
      <c r="K195" s="439"/>
      <c r="L195" s="424"/>
      <c r="M195" s="424"/>
      <c r="N195" s="424"/>
      <c r="O195" s="424"/>
      <c r="P195" s="38"/>
      <c r="Q195" s="38"/>
      <c r="R195" s="38"/>
      <c r="S195" s="38"/>
      <c r="T195" s="38"/>
      <c r="U195" s="38"/>
      <c r="V195" s="38"/>
      <c r="W195" s="38"/>
      <c r="X195" s="38"/>
      <c r="Y195" s="38"/>
      <c r="Z195" s="38"/>
    </row>
    <row r="196" spans="1:26" ht="33" customHeight="1">
      <c r="A196" s="38"/>
      <c r="B196" s="427"/>
      <c r="C196" s="430"/>
      <c r="D196" s="432"/>
      <c r="E196" s="432"/>
      <c r="F196" s="446"/>
      <c r="G196" s="250">
        <v>7</v>
      </c>
      <c r="H196" s="251"/>
      <c r="I196" s="432"/>
      <c r="J196" s="432"/>
      <c r="K196" s="439"/>
      <c r="L196" s="424"/>
      <c r="M196" s="424"/>
      <c r="N196" s="424"/>
      <c r="O196" s="424"/>
      <c r="P196" s="38"/>
      <c r="Q196" s="38"/>
      <c r="R196" s="38"/>
      <c r="S196" s="38"/>
      <c r="T196" s="38"/>
      <c r="U196" s="38"/>
      <c r="V196" s="38"/>
      <c r="W196" s="38"/>
      <c r="X196" s="38"/>
      <c r="Y196" s="38"/>
      <c r="Z196" s="38"/>
    </row>
    <row r="197" spans="1:26" ht="33" customHeight="1" thickBot="1">
      <c r="A197" s="38"/>
      <c r="B197" s="428"/>
      <c r="C197" s="430"/>
      <c r="D197" s="432"/>
      <c r="E197" s="432"/>
      <c r="F197" s="446"/>
      <c r="G197" s="250">
        <v>8</v>
      </c>
      <c r="H197" s="251"/>
      <c r="I197" s="432"/>
      <c r="J197" s="432"/>
      <c r="K197" s="439"/>
      <c r="L197" s="425"/>
      <c r="M197" s="425"/>
      <c r="N197" s="425"/>
      <c r="O197" s="425"/>
      <c r="P197" s="38"/>
      <c r="Q197" s="38"/>
      <c r="R197" s="38"/>
      <c r="S197" s="38"/>
      <c r="T197" s="38"/>
      <c r="U197" s="38"/>
      <c r="V197" s="38"/>
      <c r="W197" s="38"/>
      <c r="X197" s="38"/>
      <c r="Y197" s="38"/>
      <c r="Z197" s="38"/>
    </row>
    <row r="198" spans="1:26" ht="30.75" customHeight="1">
      <c r="A198" s="38"/>
      <c r="B198" s="426" t="str">
        <f>+LEFT(C198,3)</f>
        <v>5.2</v>
      </c>
      <c r="C198" s="429" t="s">
        <v>147</v>
      </c>
      <c r="D198" s="546" t="s">
        <v>445</v>
      </c>
      <c r="E198" s="431" t="s">
        <v>674</v>
      </c>
      <c r="F198" s="435">
        <v>3</v>
      </c>
      <c r="G198" s="46">
        <v>1</v>
      </c>
      <c r="H198" s="182" t="s">
        <v>673</v>
      </c>
      <c r="I198" s="433" t="s">
        <v>821</v>
      </c>
      <c r="J198" s="442">
        <v>3</v>
      </c>
      <c r="K198" s="471" t="str">
        <f>+IF(OR(ISBLANK(F198),ISBLANK(J198)),"",IF(OR(AND(F198=1,J198=1),AND(F198=1,J198=2),AND(F198=1,J198=3)),"Deficiencia de control mayor (diseño y ejecución)",IF(OR(AND(F198=2,J198=2),AND(F198=3,J198=1),AND(F198=3,J198=2),AND(F198=2,J198=1)),"Deficiencia de control (diseño o ejecución)",IF(AND(F198=2,J198=3),"Oportunidad de mejora","Mantenimiento del control"))))</f>
        <v>Mantenimiento del control</v>
      </c>
      <c r="L198" s="440">
        <f>+IF(K198="",0,IF(K198="Deficiencia de control mayor (diseño y ejecución)",4,IF(K198="Deficiencia de control (diseño o ejecución)",20,IF(K198="Oportunidad de mejora",40,60))))</f>
        <v>60</v>
      </c>
      <c r="M198" s="440">
        <v>1.28965</v>
      </c>
      <c r="N198" s="423">
        <f>+L198+M198</f>
        <v>61.289650000000002</v>
      </c>
      <c r="O198" s="423"/>
      <c r="P198" s="38"/>
      <c r="Q198" s="38"/>
      <c r="R198" s="38"/>
      <c r="S198" s="38"/>
      <c r="T198" s="38"/>
      <c r="U198" s="38"/>
      <c r="V198" s="38"/>
      <c r="W198" s="38"/>
      <c r="X198" s="38"/>
      <c r="Y198" s="38"/>
      <c r="Z198" s="38"/>
    </row>
    <row r="199" spans="1:26" ht="30.75" customHeight="1">
      <c r="A199" s="38"/>
      <c r="B199" s="427"/>
      <c r="C199" s="430"/>
      <c r="D199" s="432"/>
      <c r="E199" s="432"/>
      <c r="F199" s="432"/>
      <c r="G199" s="46">
        <v>2</v>
      </c>
      <c r="H199" s="182" t="s">
        <v>148</v>
      </c>
      <c r="I199" s="434"/>
      <c r="J199" s="432"/>
      <c r="K199" s="472"/>
      <c r="L199" s="424"/>
      <c r="M199" s="424"/>
      <c r="N199" s="424"/>
      <c r="O199" s="424"/>
      <c r="P199" s="38"/>
      <c r="Q199" s="38"/>
      <c r="R199" s="38"/>
      <c r="S199" s="38"/>
      <c r="T199" s="38"/>
      <c r="U199" s="38"/>
      <c r="V199" s="38"/>
      <c r="W199" s="38"/>
      <c r="X199" s="38"/>
      <c r="Y199" s="38"/>
      <c r="Z199" s="38"/>
    </row>
    <row r="200" spans="1:26" ht="30.75" customHeight="1">
      <c r="A200" s="38"/>
      <c r="B200" s="427"/>
      <c r="C200" s="430"/>
      <c r="D200" s="432"/>
      <c r="E200" s="432"/>
      <c r="F200" s="432"/>
      <c r="G200" s="46">
        <v>3</v>
      </c>
      <c r="H200" s="182"/>
      <c r="I200" s="434"/>
      <c r="J200" s="432"/>
      <c r="K200" s="472"/>
      <c r="L200" s="424"/>
      <c r="M200" s="424"/>
      <c r="N200" s="424"/>
      <c r="O200" s="424"/>
      <c r="P200" s="38"/>
      <c r="Q200" s="38"/>
      <c r="R200" s="38"/>
      <c r="S200" s="38"/>
      <c r="T200" s="38"/>
      <c r="U200" s="38"/>
      <c r="V200" s="38"/>
      <c r="W200" s="38"/>
      <c r="X200" s="38"/>
      <c r="Y200" s="38"/>
      <c r="Z200" s="38"/>
    </row>
    <row r="201" spans="1:26" ht="30.75" customHeight="1">
      <c r="A201" s="38"/>
      <c r="B201" s="427"/>
      <c r="C201" s="430"/>
      <c r="D201" s="432"/>
      <c r="E201" s="432"/>
      <c r="F201" s="432"/>
      <c r="G201" s="46">
        <v>4</v>
      </c>
      <c r="H201" s="183"/>
      <c r="I201" s="434"/>
      <c r="J201" s="432"/>
      <c r="K201" s="472"/>
      <c r="L201" s="424"/>
      <c r="M201" s="424"/>
      <c r="N201" s="424"/>
      <c r="O201" s="424"/>
      <c r="P201" s="38"/>
      <c r="Q201" s="38"/>
      <c r="R201" s="38"/>
      <c r="S201" s="38"/>
      <c r="T201" s="38"/>
      <c r="U201" s="38"/>
      <c r="V201" s="38"/>
      <c r="W201" s="38"/>
      <c r="X201" s="38"/>
      <c r="Y201" s="38"/>
      <c r="Z201" s="38"/>
    </row>
    <row r="202" spans="1:26" ht="30.75" customHeight="1">
      <c r="A202" s="38"/>
      <c r="B202" s="427"/>
      <c r="C202" s="430"/>
      <c r="D202" s="432"/>
      <c r="E202" s="432"/>
      <c r="F202" s="432"/>
      <c r="G202" s="46">
        <v>5</v>
      </c>
      <c r="H202" s="174"/>
      <c r="I202" s="434"/>
      <c r="J202" s="432"/>
      <c r="K202" s="472"/>
      <c r="L202" s="424"/>
      <c r="M202" s="424"/>
      <c r="N202" s="424"/>
      <c r="O202" s="424"/>
      <c r="P202" s="38"/>
      <c r="Q202" s="38"/>
      <c r="R202" s="38"/>
      <c r="S202" s="38"/>
      <c r="T202" s="38"/>
      <c r="U202" s="38"/>
      <c r="V202" s="38"/>
      <c r="W202" s="38"/>
      <c r="X202" s="38"/>
      <c r="Y202" s="38"/>
      <c r="Z202" s="38"/>
    </row>
    <row r="203" spans="1:26" ht="30.75" customHeight="1">
      <c r="A203" s="38"/>
      <c r="B203" s="427"/>
      <c r="C203" s="430"/>
      <c r="D203" s="432"/>
      <c r="E203" s="432"/>
      <c r="F203" s="432"/>
      <c r="G203" s="46">
        <v>6</v>
      </c>
      <c r="H203" s="174"/>
      <c r="I203" s="434"/>
      <c r="J203" s="432"/>
      <c r="K203" s="472"/>
      <c r="L203" s="424"/>
      <c r="M203" s="424"/>
      <c r="N203" s="424"/>
      <c r="O203" s="424"/>
      <c r="P203" s="38"/>
      <c r="Q203" s="38"/>
      <c r="R203" s="38"/>
      <c r="S203" s="38"/>
      <c r="T203" s="38"/>
      <c r="U203" s="38"/>
      <c r="V203" s="38"/>
      <c r="W203" s="38"/>
      <c r="X203" s="38"/>
      <c r="Y203" s="38"/>
      <c r="Z203" s="38"/>
    </row>
    <row r="204" spans="1:26" ht="15.75" customHeight="1">
      <c r="A204" s="38"/>
      <c r="B204" s="427"/>
      <c r="C204" s="430"/>
      <c r="D204" s="432"/>
      <c r="E204" s="432"/>
      <c r="F204" s="432"/>
      <c r="G204" s="46">
        <v>7</v>
      </c>
      <c r="H204" s="174"/>
      <c r="I204" s="434"/>
      <c r="J204" s="432"/>
      <c r="K204" s="472"/>
      <c r="L204" s="424"/>
      <c r="M204" s="424"/>
      <c r="N204" s="424"/>
      <c r="O204" s="424"/>
      <c r="P204" s="38"/>
      <c r="Q204" s="38"/>
      <c r="R204" s="38"/>
      <c r="S204" s="38"/>
      <c r="T204" s="38"/>
      <c r="U204" s="38"/>
      <c r="V204" s="38"/>
      <c r="W204" s="38"/>
      <c r="X204" s="38"/>
      <c r="Y204" s="38"/>
      <c r="Z204" s="38"/>
    </row>
    <row r="205" spans="1:26" ht="15.75" customHeight="1" thickBot="1">
      <c r="A205" s="38"/>
      <c r="B205" s="428"/>
      <c r="C205" s="430"/>
      <c r="D205" s="432"/>
      <c r="E205" s="432"/>
      <c r="F205" s="432"/>
      <c r="G205" s="46">
        <v>8</v>
      </c>
      <c r="H205" s="174"/>
      <c r="I205" s="434"/>
      <c r="J205" s="432"/>
      <c r="K205" s="472"/>
      <c r="L205" s="425"/>
      <c r="M205" s="425"/>
      <c r="N205" s="425"/>
      <c r="O205" s="425"/>
      <c r="P205" s="38"/>
      <c r="Q205" s="38"/>
      <c r="R205" s="38"/>
      <c r="S205" s="38"/>
      <c r="T205" s="38"/>
      <c r="U205" s="38"/>
      <c r="V205" s="38"/>
      <c r="W205" s="38"/>
      <c r="X205" s="38"/>
      <c r="Y205" s="38"/>
      <c r="Z205" s="38"/>
    </row>
    <row r="206" spans="1:26" ht="60" customHeight="1">
      <c r="A206" s="38"/>
      <c r="B206" s="426" t="str">
        <f>+LEFT(C206,3)</f>
        <v>5.3</v>
      </c>
      <c r="C206" s="429" t="s">
        <v>149</v>
      </c>
      <c r="D206" s="431" t="s">
        <v>446</v>
      </c>
      <c r="E206" s="457" t="s">
        <v>677</v>
      </c>
      <c r="F206" s="548">
        <v>3</v>
      </c>
      <c r="G206" s="258">
        <v>1</v>
      </c>
      <c r="H206" s="175" t="s">
        <v>666</v>
      </c>
      <c r="I206" s="433" t="s">
        <v>773</v>
      </c>
      <c r="J206" s="442">
        <v>2</v>
      </c>
      <c r="K206" s="547" t="str">
        <f>+IF(OR(ISBLANK(F206),ISBLANK(J206)),"",IF(OR(AND(F206=1,J206=1),AND(F206=1,J206=2),AND(F206=1,J206=3)),"Deficiencia de control mayor (diseño y ejecución)",IF(OR(AND(F206=2,J206=2),AND(F206=3,J206=1),AND(F206=3,J206=2),AND(F206=2,J206=1)),"Deficiencia de control (diseño o ejecución)",IF(AND(F206=2,J206=3),"Oportunidad de mejora","Mantenimiento del control"))))</f>
        <v>Deficiencia de control (diseño o ejecución)</v>
      </c>
      <c r="L206" s="440">
        <f>+IF(K206="",0,IF(K206="Deficiencia de control mayor (diseño y ejecución)",4,IF(K206="Deficiencia de control (diseño o ejecución)",20,IF(K206="Oportunidad de mejora",40,60))))</f>
        <v>20</v>
      </c>
      <c r="M206" s="440">
        <v>1.3896299999999999</v>
      </c>
      <c r="N206" s="423">
        <f>+L206+M206</f>
        <v>21.38963</v>
      </c>
      <c r="O206" s="423"/>
      <c r="P206" s="38"/>
      <c r="Q206" s="38"/>
      <c r="R206" s="38"/>
      <c r="S206" s="38"/>
      <c r="T206" s="38"/>
      <c r="U206" s="38"/>
      <c r="V206" s="38"/>
      <c r="W206" s="38"/>
      <c r="X206" s="38"/>
      <c r="Y206" s="38"/>
      <c r="Z206" s="38"/>
    </row>
    <row r="207" spans="1:26" ht="60" customHeight="1">
      <c r="A207" s="38"/>
      <c r="B207" s="427"/>
      <c r="C207" s="430"/>
      <c r="D207" s="432"/>
      <c r="E207" s="432"/>
      <c r="F207" s="446"/>
      <c r="G207" s="258">
        <v>2</v>
      </c>
      <c r="H207" s="170" t="s">
        <v>150</v>
      </c>
      <c r="I207" s="434"/>
      <c r="J207" s="432"/>
      <c r="K207" s="472"/>
      <c r="L207" s="424"/>
      <c r="M207" s="424"/>
      <c r="N207" s="424"/>
      <c r="O207" s="424"/>
      <c r="P207" s="38"/>
      <c r="Q207" s="38"/>
      <c r="R207" s="38"/>
      <c r="S207" s="38"/>
      <c r="T207" s="38"/>
      <c r="U207" s="38"/>
      <c r="V207" s="38"/>
      <c r="W207" s="38"/>
      <c r="X207" s="38"/>
      <c r="Y207" s="38"/>
      <c r="Z207" s="38"/>
    </row>
    <row r="208" spans="1:26" ht="60" customHeight="1">
      <c r="A208" s="38"/>
      <c r="B208" s="427"/>
      <c r="C208" s="430"/>
      <c r="D208" s="432"/>
      <c r="E208" s="432"/>
      <c r="F208" s="446"/>
      <c r="G208" s="258">
        <v>3</v>
      </c>
      <c r="H208" s="184" t="s">
        <v>151</v>
      </c>
      <c r="I208" s="434"/>
      <c r="J208" s="432"/>
      <c r="K208" s="472"/>
      <c r="L208" s="424"/>
      <c r="M208" s="424"/>
      <c r="N208" s="424"/>
      <c r="O208" s="424"/>
      <c r="P208" s="38"/>
      <c r="Q208" s="38"/>
      <c r="R208" s="38"/>
      <c r="S208" s="38"/>
      <c r="T208" s="38"/>
      <c r="U208" s="38"/>
      <c r="V208" s="38"/>
      <c r="W208" s="38"/>
      <c r="X208" s="38"/>
      <c r="Y208" s="38"/>
      <c r="Z208" s="38"/>
    </row>
    <row r="209" spans="1:26" ht="60" customHeight="1">
      <c r="A209" s="38"/>
      <c r="B209" s="427"/>
      <c r="C209" s="430"/>
      <c r="D209" s="432"/>
      <c r="E209" s="432"/>
      <c r="F209" s="446"/>
      <c r="G209" s="258">
        <v>4</v>
      </c>
      <c r="H209" s="184" t="s">
        <v>151</v>
      </c>
      <c r="I209" s="434"/>
      <c r="J209" s="432"/>
      <c r="K209" s="472"/>
      <c r="L209" s="424"/>
      <c r="M209" s="424"/>
      <c r="N209" s="424"/>
      <c r="O209" s="424"/>
      <c r="P209" s="38"/>
      <c r="Q209" s="38"/>
      <c r="R209" s="38"/>
      <c r="S209" s="38"/>
      <c r="T209" s="38"/>
      <c r="U209" s="38"/>
      <c r="V209" s="38"/>
      <c r="W209" s="38"/>
      <c r="X209" s="38"/>
      <c r="Y209" s="38"/>
      <c r="Z209" s="38"/>
    </row>
    <row r="210" spans="1:26" ht="33.75" customHeight="1">
      <c r="A210" s="38"/>
      <c r="B210" s="427"/>
      <c r="C210" s="430"/>
      <c r="D210" s="432"/>
      <c r="E210" s="432"/>
      <c r="F210" s="446"/>
      <c r="G210" s="258">
        <v>5</v>
      </c>
      <c r="H210" s="251" t="s">
        <v>675</v>
      </c>
      <c r="I210" s="434"/>
      <c r="J210" s="432"/>
      <c r="K210" s="472"/>
      <c r="L210" s="424"/>
      <c r="M210" s="424"/>
      <c r="N210" s="424"/>
      <c r="O210" s="424"/>
      <c r="P210" s="38"/>
      <c r="Q210" s="38"/>
      <c r="R210" s="38"/>
      <c r="S210" s="38"/>
      <c r="T210" s="38"/>
      <c r="U210" s="38"/>
      <c r="V210" s="38"/>
      <c r="W210" s="38"/>
      <c r="X210" s="38"/>
      <c r="Y210" s="38"/>
      <c r="Z210" s="38"/>
    </row>
    <row r="211" spans="1:26" ht="36.75" customHeight="1">
      <c r="A211" s="38"/>
      <c r="B211" s="427"/>
      <c r="C211" s="430"/>
      <c r="D211" s="432"/>
      <c r="E211" s="432"/>
      <c r="F211" s="446"/>
      <c r="G211" s="258">
        <v>6</v>
      </c>
      <c r="H211" s="251" t="s">
        <v>676</v>
      </c>
      <c r="I211" s="434"/>
      <c r="J211" s="432"/>
      <c r="K211" s="472"/>
      <c r="L211" s="424"/>
      <c r="M211" s="424"/>
      <c r="N211" s="424"/>
      <c r="O211" s="424"/>
      <c r="P211" s="38"/>
      <c r="Q211" s="38"/>
      <c r="R211" s="38"/>
      <c r="S211" s="38"/>
      <c r="T211" s="38"/>
      <c r="U211" s="38"/>
      <c r="V211" s="38"/>
      <c r="W211" s="38"/>
      <c r="X211" s="38"/>
      <c r="Y211" s="38"/>
      <c r="Z211" s="38"/>
    </row>
    <row r="212" spans="1:26" ht="36.75" customHeight="1">
      <c r="A212" s="38"/>
      <c r="B212" s="427"/>
      <c r="C212" s="430"/>
      <c r="D212" s="432"/>
      <c r="E212" s="432"/>
      <c r="F212" s="446"/>
      <c r="G212" s="258">
        <v>7</v>
      </c>
      <c r="H212" s="259"/>
      <c r="I212" s="434"/>
      <c r="J212" s="432"/>
      <c r="K212" s="472"/>
      <c r="L212" s="424"/>
      <c r="M212" s="424"/>
      <c r="N212" s="424"/>
      <c r="O212" s="424"/>
      <c r="P212" s="38"/>
      <c r="Q212" s="38"/>
      <c r="R212" s="38"/>
      <c r="S212" s="38"/>
      <c r="T212" s="38"/>
      <c r="U212" s="38"/>
      <c r="V212" s="38"/>
      <c r="W212" s="38"/>
      <c r="X212" s="38"/>
      <c r="Y212" s="38"/>
      <c r="Z212" s="38"/>
    </row>
    <row r="213" spans="1:26" ht="36.75" customHeight="1" thickBot="1">
      <c r="A213" s="38"/>
      <c r="B213" s="428"/>
      <c r="C213" s="430"/>
      <c r="D213" s="432"/>
      <c r="E213" s="432"/>
      <c r="F213" s="446"/>
      <c r="G213" s="258">
        <v>8</v>
      </c>
      <c r="H213" s="259"/>
      <c r="I213" s="434"/>
      <c r="J213" s="432"/>
      <c r="K213" s="472"/>
      <c r="L213" s="425"/>
      <c r="M213" s="425"/>
      <c r="N213" s="425"/>
      <c r="O213" s="425"/>
      <c r="P213" s="38"/>
      <c r="Q213" s="38"/>
      <c r="R213" s="38"/>
      <c r="S213" s="38"/>
      <c r="T213" s="38"/>
      <c r="U213" s="38"/>
      <c r="V213" s="38"/>
      <c r="W213" s="38"/>
      <c r="X213" s="38"/>
      <c r="Y213" s="38"/>
      <c r="Z213" s="38"/>
    </row>
    <row r="214" spans="1:26" ht="57" customHeight="1">
      <c r="A214" s="38"/>
      <c r="B214" s="426" t="str">
        <f>+LEFT(C214,3)</f>
        <v>5.4</v>
      </c>
      <c r="C214" s="429" t="s">
        <v>152</v>
      </c>
      <c r="D214" s="431" t="s">
        <v>447</v>
      </c>
      <c r="E214" s="431" t="s">
        <v>678</v>
      </c>
      <c r="F214" s="552">
        <v>2</v>
      </c>
      <c r="G214" s="185">
        <v>1</v>
      </c>
      <c r="H214" s="260" t="s">
        <v>153</v>
      </c>
      <c r="I214" s="433" t="s">
        <v>775</v>
      </c>
      <c r="J214" s="442">
        <v>2</v>
      </c>
      <c r="K214" s="547" t="str">
        <f>+IF(OR(ISBLANK(F214),ISBLANK(J214)),"",IF(OR(AND(F214=1,J214=1),AND(F214=1,J214=2),AND(F214=1,J214=3)),"Deficiencia de control mayor (diseño y ejecución)",IF(OR(AND(F214=2,J214=2),AND(F214=3,J214=1),AND(F214=3,J214=2),AND(F214=2,J214=1)),"Deficiencia de control (diseño o ejecución)",IF(AND(F214=2,J214=3),"Oportunidad de mejora","Mantenimiento del control"))))</f>
        <v>Deficiencia de control (diseño o ejecución)</v>
      </c>
      <c r="L214" s="440">
        <f>+IF(K214="",0,IF(K214="Deficiencia de control mayor (diseño y ejecución)",4,IF(K214="Deficiencia de control (diseño o ejecución)",20,IF(K214="Oportunidad de mejora",40,60))))</f>
        <v>20</v>
      </c>
      <c r="M214" s="440">
        <v>1.48963</v>
      </c>
      <c r="N214" s="423">
        <f>+L214+M214</f>
        <v>21.489629999999998</v>
      </c>
      <c r="O214" s="423"/>
      <c r="P214" s="38"/>
      <c r="Q214" s="38"/>
      <c r="R214" s="38"/>
      <c r="S214" s="38"/>
      <c r="T214" s="38"/>
      <c r="U214" s="38"/>
      <c r="V214" s="38"/>
      <c r="W214" s="38"/>
      <c r="X214" s="38"/>
      <c r="Y214" s="38"/>
      <c r="Z214" s="38"/>
    </row>
    <row r="215" spans="1:26" ht="46.5" customHeight="1">
      <c r="A215" s="38"/>
      <c r="B215" s="427"/>
      <c r="C215" s="430"/>
      <c r="D215" s="432"/>
      <c r="E215" s="432"/>
      <c r="F215" s="432"/>
      <c r="G215" s="185">
        <v>2</v>
      </c>
      <c r="H215" s="170" t="s">
        <v>679</v>
      </c>
      <c r="I215" s="434"/>
      <c r="J215" s="432"/>
      <c r="K215" s="472"/>
      <c r="L215" s="424"/>
      <c r="M215" s="424"/>
      <c r="N215" s="424"/>
      <c r="O215" s="424"/>
      <c r="P215" s="38"/>
      <c r="Q215" s="38"/>
      <c r="R215" s="38"/>
      <c r="S215" s="38"/>
      <c r="T215" s="38"/>
      <c r="U215" s="38"/>
      <c r="V215" s="38"/>
      <c r="W215" s="38"/>
      <c r="X215" s="38"/>
      <c r="Y215" s="38"/>
      <c r="Z215" s="38"/>
    </row>
    <row r="216" spans="1:26" ht="73.5" customHeight="1">
      <c r="A216" s="38"/>
      <c r="B216" s="427"/>
      <c r="C216" s="430"/>
      <c r="D216" s="432"/>
      <c r="E216" s="432"/>
      <c r="F216" s="432"/>
      <c r="G216" s="185">
        <v>3</v>
      </c>
      <c r="H216" s="186" t="s">
        <v>580</v>
      </c>
      <c r="I216" s="434"/>
      <c r="J216" s="432"/>
      <c r="K216" s="472"/>
      <c r="L216" s="424"/>
      <c r="M216" s="424"/>
      <c r="N216" s="424"/>
      <c r="O216" s="424"/>
      <c r="P216" s="38"/>
      <c r="Q216" s="38"/>
      <c r="R216" s="38"/>
      <c r="S216" s="38"/>
      <c r="T216" s="38"/>
      <c r="U216" s="38"/>
      <c r="V216" s="38"/>
      <c r="W216" s="38"/>
      <c r="X216" s="38"/>
      <c r="Y216" s="38"/>
      <c r="Z216" s="38"/>
    </row>
    <row r="217" spans="1:26" ht="73.5" customHeight="1">
      <c r="A217" s="38"/>
      <c r="B217" s="427"/>
      <c r="C217" s="430"/>
      <c r="D217" s="432"/>
      <c r="E217" s="432"/>
      <c r="F217" s="432"/>
      <c r="G217" s="185">
        <v>4</v>
      </c>
      <c r="H217" s="170"/>
      <c r="I217" s="434"/>
      <c r="J217" s="432"/>
      <c r="K217" s="472"/>
      <c r="L217" s="424"/>
      <c r="M217" s="424"/>
      <c r="N217" s="424"/>
      <c r="O217" s="424"/>
      <c r="P217" s="38"/>
      <c r="Q217" s="38"/>
      <c r="R217" s="38"/>
      <c r="S217" s="38"/>
      <c r="T217" s="38"/>
      <c r="U217" s="38"/>
      <c r="V217" s="38"/>
      <c r="W217" s="38"/>
      <c r="X217" s="38"/>
      <c r="Y217" s="38"/>
      <c r="Z217" s="38"/>
    </row>
    <row r="218" spans="1:26" ht="27.75" customHeight="1">
      <c r="A218" s="38"/>
      <c r="B218" s="427"/>
      <c r="C218" s="430"/>
      <c r="D218" s="432"/>
      <c r="E218" s="432"/>
      <c r="F218" s="432"/>
      <c r="G218" s="185">
        <v>5</v>
      </c>
      <c r="H218" s="186"/>
      <c r="I218" s="434"/>
      <c r="J218" s="432"/>
      <c r="K218" s="472"/>
      <c r="L218" s="424"/>
      <c r="M218" s="424"/>
      <c r="N218" s="424"/>
      <c r="O218" s="424"/>
      <c r="P218" s="38"/>
      <c r="Q218" s="38"/>
      <c r="R218" s="38"/>
      <c r="S218" s="38"/>
      <c r="T218" s="38"/>
      <c r="U218" s="38"/>
      <c r="V218" s="38"/>
      <c r="W218" s="38"/>
      <c r="X218" s="38"/>
      <c r="Y218" s="38"/>
      <c r="Z218" s="38"/>
    </row>
    <row r="219" spans="1:26" ht="27.75" customHeight="1">
      <c r="A219" s="38"/>
      <c r="B219" s="427"/>
      <c r="C219" s="430"/>
      <c r="D219" s="432"/>
      <c r="E219" s="432"/>
      <c r="F219" s="432"/>
      <c r="G219" s="185">
        <v>6</v>
      </c>
      <c r="H219" s="187"/>
      <c r="I219" s="434"/>
      <c r="J219" s="432"/>
      <c r="K219" s="472"/>
      <c r="L219" s="424"/>
      <c r="M219" s="424"/>
      <c r="N219" s="424"/>
      <c r="O219" s="424"/>
      <c r="P219" s="38"/>
      <c r="Q219" s="38"/>
      <c r="R219" s="38"/>
      <c r="S219" s="38"/>
      <c r="T219" s="38"/>
      <c r="U219" s="38"/>
      <c r="V219" s="38"/>
      <c r="W219" s="38"/>
      <c r="X219" s="38"/>
      <c r="Y219" s="38"/>
      <c r="Z219" s="38"/>
    </row>
    <row r="220" spans="1:26" ht="15" customHeight="1">
      <c r="A220" s="38"/>
      <c r="B220" s="427"/>
      <c r="C220" s="430"/>
      <c r="D220" s="432"/>
      <c r="E220" s="432"/>
      <c r="F220" s="432"/>
      <c r="G220" s="185">
        <v>7</v>
      </c>
      <c r="H220" s="188"/>
      <c r="I220" s="434"/>
      <c r="J220" s="432"/>
      <c r="K220" s="472"/>
      <c r="L220" s="424"/>
      <c r="M220" s="424"/>
      <c r="N220" s="424"/>
      <c r="O220" s="424"/>
      <c r="P220" s="38"/>
      <c r="Q220" s="38"/>
      <c r="R220" s="38"/>
      <c r="S220" s="38"/>
      <c r="T220" s="38"/>
      <c r="U220" s="38"/>
      <c r="V220" s="38"/>
      <c r="W220" s="38"/>
      <c r="X220" s="38"/>
      <c r="Y220" s="38"/>
      <c r="Z220" s="38"/>
    </row>
    <row r="221" spans="1:26" ht="15" customHeight="1" thickBot="1">
      <c r="A221" s="38"/>
      <c r="B221" s="428"/>
      <c r="C221" s="430"/>
      <c r="D221" s="432"/>
      <c r="E221" s="432"/>
      <c r="F221" s="432"/>
      <c r="G221" s="185">
        <v>8</v>
      </c>
      <c r="H221" s="261"/>
      <c r="I221" s="434"/>
      <c r="J221" s="432"/>
      <c r="K221" s="472"/>
      <c r="L221" s="425"/>
      <c r="M221" s="425"/>
      <c r="N221" s="425"/>
      <c r="O221" s="425"/>
      <c r="P221" s="38"/>
      <c r="Q221" s="38"/>
      <c r="R221" s="38"/>
      <c r="S221" s="38"/>
      <c r="T221" s="38"/>
      <c r="U221" s="38"/>
      <c r="V221" s="38"/>
      <c r="W221" s="38"/>
      <c r="X221" s="38"/>
      <c r="Y221" s="38"/>
      <c r="Z221" s="38"/>
    </row>
    <row r="222" spans="1:26" ht="69.75" customHeight="1">
      <c r="A222" s="38"/>
      <c r="B222" s="426" t="str">
        <f>+LEFT(C222,3)</f>
        <v>5.5</v>
      </c>
      <c r="C222" s="429" t="s">
        <v>154</v>
      </c>
      <c r="D222" s="431" t="s">
        <v>448</v>
      </c>
      <c r="E222" s="431" t="s">
        <v>449</v>
      </c>
      <c r="F222" s="442">
        <v>3</v>
      </c>
      <c r="G222" s="189">
        <v>1</v>
      </c>
      <c r="H222" s="175" t="s">
        <v>666</v>
      </c>
      <c r="I222" s="433" t="s">
        <v>774</v>
      </c>
      <c r="J222" s="442">
        <v>3</v>
      </c>
      <c r="K222" s="471" t="str">
        <f>+IF(OR(ISBLANK(F222),ISBLANK(J222)),"",IF(OR(AND(F222=1,J222=1),AND(F222=1,J222=2),AND(F222=1,J222=3)),"Deficiencia de control mayor (diseño y ejecución)",IF(OR(AND(F222=2,J222=2),AND(F222=3,J222=1),AND(F222=3,J222=2),AND(F222=2,J222=1)),"Deficiencia de control (diseño o ejecución)",IF(AND(F222=2,J222=3),"Oportunidad de mejora","Mantenimiento del control"))))</f>
        <v>Mantenimiento del control</v>
      </c>
      <c r="L222" s="440">
        <f>+IF(K222="",0,IF(K222="Deficiencia de control mayor (diseño y ejecución)",4,IF(K222="Deficiencia de control (diseño o ejecución)",20,IF(K222="Oportunidad de mejora",40,60))))</f>
        <v>60</v>
      </c>
      <c r="M222" s="440">
        <v>1.58965</v>
      </c>
      <c r="N222" s="423">
        <f>+L222+M222</f>
        <v>61.589649999999999</v>
      </c>
      <c r="O222" s="423"/>
      <c r="P222" s="38"/>
      <c r="Q222" s="38"/>
      <c r="R222" s="38"/>
      <c r="S222" s="38"/>
      <c r="T222" s="38"/>
      <c r="U222" s="38"/>
      <c r="V222" s="38"/>
      <c r="W222" s="38"/>
      <c r="X222" s="38"/>
      <c r="Y222" s="38"/>
      <c r="Z222" s="38"/>
    </row>
    <row r="223" spans="1:26" ht="84.75" customHeight="1">
      <c r="A223" s="38"/>
      <c r="B223" s="427"/>
      <c r="C223" s="430"/>
      <c r="D223" s="432"/>
      <c r="E223" s="432"/>
      <c r="F223" s="432"/>
      <c r="G223" s="189">
        <v>2</v>
      </c>
      <c r="H223" s="171" t="s">
        <v>155</v>
      </c>
      <c r="I223" s="434"/>
      <c r="J223" s="432"/>
      <c r="K223" s="472"/>
      <c r="L223" s="424"/>
      <c r="M223" s="424"/>
      <c r="N223" s="424"/>
      <c r="O223" s="424"/>
      <c r="P223" s="38"/>
      <c r="Q223" s="38"/>
      <c r="R223" s="38"/>
      <c r="S223" s="38"/>
      <c r="T223" s="38"/>
      <c r="U223" s="38"/>
      <c r="V223" s="38"/>
      <c r="W223" s="38"/>
      <c r="X223" s="38"/>
      <c r="Y223" s="38"/>
      <c r="Z223" s="38"/>
    </row>
    <row r="224" spans="1:26" ht="96" customHeight="1">
      <c r="A224" s="38"/>
      <c r="B224" s="427"/>
      <c r="C224" s="430"/>
      <c r="D224" s="432"/>
      <c r="E224" s="432"/>
      <c r="F224" s="432"/>
      <c r="G224" s="189">
        <v>3</v>
      </c>
      <c r="H224" s="171" t="s">
        <v>156</v>
      </c>
      <c r="I224" s="434"/>
      <c r="J224" s="432"/>
      <c r="K224" s="472"/>
      <c r="L224" s="424"/>
      <c r="M224" s="424"/>
      <c r="N224" s="424"/>
      <c r="O224" s="424"/>
      <c r="P224" s="38"/>
      <c r="Q224" s="38"/>
      <c r="R224" s="38"/>
      <c r="S224" s="38"/>
      <c r="T224" s="38"/>
      <c r="U224" s="38"/>
      <c r="V224" s="38"/>
      <c r="W224" s="38"/>
      <c r="X224" s="38"/>
      <c r="Y224" s="38"/>
      <c r="Z224" s="38"/>
    </row>
    <row r="225" spans="1:26" ht="28">
      <c r="A225" s="38"/>
      <c r="B225" s="427"/>
      <c r="C225" s="430"/>
      <c r="D225" s="432"/>
      <c r="E225" s="432"/>
      <c r="F225" s="432"/>
      <c r="G225" s="189">
        <v>4</v>
      </c>
      <c r="H225" s="178" t="s">
        <v>680</v>
      </c>
      <c r="I225" s="434"/>
      <c r="J225" s="432"/>
      <c r="K225" s="472"/>
      <c r="L225" s="424"/>
      <c r="M225" s="424"/>
      <c r="N225" s="424"/>
      <c r="O225" s="424"/>
      <c r="P225" s="38"/>
      <c r="Q225" s="38"/>
      <c r="R225" s="38"/>
      <c r="S225" s="38"/>
      <c r="T225" s="38"/>
      <c r="U225" s="38"/>
      <c r="V225" s="38"/>
      <c r="W225" s="38"/>
      <c r="X225" s="38"/>
      <c r="Y225" s="38"/>
      <c r="Z225" s="38"/>
    </row>
    <row r="226" spans="1:26" ht="8.25" customHeight="1">
      <c r="A226" s="38"/>
      <c r="B226" s="427"/>
      <c r="C226" s="430"/>
      <c r="D226" s="432"/>
      <c r="E226" s="432"/>
      <c r="F226" s="432"/>
      <c r="G226" s="189">
        <v>5</v>
      </c>
      <c r="H226" s="48"/>
      <c r="I226" s="434"/>
      <c r="J226" s="432"/>
      <c r="K226" s="472"/>
      <c r="L226" s="424"/>
      <c r="M226" s="424"/>
      <c r="N226" s="424"/>
      <c r="O226" s="424"/>
      <c r="P226" s="38"/>
      <c r="Q226" s="38"/>
      <c r="R226" s="38"/>
      <c r="S226" s="38"/>
      <c r="T226" s="38"/>
      <c r="U226" s="38"/>
      <c r="V226" s="38"/>
      <c r="W226" s="38"/>
      <c r="X226" s="38"/>
      <c r="Y226" s="38"/>
      <c r="Z226" s="38"/>
    </row>
    <row r="227" spans="1:26" ht="8.25" customHeight="1">
      <c r="A227" s="38"/>
      <c r="B227" s="427"/>
      <c r="C227" s="430"/>
      <c r="D227" s="432"/>
      <c r="E227" s="432"/>
      <c r="F227" s="432"/>
      <c r="G227" s="189">
        <v>6</v>
      </c>
      <c r="H227" s="48"/>
      <c r="I227" s="434"/>
      <c r="J227" s="432"/>
      <c r="K227" s="472"/>
      <c r="L227" s="424"/>
      <c r="M227" s="424"/>
      <c r="N227" s="424"/>
      <c r="O227" s="424"/>
      <c r="P227" s="38"/>
      <c r="Q227" s="38"/>
      <c r="R227" s="38"/>
      <c r="S227" s="38"/>
      <c r="T227" s="38"/>
      <c r="U227" s="38"/>
      <c r="V227" s="38"/>
      <c r="W227" s="38"/>
      <c r="X227" s="38"/>
      <c r="Y227" s="38"/>
      <c r="Z227" s="38"/>
    </row>
    <row r="228" spans="1:26" ht="8.25" customHeight="1">
      <c r="A228" s="38"/>
      <c r="B228" s="427"/>
      <c r="C228" s="430"/>
      <c r="D228" s="432"/>
      <c r="E228" s="432"/>
      <c r="F228" s="432"/>
      <c r="G228" s="189">
        <v>7</v>
      </c>
      <c r="H228" s="48"/>
      <c r="I228" s="434"/>
      <c r="J228" s="432"/>
      <c r="K228" s="472"/>
      <c r="L228" s="424"/>
      <c r="M228" s="424"/>
      <c r="N228" s="424"/>
      <c r="O228" s="424"/>
      <c r="P228" s="38"/>
      <c r="Q228" s="38"/>
      <c r="R228" s="38"/>
      <c r="S228" s="38"/>
      <c r="T228" s="38"/>
      <c r="U228" s="38"/>
      <c r="V228" s="38"/>
      <c r="W228" s="38"/>
      <c r="X228" s="38"/>
      <c r="Y228" s="38"/>
      <c r="Z228" s="38"/>
    </row>
    <row r="229" spans="1:26" ht="8.25" customHeight="1" thickBot="1">
      <c r="A229" s="38"/>
      <c r="B229" s="428"/>
      <c r="C229" s="430"/>
      <c r="D229" s="432"/>
      <c r="E229" s="432"/>
      <c r="F229" s="432"/>
      <c r="G229" s="189">
        <v>8</v>
      </c>
      <c r="H229" s="48"/>
      <c r="I229" s="434"/>
      <c r="J229" s="432"/>
      <c r="K229" s="472"/>
      <c r="L229" s="425"/>
      <c r="M229" s="425"/>
      <c r="N229" s="425"/>
      <c r="O229" s="425"/>
      <c r="P229" s="38"/>
      <c r="Q229" s="38"/>
      <c r="R229" s="38"/>
      <c r="S229" s="38"/>
      <c r="T229" s="38"/>
      <c r="U229" s="38"/>
      <c r="V229" s="38"/>
      <c r="W229" s="38"/>
      <c r="X229" s="38"/>
      <c r="Y229" s="38"/>
      <c r="Z229" s="38"/>
    </row>
    <row r="230" spans="1:26" ht="75" customHeight="1">
      <c r="A230" s="38"/>
      <c r="B230" s="426" t="str">
        <f>+LEFT(C230,3)</f>
        <v>5.6</v>
      </c>
      <c r="C230" s="429" t="s">
        <v>157</v>
      </c>
      <c r="D230" s="431" t="s">
        <v>448</v>
      </c>
      <c r="E230" s="436" t="s">
        <v>681</v>
      </c>
      <c r="F230" s="551">
        <v>3</v>
      </c>
      <c r="G230" s="262">
        <v>1</v>
      </c>
      <c r="H230" s="175" t="s">
        <v>666</v>
      </c>
      <c r="I230" s="433" t="s">
        <v>776</v>
      </c>
      <c r="J230" s="442">
        <v>3</v>
      </c>
      <c r="K230" s="471" t="str">
        <f>+IF(OR(ISBLANK(F230),ISBLANK(J230)),"",IF(OR(AND(F230=1,J230=1),AND(F230=1,J230=2),AND(F230=1,J230=3)),"Deficiencia de control mayor (diseño y ejecución)",IF(OR(AND(F230=2,J230=2),AND(F230=3,J230=1),AND(F230=3,J230=2),AND(F230=2,J230=1)),"Deficiencia de control (diseño o ejecución)",IF(AND(F230=2,J230=3),"Oportunidad de mejora","Mantenimiento del control"))))</f>
        <v>Mantenimiento del control</v>
      </c>
      <c r="L230" s="440">
        <f>+IF(K230="",0,IF(K230="Deficiencia de control mayor (diseño y ejecución)",4,IF(K230="Deficiencia de control (diseño o ejecución)",20,IF(K230="Oportunidad de mejora",40,60))))</f>
        <v>60</v>
      </c>
      <c r="M230" s="440">
        <v>1.6896530000000001</v>
      </c>
      <c r="N230" s="423">
        <f>+L230+M230</f>
        <v>61.689653</v>
      </c>
      <c r="O230" s="423"/>
      <c r="P230" s="38"/>
      <c r="Q230" s="38"/>
      <c r="R230" s="38"/>
      <c r="S230" s="38"/>
      <c r="T230" s="38"/>
      <c r="U230" s="38"/>
      <c r="V230" s="38"/>
      <c r="W230" s="38"/>
      <c r="X230" s="38"/>
      <c r="Y230" s="38"/>
      <c r="Z230" s="38"/>
    </row>
    <row r="231" spans="1:26" ht="89.25" customHeight="1">
      <c r="A231" s="38"/>
      <c r="B231" s="427"/>
      <c r="C231" s="430"/>
      <c r="D231" s="432"/>
      <c r="E231" s="432"/>
      <c r="F231" s="446"/>
      <c r="G231" s="262">
        <v>2</v>
      </c>
      <c r="H231" s="170" t="s">
        <v>158</v>
      </c>
      <c r="I231" s="434"/>
      <c r="J231" s="432"/>
      <c r="K231" s="472"/>
      <c r="L231" s="424"/>
      <c r="M231" s="424"/>
      <c r="N231" s="424"/>
      <c r="O231" s="424"/>
      <c r="P231" s="38"/>
      <c r="Q231" s="38"/>
      <c r="R231" s="38"/>
      <c r="S231" s="38"/>
      <c r="T231" s="38"/>
      <c r="U231" s="38"/>
      <c r="V231" s="38"/>
      <c r="W231" s="38"/>
      <c r="X231" s="38"/>
      <c r="Y231" s="38"/>
      <c r="Z231" s="38"/>
    </row>
    <row r="232" spans="1:26" ht="28">
      <c r="A232" s="38"/>
      <c r="B232" s="427"/>
      <c r="C232" s="430"/>
      <c r="D232" s="432"/>
      <c r="E232" s="432"/>
      <c r="F232" s="446"/>
      <c r="G232" s="262">
        <v>3</v>
      </c>
      <c r="H232" s="170" t="s">
        <v>682</v>
      </c>
      <c r="I232" s="434"/>
      <c r="J232" s="432"/>
      <c r="K232" s="472"/>
      <c r="L232" s="424"/>
      <c r="M232" s="424"/>
      <c r="N232" s="424"/>
      <c r="O232" s="424"/>
      <c r="P232" s="38"/>
      <c r="Q232" s="38"/>
      <c r="R232" s="38"/>
      <c r="S232" s="38"/>
      <c r="T232" s="38"/>
      <c r="U232" s="38"/>
      <c r="V232" s="38"/>
      <c r="W232" s="38"/>
      <c r="X232" s="38"/>
      <c r="Y232" s="38"/>
      <c r="Z232" s="38"/>
    </row>
    <row r="233" spans="1:26" ht="30.75" customHeight="1">
      <c r="A233" s="38"/>
      <c r="B233" s="427"/>
      <c r="C233" s="430"/>
      <c r="D233" s="432"/>
      <c r="E233" s="432"/>
      <c r="F233" s="446"/>
      <c r="G233" s="262">
        <v>4</v>
      </c>
      <c r="H233" s="170" t="s">
        <v>160</v>
      </c>
      <c r="I233" s="434"/>
      <c r="J233" s="432"/>
      <c r="K233" s="472"/>
      <c r="L233" s="424"/>
      <c r="M233" s="424"/>
      <c r="N233" s="424"/>
      <c r="O233" s="424"/>
      <c r="P233" s="38"/>
      <c r="Q233" s="38"/>
      <c r="R233" s="38"/>
      <c r="S233" s="38"/>
      <c r="T233" s="38"/>
      <c r="U233" s="38"/>
      <c r="V233" s="38"/>
      <c r="W233" s="38"/>
      <c r="X233" s="38"/>
      <c r="Y233" s="38"/>
      <c r="Z233" s="38"/>
    </row>
    <row r="234" spans="1:26" ht="30.75" customHeight="1">
      <c r="A234" s="38"/>
      <c r="B234" s="427"/>
      <c r="C234" s="430"/>
      <c r="D234" s="432"/>
      <c r="E234" s="432"/>
      <c r="F234" s="446"/>
      <c r="G234" s="262">
        <v>5</v>
      </c>
      <c r="H234" s="178" t="s">
        <v>680</v>
      </c>
      <c r="I234" s="434"/>
      <c r="J234" s="432"/>
      <c r="K234" s="472"/>
      <c r="L234" s="424"/>
      <c r="M234" s="424"/>
      <c r="N234" s="424"/>
      <c r="O234" s="424"/>
      <c r="P234" s="38"/>
      <c r="Q234" s="38"/>
      <c r="R234" s="38"/>
      <c r="S234" s="38"/>
      <c r="T234" s="38"/>
      <c r="U234" s="38"/>
      <c r="V234" s="38"/>
      <c r="W234" s="38"/>
      <c r="X234" s="38"/>
      <c r="Y234" s="38"/>
      <c r="Z234" s="38"/>
    </row>
    <row r="235" spans="1:26" ht="36" customHeight="1">
      <c r="A235" s="38"/>
      <c r="B235" s="427"/>
      <c r="C235" s="430"/>
      <c r="D235" s="432"/>
      <c r="E235" s="432"/>
      <c r="F235" s="446"/>
      <c r="G235" s="262">
        <v>6</v>
      </c>
      <c r="H235" s="178"/>
      <c r="I235" s="434"/>
      <c r="J235" s="432"/>
      <c r="K235" s="472"/>
      <c r="L235" s="424"/>
      <c r="M235" s="424"/>
      <c r="N235" s="424"/>
      <c r="O235" s="424"/>
      <c r="P235" s="38"/>
      <c r="Q235" s="38"/>
      <c r="R235" s="38"/>
      <c r="S235" s="38"/>
      <c r="T235" s="38"/>
      <c r="U235" s="38"/>
      <c r="V235" s="38"/>
      <c r="W235" s="38"/>
      <c r="X235" s="38"/>
      <c r="Y235" s="38"/>
      <c r="Z235" s="38"/>
    </row>
    <row r="236" spans="1:26" ht="36" customHeight="1">
      <c r="A236" s="38"/>
      <c r="B236" s="427"/>
      <c r="C236" s="430"/>
      <c r="D236" s="432"/>
      <c r="E236" s="432"/>
      <c r="F236" s="446"/>
      <c r="G236" s="262">
        <v>7</v>
      </c>
      <c r="H236" s="252"/>
      <c r="I236" s="434"/>
      <c r="J236" s="432"/>
      <c r="K236" s="472"/>
      <c r="L236" s="424"/>
      <c r="M236" s="424"/>
      <c r="N236" s="424"/>
      <c r="O236" s="424"/>
      <c r="P236" s="38"/>
      <c r="Q236" s="38"/>
      <c r="R236" s="38"/>
      <c r="S236" s="38"/>
      <c r="T236" s="38"/>
      <c r="U236" s="38"/>
      <c r="V236" s="38"/>
      <c r="W236" s="38"/>
      <c r="X236" s="38"/>
      <c r="Y236" s="38"/>
      <c r="Z236" s="38"/>
    </row>
    <row r="237" spans="1:26" ht="36" customHeight="1" thickBot="1">
      <c r="A237" s="38"/>
      <c r="B237" s="428"/>
      <c r="C237" s="481"/>
      <c r="D237" s="482"/>
      <c r="E237" s="482"/>
      <c r="F237" s="486"/>
      <c r="G237" s="263">
        <v>8</v>
      </c>
      <c r="H237" s="264"/>
      <c r="I237" s="483"/>
      <c r="J237" s="482"/>
      <c r="K237" s="550"/>
      <c r="L237" s="425"/>
      <c r="M237" s="425"/>
      <c r="N237" s="425"/>
      <c r="O237" s="425"/>
      <c r="P237" s="38"/>
      <c r="Q237" s="38"/>
      <c r="R237" s="38"/>
      <c r="S237" s="38"/>
      <c r="T237" s="38"/>
      <c r="U237" s="38"/>
      <c r="V237" s="38"/>
      <c r="W237" s="38"/>
      <c r="X237" s="38"/>
      <c r="Y237" s="38"/>
      <c r="Z237" s="38"/>
    </row>
    <row r="238" spans="1:26" ht="22.5" customHeight="1">
      <c r="A238" s="38"/>
      <c r="B238" s="38"/>
      <c r="C238" s="38"/>
      <c r="D238" s="38"/>
      <c r="E238" s="49"/>
      <c r="F238" s="49"/>
      <c r="G238" s="38"/>
      <c r="H238" s="38"/>
      <c r="I238" s="50"/>
      <c r="J238" s="38"/>
      <c r="K238" s="38"/>
      <c r="L238" s="38"/>
      <c r="M238" s="38"/>
      <c r="N238" s="172"/>
      <c r="O238" s="172"/>
      <c r="P238" s="38"/>
      <c r="Q238" s="38"/>
      <c r="R238" s="38"/>
      <c r="S238" s="38"/>
      <c r="T238" s="38"/>
      <c r="U238" s="38"/>
      <c r="V238" s="38"/>
      <c r="W238" s="38"/>
      <c r="X238" s="38"/>
      <c r="Y238" s="38"/>
      <c r="Z238" s="38"/>
    </row>
    <row r="239" spans="1:26" ht="12" customHeight="1">
      <c r="A239" s="38"/>
      <c r="B239" s="38"/>
      <c r="C239" s="38"/>
      <c r="D239" s="38"/>
      <c r="E239" s="38"/>
      <c r="F239" s="38"/>
      <c r="G239" s="38"/>
      <c r="H239" s="38"/>
      <c r="I239" s="38"/>
      <c r="J239" s="38"/>
      <c r="K239" s="38"/>
      <c r="L239" s="38"/>
      <c r="M239" s="38"/>
      <c r="N239" s="172"/>
      <c r="O239" s="172"/>
      <c r="P239" s="38"/>
      <c r="Q239" s="38"/>
      <c r="R239" s="38"/>
      <c r="S239" s="38"/>
      <c r="T239" s="38"/>
      <c r="U239" s="38"/>
      <c r="V239" s="38"/>
      <c r="W239" s="38"/>
      <c r="X239" s="38"/>
      <c r="Y239" s="38"/>
      <c r="Z239" s="38"/>
    </row>
    <row r="240" spans="1:26" ht="22.5" customHeight="1">
      <c r="A240" s="38"/>
      <c r="B240" s="38"/>
      <c r="C240" s="38"/>
      <c r="D240" s="38"/>
      <c r="E240" s="38"/>
      <c r="F240" s="38"/>
      <c r="G240" s="38"/>
      <c r="H240" s="38"/>
      <c r="I240" s="38"/>
      <c r="J240" s="38"/>
      <c r="K240" s="38"/>
      <c r="L240" s="38"/>
      <c r="M240" s="38"/>
      <c r="N240" s="172"/>
      <c r="O240" s="172"/>
      <c r="P240" s="38"/>
      <c r="Q240" s="38"/>
      <c r="R240" s="38"/>
      <c r="S240" s="38"/>
      <c r="T240" s="38"/>
      <c r="U240" s="38"/>
      <c r="V240" s="38"/>
      <c r="W240" s="38"/>
      <c r="X240" s="38"/>
      <c r="Y240" s="38"/>
      <c r="Z240" s="38"/>
    </row>
    <row r="241" spans="1:26" ht="22.5" customHeight="1">
      <c r="A241" s="38"/>
      <c r="B241" s="38"/>
      <c r="C241" s="38"/>
      <c r="D241" s="38"/>
      <c r="E241" s="38"/>
      <c r="F241" s="38"/>
      <c r="G241" s="38"/>
      <c r="H241" s="38"/>
      <c r="I241" s="38"/>
      <c r="J241" s="38"/>
      <c r="K241" s="38"/>
      <c r="L241" s="38"/>
      <c r="M241" s="38"/>
      <c r="N241" s="172"/>
      <c r="O241" s="172"/>
      <c r="P241" s="38"/>
      <c r="Q241" s="38"/>
      <c r="R241" s="38"/>
      <c r="S241" s="38"/>
      <c r="T241" s="38"/>
      <c r="U241" s="38"/>
      <c r="V241" s="38"/>
      <c r="W241" s="38"/>
      <c r="X241" s="38"/>
      <c r="Y241" s="38"/>
      <c r="Z241" s="38"/>
    </row>
    <row r="242" spans="1:26" ht="22.5" customHeight="1">
      <c r="A242" s="38"/>
      <c r="B242" s="38"/>
      <c r="C242" s="38"/>
      <c r="D242" s="38"/>
      <c r="E242" s="38"/>
      <c r="F242" s="38"/>
      <c r="G242" s="38"/>
      <c r="H242" s="38"/>
      <c r="I242" s="38"/>
      <c r="J242" s="38"/>
      <c r="K242" s="38"/>
      <c r="L242" s="38"/>
      <c r="M242" s="38"/>
      <c r="N242" s="172"/>
      <c r="O242" s="172"/>
      <c r="P242" s="38"/>
      <c r="Q242" s="38"/>
      <c r="R242" s="38"/>
      <c r="S242" s="38"/>
      <c r="T242" s="38"/>
      <c r="U242" s="38"/>
      <c r="V242" s="38"/>
      <c r="W242" s="38"/>
      <c r="X242" s="38"/>
      <c r="Y242" s="38"/>
      <c r="Z242" s="38"/>
    </row>
    <row r="243" spans="1:26" ht="22.5" customHeight="1">
      <c r="A243" s="38"/>
      <c r="B243" s="38"/>
      <c r="C243" s="38"/>
      <c r="D243" s="38"/>
      <c r="E243" s="38"/>
      <c r="F243" s="38"/>
      <c r="G243" s="38"/>
      <c r="H243" s="38"/>
      <c r="I243" s="38"/>
      <c r="J243" s="38"/>
      <c r="K243" s="38"/>
      <c r="L243" s="38"/>
      <c r="M243" s="38"/>
      <c r="N243" s="172"/>
      <c r="O243" s="172"/>
      <c r="P243" s="38"/>
      <c r="Q243" s="38"/>
      <c r="R243" s="38"/>
      <c r="S243" s="38"/>
      <c r="T243" s="38"/>
      <c r="U243" s="38"/>
      <c r="V243" s="38"/>
      <c r="W243" s="38"/>
      <c r="X243" s="38"/>
      <c r="Y243" s="38"/>
      <c r="Z243" s="38"/>
    </row>
    <row r="244" spans="1:26" ht="22.5" customHeight="1">
      <c r="A244" s="38"/>
      <c r="B244" s="38"/>
      <c r="C244" s="38"/>
      <c r="D244" s="38"/>
      <c r="E244" s="38"/>
      <c r="F244" s="38"/>
      <c r="G244" s="38"/>
      <c r="H244" s="38"/>
      <c r="I244" s="38"/>
      <c r="J244" s="38"/>
      <c r="K244" s="38"/>
      <c r="L244" s="38"/>
      <c r="M244" s="38"/>
      <c r="N244" s="172"/>
      <c r="O244" s="172"/>
      <c r="P244" s="38"/>
      <c r="Q244" s="38"/>
      <c r="R244" s="38"/>
      <c r="S244" s="38"/>
      <c r="T244" s="38"/>
      <c r="U244" s="38"/>
      <c r="V244" s="38"/>
      <c r="W244" s="38"/>
      <c r="X244" s="38"/>
      <c r="Y244" s="38"/>
      <c r="Z244" s="38"/>
    </row>
    <row r="245" spans="1:26" ht="22.5" customHeight="1">
      <c r="A245" s="38"/>
      <c r="B245" s="38"/>
      <c r="C245" s="38"/>
      <c r="D245" s="38"/>
      <c r="E245" s="38"/>
      <c r="F245" s="38"/>
      <c r="G245" s="38"/>
      <c r="H245" s="38"/>
      <c r="I245" s="38"/>
      <c r="J245" s="38"/>
      <c r="K245" s="38"/>
      <c r="L245" s="38"/>
      <c r="M245" s="38"/>
      <c r="N245" s="172"/>
      <c r="O245" s="172"/>
      <c r="P245" s="38"/>
      <c r="Q245" s="38"/>
      <c r="R245" s="38"/>
      <c r="S245" s="38"/>
      <c r="T245" s="38"/>
      <c r="U245" s="38"/>
      <c r="V245" s="38"/>
      <c r="W245" s="38"/>
      <c r="X245" s="38"/>
      <c r="Y245" s="38"/>
      <c r="Z245" s="38"/>
    </row>
    <row r="246" spans="1:26" ht="22.5" customHeight="1">
      <c r="A246" s="38"/>
      <c r="B246" s="38"/>
      <c r="C246" s="38"/>
      <c r="D246" s="38"/>
      <c r="E246" s="38"/>
      <c r="F246" s="38"/>
      <c r="G246" s="38"/>
      <c r="H246" s="38"/>
      <c r="I246" s="38"/>
      <c r="J246" s="38"/>
      <c r="K246" s="38"/>
      <c r="L246" s="38"/>
      <c r="M246" s="38"/>
      <c r="N246" s="172"/>
      <c r="O246" s="172"/>
      <c r="P246" s="38"/>
      <c r="Q246" s="38"/>
      <c r="R246" s="38"/>
      <c r="S246" s="38"/>
      <c r="T246" s="38"/>
      <c r="U246" s="38"/>
      <c r="V246" s="38"/>
      <c r="W246" s="38"/>
      <c r="X246" s="38"/>
      <c r="Y246" s="38"/>
      <c r="Z246" s="38"/>
    </row>
    <row r="247" spans="1:26" ht="22.5" customHeight="1">
      <c r="A247" s="38"/>
      <c r="B247" s="38"/>
      <c r="C247" s="38"/>
      <c r="D247" s="38"/>
      <c r="E247" s="38"/>
      <c r="F247" s="38"/>
      <c r="G247" s="38"/>
      <c r="H247" s="38"/>
      <c r="I247" s="38"/>
      <c r="J247" s="38"/>
      <c r="K247" s="38"/>
      <c r="L247" s="38"/>
      <c r="M247" s="38"/>
      <c r="N247" s="172"/>
      <c r="O247" s="172"/>
      <c r="P247" s="38"/>
      <c r="Q247" s="38"/>
      <c r="R247" s="38"/>
      <c r="S247" s="38"/>
      <c r="T247" s="38"/>
      <c r="U247" s="38"/>
      <c r="V247" s="38"/>
      <c r="W247" s="38"/>
      <c r="X247" s="38"/>
      <c r="Y247" s="38"/>
      <c r="Z247" s="38"/>
    </row>
    <row r="248" spans="1:26" ht="22.5" customHeight="1">
      <c r="A248" s="38"/>
      <c r="B248" s="38"/>
      <c r="C248" s="38"/>
      <c r="D248" s="38"/>
      <c r="E248" s="38"/>
      <c r="F248" s="38"/>
      <c r="G248" s="38"/>
      <c r="H248" s="38"/>
      <c r="I248" s="38"/>
      <c r="J248" s="38"/>
      <c r="K248" s="38"/>
      <c r="L248" s="38"/>
      <c r="M248" s="38"/>
      <c r="N248" s="172"/>
      <c r="O248" s="172"/>
      <c r="P248" s="38"/>
      <c r="Q248" s="38"/>
      <c r="R248" s="38"/>
      <c r="S248" s="38"/>
      <c r="T248" s="38"/>
      <c r="U248" s="38"/>
      <c r="V248" s="38"/>
      <c r="W248" s="38"/>
      <c r="X248" s="38"/>
      <c r="Y248" s="38"/>
      <c r="Z248" s="38"/>
    </row>
    <row r="249" spans="1:26" ht="22.5" customHeight="1">
      <c r="A249" s="38"/>
      <c r="B249" s="38"/>
      <c r="C249" s="38"/>
      <c r="D249" s="38"/>
      <c r="E249" s="38"/>
      <c r="F249" s="38"/>
      <c r="G249" s="38"/>
      <c r="H249" s="38"/>
      <c r="I249" s="38"/>
      <c r="J249" s="38"/>
      <c r="K249" s="38"/>
      <c r="L249" s="38"/>
      <c r="M249" s="38"/>
      <c r="N249" s="172"/>
      <c r="O249" s="172"/>
      <c r="P249" s="38"/>
      <c r="Q249" s="38"/>
      <c r="R249" s="38"/>
      <c r="S249" s="38"/>
      <c r="T249" s="38"/>
      <c r="U249" s="38"/>
      <c r="V249" s="38"/>
      <c r="W249" s="38"/>
      <c r="X249" s="38"/>
      <c r="Y249" s="38"/>
      <c r="Z249" s="38"/>
    </row>
    <row r="250" spans="1:26" ht="22.5" customHeight="1">
      <c r="A250" s="38"/>
      <c r="B250" s="38"/>
      <c r="C250" s="38"/>
      <c r="D250" s="38"/>
      <c r="E250" s="38"/>
      <c r="F250" s="38"/>
      <c r="G250" s="38"/>
      <c r="H250" s="38"/>
      <c r="I250" s="38"/>
      <c r="J250" s="38"/>
      <c r="K250" s="38"/>
      <c r="L250" s="38"/>
      <c r="M250" s="38"/>
      <c r="N250" s="172"/>
      <c r="O250" s="172"/>
      <c r="P250" s="38"/>
      <c r="Q250" s="38"/>
      <c r="R250" s="38"/>
      <c r="S250" s="38"/>
      <c r="T250" s="38"/>
      <c r="U250" s="38"/>
      <c r="V250" s="38"/>
      <c r="W250" s="38"/>
      <c r="X250" s="38"/>
      <c r="Y250" s="38"/>
      <c r="Z250" s="38"/>
    </row>
    <row r="251" spans="1:26" ht="22.5" customHeight="1">
      <c r="A251" s="38"/>
      <c r="B251" s="38"/>
      <c r="C251" s="38"/>
      <c r="D251" s="38"/>
      <c r="E251" s="38"/>
      <c r="F251" s="38"/>
      <c r="G251" s="38"/>
      <c r="H251" s="38"/>
      <c r="I251" s="38"/>
      <c r="J251" s="38"/>
      <c r="K251" s="38"/>
      <c r="L251" s="38"/>
      <c r="M251" s="38"/>
      <c r="N251" s="172"/>
      <c r="O251" s="172"/>
      <c r="P251" s="38"/>
      <c r="Q251" s="38"/>
      <c r="R251" s="38"/>
      <c r="S251" s="38"/>
      <c r="T251" s="38"/>
      <c r="U251" s="38"/>
      <c r="V251" s="38"/>
      <c r="W251" s="38"/>
      <c r="X251" s="38"/>
      <c r="Y251" s="38"/>
      <c r="Z251" s="38"/>
    </row>
    <row r="252" spans="1:26" ht="22.5" customHeight="1">
      <c r="A252" s="38"/>
      <c r="B252" s="38"/>
      <c r="C252" s="38"/>
      <c r="D252" s="38"/>
      <c r="E252" s="38"/>
      <c r="F252" s="38"/>
      <c r="G252" s="38"/>
      <c r="H252" s="38"/>
      <c r="I252" s="38"/>
      <c r="J252" s="38"/>
      <c r="K252" s="38"/>
      <c r="L252" s="38"/>
      <c r="M252" s="38"/>
      <c r="N252" s="172"/>
      <c r="O252" s="172"/>
      <c r="P252" s="38"/>
      <c r="Q252" s="38"/>
      <c r="R252" s="38"/>
      <c r="S252" s="38"/>
      <c r="T252" s="38"/>
      <c r="U252" s="38"/>
      <c r="V252" s="38"/>
      <c r="W252" s="38"/>
      <c r="X252" s="38"/>
      <c r="Y252" s="38"/>
      <c r="Z252" s="38"/>
    </row>
    <row r="253" spans="1:26" ht="22.5" customHeight="1">
      <c r="A253" s="38"/>
      <c r="B253" s="38"/>
      <c r="C253" s="38"/>
      <c r="D253" s="38"/>
      <c r="E253" s="38"/>
      <c r="F253" s="38"/>
      <c r="G253" s="38"/>
      <c r="H253" s="38"/>
      <c r="I253" s="38"/>
      <c r="J253" s="38"/>
      <c r="K253" s="38"/>
      <c r="L253" s="38"/>
      <c r="M253" s="38"/>
      <c r="N253" s="172"/>
      <c r="O253" s="172"/>
      <c r="P253" s="38"/>
      <c r="Q253" s="38"/>
      <c r="R253" s="38"/>
      <c r="S253" s="38"/>
      <c r="T253" s="38"/>
      <c r="U253" s="38"/>
      <c r="V253" s="38"/>
      <c r="W253" s="38"/>
      <c r="X253" s="38"/>
      <c r="Y253" s="38"/>
      <c r="Z253" s="38"/>
    </row>
    <row r="254" spans="1:26" ht="22.5" customHeight="1">
      <c r="A254" s="38"/>
      <c r="B254" s="38"/>
      <c r="C254" s="38"/>
      <c r="D254" s="38"/>
      <c r="E254" s="38"/>
      <c r="F254" s="38"/>
      <c r="G254" s="38"/>
      <c r="H254" s="38"/>
      <c r="I254" s="38"/>
      <c r="J254" s="38"/>
      <c r="K254" s="38"/>
      <c r="L254" s="38"/>
      <c r="M254" s="38"/>
      <c r="N254" s="172"/>
      <c r="O254" s="172"/>
      <c r="P254" s="38"/>
      <c r="Q254" s="38"/>
      <c r="R254" s="38"/>
      <c r="S254" s="38"/>
      <c r="T254" s="38"/>
      <c r="U254" s="38"/>
      <c r="V254" s="38"/>
      <c r="W254" s="38"/>
      <c r="X254" s="38"/>
      <c r="Y254" s="38"/>
      <c r="Z254" s="38"/>
    </row>
    <row r="255" spans="1:26" ht="22.5" customHeight="1">
      <c r="A255" s="38"/>
      <c r="B255" s="38"/>
      <c r="C255" s="38"/>
      <c r="D255" s="38"/>
      <c r="E255" s="38"/>
      <c r="F255" s="38"/>
      <c r="G255" s="38"/>
      <c r="H255" s="38"/>
      <c r="I255" s="38"/>
      <c r="J255" s="38"/>
      <c r="K255" s="38"/>
      <c r="L255" s="38"/>
      <c r="M255" s="38"/>
      <c r="N255" s="172"/>
      <c r="O255" s="172"/>
      <c r="P255" s="38"/>
      <c r="Q255" s="38"/>
      <c r="R255" s="38"/>
      <c r="S255" s="38"/>
      <c r="T255" s="38"/>
      <c r="U255" s="38"/>
      <c r="V255" s="38"/>
      <c r="W255" s="38"/>
      <c r="X255" s="38"/>
      <c r="Y255" s="38"/>
      <c r="Z255" s="38"/>
    </row>
    <row r="256" spans="1:26" ht="22.5" customHeight="1">
      <c r="A256" s="38"/>
      <c r="B256" s="38"/>
      <c r="C256" s="38"/>
      <c r="D256" s="38"/>
      <c r="E256" s="38"/>
      <c r="F256" s="38"/>
      <c r="G256" s="38"/>
      <c r="H256" s="38"/>
      <c r="I256" s="38"/>
      <c r="J256" s="38"/>
      <c r="K256" s="38"/>
      <c r="L256" s="38"/>
      <c r="M256" s="38"/>
      <c r="N256" s="172"/>
      <c r="O256" s="172"/>
      <c r="P256" s="38"/>
      <c r="Q256" s="38"/>
      <c r="R256" s="38"/>
      <c r="S256" s="38"/>
      <c r="T256" s="38"/>
      <c r="U256" s="38"/>
      <c r="V256" s="38"/>
      <c r="W256" s="38"/>
      <c r="X256" s="38"/>
      <c r="Y256" s="38"/>
      <c r="Z256" s="38"/>
    </row>
    <row r="257" spans="1:26" ht="22.5" customHeight="1">
      <c r="A257" s="38"/>
      <c r="B257" s="38"/>
      <c r="C257" s="38"/>
      <c r="D257" s="38"/>
      <c r="E257" s="38"/>
      <c r="F257" s="38"/>
      <c r="G257" s="38"/>
      <c r="H257" s="38"/>
      <c r="I257" s="38"/>
      <c r="J257" s="38"/>
      <c r="K257" s="38"/>
      <c r="L257" s="38"/>
      <c r="M257" s="38"/>
      <c r="N257" s="172"/>
      <c r="O257" s="172"/>
      <c r="P257" s="38"/>
      <c r="Q257" s="38"/>
      <c r="R257" s="38"/>
      <c r="S257" s="38"/>
      <c r="T257" s="38"/>
      <c r="U257" s="38"/>
      <c r="V257" s="38"/>
      <c r="W257" s="38"/>
      <c r="X257" s="38"/>
      <c r="Y257" s="38"/>
      <c r="Z257" s="38"/>
    </row>
    <row r="258" spans="1:26" ht="22.5" customHeight="1">
      <c r="A258" s="38"/>
      <c r="B258" s="38"/>
      <c r="C258" s="38"/>
      <c r="D258" s="38"/>
      <c r="E258" s="38"/>
      <c r="F258" s="38"/>
      <c r="G258" s="38"/>
      <c r="H258" s="38"/>
      <c r="I258" s="38"/>
      <c r="J258" s="38"/>
      <c r="K258" s="38"/>
      <c r="L258" s="38"/>
      <c r="M258" s="38"/>
      <c r="N258" s="172"/>
      <c r="O258" s="172"/>
      <c r="P258" s="38"/>
      <c r="Q258" s="38"/>
      <c r="R258" s="38"/>
      <c r="S258" s="38"/>
      <c r="T258" s="38"/>
      <c r="U258" s="38"/>
      <c r="V258" s="38"/>
      <c r="W258" s="38"/>
      <c r="X258" s="38"/>
      <c r="Y258" s="38"/>
      <c r="Z258" s="38"/>
    </row>
    <row r="259" spans="1:26" ht="22.5" customHeight="1">
      <c r="A259" s="38"/>
      <c r="B259" s="38"/>
      <c r="C259" s="38"/>
      <c r="D259" s="38"/>
      <c r="E259" s="38"/>
      <c r="F259" s="38"/>
      <c r="G259" s="38"/>
      <c r="H259" s="38"/>
      <c r="I259" s="38"/>
      <c r="J259" s="38"/>
      <c r="K259" s="38"/>
      <c r="L259" s="38"/>
      <c r="M259" s="38"/>
      <c r="N259" s="172"/>
      <c r="O259" s="172"/>
      <c r="P259" s="38"/>
      <c r="Q259" s="38"/>
      <c r="R259" s="38"/>
      <c r="S259" s="38"/>
      <c r="T259" s="38"/>
      <c r="U259" s="38"/>
      <c r="V259" s="38"/>
      <c r="W259" s="38"/>
      <c r="X259" s="38"/>
      <c r="Y259" s="38"/>
      <c r="Z259" s="38"/>
    </row>
    <row r="260" spans="1:26" ht="22.5" customHeight="1">
      <c r="A260" s="38"/>
      <c r="B260" s="38"/>
      <c r="C260" s="38"/>
      <c r="D260" s="38"/>
      <c r="E260" s="38"/>
      <c r="F260" s="38"/>
      <c r="G260" s="38"/>
      <c r="H260" s="38"/>
      <c r="I260" s="38"/>
      <c r="J260" s="38"/>
      <c r="K260" s="38"/>
      <c r="L260" s="38"/>
      <c r="M260" s="38"/>
      <c r="N260" s="172"/>
      <c r="O260" s="172"/>
      <c r="P260" s="38"/>
      <c r="Q260" s="38"/>
      <c r="R260" s="38"/>
      <c r="S260" s="38"/>
      <c r="T260" s="38"/>
      <c r="U260" s="38"/>
      <c r="V260" s="38"/>
      <c r="W260" s="38"/>
      <c r="X260" s="38"/>
      <c r="Y260" s="38"/>
      <c r="Z260" s="38"/>
    </row>
    <row r="261" spans="1:26" ht="22.5" customHeight="1">
      <c r="A261" s="38"/>
      <c r="B261" s="38"/>
      <c r="C261" s="38"/>
      <c r="D261" s="38"/>
      <c r="E261" s="38"/>
      <c r="F261" s="38"/>
      <c r="G261" s="38"/>
      <c r="H261" s="38"/>
      <c r="I261" s="38"/>
      <c r="J261" s="38"/>
      <c r="K261" s="38"/>
      <c r="L261" s="38"/>
      <c r="M261" s="38"/>
      <c r="N261" s="172"/>
      <c r="O261" s="172"/>
      <c r="P261" s="38"/>
      <c r="Q261" s="38"/>
      <c r="R261" s="38"/>
      <c r="S261" s="38"/>
      <c r="T261" s="38"/>
      <c r="U261" s="38"/>
      <c r="V261" s="38"/>
      <c r="W261" s="38"/>
      <c r="X261" s="38"/>
      <c r="Y261" s="38"/>
      <c r="Z261" s="38"/>
    </row>
    <row r="262" spans="1:26" ht="22.5" customHeight="1">
      <c r="A262" s="38"/>
      <c r="B262" s="38"/>
      <c r="C262" s="38"/>
      <c r="D262" s="38"/>
      <c r="E262" s="38"/>
      <c r="F262" s="38"/>
      <c r="G262" s="38"/>
      <c r="H262" s="38"/>
      <c r="I262" s="38"/>
      <c r="J262" s="38"/>
      <c r="K262" s="38"/>
      <c r="L262" s="38"/>
      <c r="M262" s="38"/>
      <c r="N262" s="172"/>
      <c r="O262" s="172"/>
      <c r="P262" s="38"/>
      <c r="Q262" s="38"/>
      <c r="R262" s="38"/>
      <c r="S262" s="38"/>
      <c r="T262" s="38"/>
      <c r="U262" s="38"/>
      <c r="V262" s="38"/>
      <c r="W262" s="38"/>
      <c r="X262" s="38"/>
      <c r="Y262" s="38"/>
      <c r="Z262" s="38"/>
    </row>
    <row r="263" spans="1:26" ht="22.5" customHeight="1">
      <c r="A263" s="38"/>
      <c r="B263" s="38"/>
      <c r="C263" s="38"/>
      <c r="D263" s="38"/>
      <c r="E263" s="38"/>
      <c r="F263" s="38"/>
      <c r="G263" s="38"/>
      <c r="H263" s="38"/>
      <c r="I263" s="38"/>
      <c r="J263" s="38"/>
      <c r="K263" s="38"/>
      <c r="L263" s="38"/>
      <c r="M263" s="38"/>
      <c r="N263" s="172"/>
      <c r="O263" s="172"/>
      <c r="P263" s="38"/>
      <c r="Q263" s="38"/>
      <c r="R263" s="38"/>
      <c r="S263" s="38"/>
      <c r="T263" s="38"/>
      <c r="U263" s="38"/>
      <c r="V263" s="38"/>
      <c r="W263" s="38"/>
      <c r="X263" s="38"/>
      <c r="Y263" s="38"/>
      <c r="Z263" s="38"/>
    </row>
    <row r="264" spans="1:26" ht="22.5" customHeight="1">
      <c r="A264" s="38"/>
      <c r="B264" s="38"/>
      <c r="C264" s="38"/>
      <c r="D264" s="38"/>
      <c r="E264" s="38"/>
      <c r="F264" s="38"/>
      <c r="G264" s="38"/>
      <c r="H264" s="38"/>
      <c r="I264" s="38"/>
      <c r="J264" s="38"/>
      <c r="K264" s="38"/>
      <c r="L264" s="38"/>
      <c r="M264" s="38"/>
      <c r="N264" s="172"/>
      <c r="O264" s="172"/>
      <c r="P264" s="38"/>
      <c r="Q264" s="38"/>
      <c r="R264" s="38"/>
      <c r="S264" s="38"/>
      <c r="T264" s="38"/>
      <c r="U264" s="38"/>
      <c r="V264" s="38"/>
      <c r="W264" s="38"/>
      <c r="X264" s="38"/>
      <c r="Y264" s="38"/>
      <c r="Z264" s="38"/>
    </row>
    <row r="265" spans="1:26" ht="22.5" customHeight="1">
      <c r="A265" s="38"/>
      <c r="B265" s="38"/>
      <c r="C265" s="38"/>
      <c r="D265" s="38"/>
      <c r="E265" s="38"/>
      <c r="F265" s="38"/>
      <c r="G265" s="38"/>
      <c r="H265" s="38"/>
      <c r="I265" s="38"/>
      <c r="J265" s="38"/>
      <c r="K265" s="38"/>
      <c r="L265" s="38"/>
      <c r="M265" s="38"/>
      <c r="N265" s="172"/>
      <c r="O265" s="172"/>
      <c r="P265" s="38"/>
      <c r="Q265" s="38"/>
      <c r="R265" s="38"/>
      <c r="S265" s="38"/>
      <c r="T265" s="38"/>
      <c r="U265" s="38"/>
      <c r="V265" s="38"/>
      <c r="W265" s="38"/>
      <c r="X265" s="38"/>
      <c r="Y265" s="38"/>
      <c r="Z265" s="38"/>
    </row>
    <row r="266" spans="1:26" ht="22.5" customHeight="1">
      <c r="A266" s="38"/>
      <c r="B266" s="38"/>
      <c r="C266" s="38"/>
      <c r="D266" s="38"/>
      <c r="E266" s="38"/>
      <c r="F266" s="38"/>
      <c r="G266" s="38"/>
      <c r="H266" s="38"/>
      <c r="I266" s="38"/>
      <c r="J266" s="38"/>
      <c r="K266" s="38"/>
      <c r="L266" s="38"/>
      <c r="M266" s="38"/>
      <c r="N266" s="172"/>
      <c r="O266" s="172"/>
      <c r="P266" s="38"/>
      <c r="Q266" s="38"/>
      <c r="R266" s="38"/>
      <c r="S266" s="38"/>
      <c r="T266" s="38"/>
      <c r="U266" s="38"/>
      <c r="V266" s="38"/>
      <c r="W266" s="38"/>
      <c r="X266" s="38"/>
      <c r="Y266" s="38"/>
      <c r="Z266" s="38"/>
    </row>
    <row r="267" spans="1:26" ht="22.5" customHeight="1">
      <c r="A267" s="38"/>
      <c r="B267" s="38"/>
      <c r="C267" s="38"/>
      <c r="D267" s="38"/>
      <c r="E267" s="38"/>
      <c r="F267" s="38"/>
      <c r="G267" s="38"/>
      <c r="H267" s="38"/>
      <c r="I267" s="38"/>
      <c r="J267" s="38"/>
      <c r="K267" s="38"/>
      <c r="L267" s="38"/>
      <c r="M267" s="38"/>
      <c r="N267" s="172"/>
      <c r="O267" s="172"/>
      <c r="P267" s="38"/>
      <c r="Q267" s="38"/>
      <c r="R267" s="38"/>
      <c r="S267" s="38"/>
      <c r="T267" s="38"/>
      <c r="U267" s="38"/>
      <c r="V267" s="38"/>
      <c r="W267" s="38"/>
      <c r="X267" s="38"/>
      <c r="Y267" s="38"/>
      <c r="Z267" s="38"/>
    </row>
    <row r="268" spans="1:26" ht="22.5" customHeight="1">
      <c r="A268" s="38"/>
      <c r="B268" s="38"/>
      <c r="C268" s="38"/>
      <c r="D268" s="38"/>
      <c r="E268" s="38"/>
      <c r="F268" s="38"/>
      <c r="G268" s="38"/>
      <c r="H268" s="38"/>
      <c r="I268" s="38"/>
      <c r="J268" s="38"/>
      <c r="K268" s="38"/>
      <c r="L268" s="38"/>
      <c r="M268" s="38"/>
      <c r="N268" s="172"/>
      <c r="O268" s="172"/>
      <c r="P268" s="38"/>
      <c r="Q268" s="38"/>
      <c r="R268" s="38"/>
      <c r="S268" s="38"/>
      <c r="T268" s="38"/>
      <c r="U268" s="38"/>
      <c r="V268" s="38"/>
      <c r="W268" s="38"/>
      <c r="X268" s="38"/>
      <c r="Y268" s="38"/>
      <c r="Z268" s="38"/>
    </row>
    <row r="269" spans="1:26" ht="22.5" customHeight="1">
      <c r="A269" s="38"/>
      <c r="B269" s="38"/>
      <c r="C269" s="38"/>
      <c r="D269" s="38"/>
      <c r="E269" s="38"/>
      <c r="F269" s="38"/>
      <c r="G269" s="38"/>
      <c r="H269" s="38"/>
      <c r="I269" s="38"/>
      <c r="J269" s="38"/>
      <c r="K269" s="38"/>
      <c r="L269" s="38"/>
      <c r="M269" s="38"/>
      <c r="N269" s="172"/>
      <c r="O269" s="172"/>
      <c r="P269" s="38"/>
      <c r="Q269" s="38"/>
      <c r="R269" s="38"/>
      <c r="S269" s="38"/>
      <c r="T269" s="38"/>
      <c r="U269" s="38"/>
      <c r="V269" s="38"/>
      <c r="W269" s="38"/>
      <c r="X269" s="38"/>
      <c r="Y269" s="38"/>
      <c r="Z269" s="38"/>
    </row>
    <row r="270" spans="1:26" ht="22.5" customHeight="1">
      <c r="A270" s="38"/>
      <c r="B270" s="38"/>
      <c r="C270" s="38"/>
      <c r="D270" s="38"/>
      <c r="E270" s="38"/>
      <c r="F270" s="38"/>
      <c r="G270" s="38"/>
      <c r="H270" s="38"/>
      <c r="I270" s="38"/>
      <c r="J270" s="38"/>
      <c r="K270" s="38"/>
      <c r="L270" s="38"/>
      <c r="M270" s="38"/>
      <c r="N270" s="172"/>
      <c r="O270" s="172"/>
      <c r="P270" s="38"/>
      <c r="Q270" s="38"/>
      <c r="R270" s="38"/>
      <c r="S270" s="38"/>
      <c r="T270" s="38"/>
      <c r="U270" s="38"/>
      <c r="V270" s="38"/>
      <c r="W270" s="38"/>
      <c r="X270" s="38"/>
      <c r="Y270" s="38"/>
      <c r="Z270" s="38"/>
    </row>
    <row r="271" spans="1:26" ht="22.5" customHeight="1">
      <c r="A271" s="38"/>
      <c r="B271" s="38"/>
      <c r="C271" s="38"/>
      <c r="D271" s="38"/>
      <c r="E271" s="38"/>
      <c r="F271" s="38"/>
      <c r="G271" s="38"/>
      <c r="H271" s="38"/>
      <c r="I271" s="38"/>
      <c r="J271" s="38"/>
      <c r="K271" s="38"/>
      <c r="L271" s="38"/>
      <c r="M271" s="38"/>
      <c r="N271" s="172"/>
      <c r="O271" s="172"/>
      <c r="P271" s="38"/>
      <c r="Q271" s="38"/>
      <c r="R271" s="38"/>
      <c r="S271" s="38"/>
      <c r="T271" s="38"/>
      <c r="U271" s="38"/>
      <c r="V271" s="38"/>
      <c r="W271" s="38"/>
      <c r="X271" s="38"/>
      <c r="Y271" s="38"/>
      <c r="Z271" s="38"/>
    </row>
    <row r="272" spans="1:26" ht="22.5" customHeight="1">
      <c r="A272" s="38"/>
      <c r="B272" s="38"/>
      <c r="C272" s="38"/>
      <c r="D272" s="38"/>
      <c r="E272" s="38"/>
      <c r="F272" s="38"/>
      <c r="G272" s="38"/>
      <c r="H272" s="38"/>
      <c r="I272" s="38"/>
      <c r="J272" s="38"/>
      <c r="K272" s="38"/>
      <c r="L272" s="38"/>
      <c r="M272" s="38"/>
      <c r="N272" s="172"/>
      <c r="O272" s="172"/>
      <c r="P272" s="38"/>
      <c r="Q272" s="38"/>
      <c r="R272" s="38"/>
      <c r="S272" s="38"/>
      <c r="T272" s="38"/>
      <c r="U272" s="38"/>
      <c r="V272" s="38"/>
      <c r="W272" s="38"/>
      <c r="X272" s="38"/>
      <c r="Y272" s="38"/>
      <c r="Z272" s="38"/>
    </row>
    <row r="273" spans="1:26" ht="22.5" customHeight="1">
      <c r="A273" s="38"/>
      <c r="B273" s="38"/>
      <c r="C273" s="38"/>
      <c r="D273" s="38"/>
      <c r="E273" s="38"/>
      <c r="F273" s="38"/>
      <c r="G273" s="38"/>
      <c r="H273" s="38"/>
      <c r="I273" s="38"/>
      <c r="J273" s="38"/>
      <c r="K273" s="38"/>
      <c r="L273" s="38"/>
      <c r="M273" s="38"/>
      <c r="N273" s="172"/>
      <c r="O273" s="172"/>
      <c r="P273" s="38"/>
      <c r="Q273" s="38"/>
      <c r="R273" s="38"/>
      <c r="S273" s="38"/>
      <c r="T273" s="38"/>
      <c r="U273" s="38"/>
      <c r="V273" s="38"/>
      <c r="W273" s="38"/>
      <c r="X273" s="38"/>
      <c r="Y273" s="38"/>
      <c r="Z273" s="38"/>
    </row>
    <row r="274" spans="1:26" ht="22.5" customHeight="1">
      <c r="A274" s="38"/>
      <c r="B274" s="38"/>
      <c r="C274" s="38"/>
      <c r="D274" s="38"/>
      <c r="E274" s="38"/>
      <c r="F274" s="38"/>
      <c r="G274" s="38"/>
      <c r="H274" s="38"/>
      <c r="I274" s="38"/>
      <c r="J274" s="38"/>
      <c r="K274" s="38"/>
      <c r="L274" s="38"/>
      <c r="M274" s="38"/>
      <c r="N274" s="172"/>
      <c r="O274" s="172"/>
      <c r="P274" s="38"/>
      <c r="Q274" s="38"/>
      <c r="R274" s="38"/>
      <c r="S274" s="38"/>
      <c r="T274" s="38"/>
      <c r="U274" s="38"/>
      <c r="V274" s="38"/>
      <c r="W274" s="38"/>
      <c r="X274" s="38"/>
      <c r="Y274" s="38"/>
      <c r="Z274" s="38"/>
    </row>
    <row r="275" spans="1:26" ht="22.5" customHeight="1">
      <c r="A275" s="38"/>
      <c r="B275" s="38"/>
      <c r="C275" s="38"/>
      <c r="D275" s="38"/>
      <c r="E275" s="38"/>
      <c r="F275" s="38"/>
      <c r="G275" s="38"/>
      <c r="H275" s="38"/>
      <c r="I275" s="38"/>
      <c r="J275" s="38"/>
      <c r="K275" s="38"/>
      <c r="L275" s="38"/>
      <c r="M275" s="38"/>
      <c r="N275" s="172"/>
      <c r="O275" s="172"/>
      <c r="P275" s="38"/>
      <c r="Q275" s="38"/>
      <c r="R275" s="38"/>
      <c r="S275" s="38"/>
      <c r="T275" s="38"/>
      <c r="U275" s="38"/>
      <c r="V275" s="38"/>
      <c r="W275" s="38"/>
      <c r="X275" s="38"/>
      <c r="Y275" s="38"/>
      <c r="Z275" s="38"/>
    </row>
    <row r="276" spans="1:26" ht="22.5" customHeight="1">
      <c r="A276" s="38"/>
      <c r="B276" s="38"/>
      <c r="C276" s="38"/>
      <c r="D276" s="38"/>
      <c r="E276" s="38"/>
      <c r="F276" s="38"/>
      <c r="G276" s="38"/>
      <c r="H276" s="38"/>
      <c r="I276" s="38"/>
      <c r="J276" s="38"/>
      <c r="K276" s="38"/>
      <c r="L276" s="38"/>
      <c r="M276" s="38"/>
      <c r="N276" s="172"/>
      <c r="O276" s="172"/>
      <c r="P276" s="38"/>
      <c r="Q276" s="38"/>
      <c r="R276" s="38"/>
      <c r="S276" s="38"/>
      <c r="T276" s="38"/>
      <c r="U276" s="38"/>
      <c r="V276" s="38"/>
      <c r="W276" s="38"/>
      <c r="X276" s="38"/>
      <c r="Y276" s="38"/>
      <c r="Z276" s="38"/>
    </row>
    <row r="277" spans="1:26" ht="22.5" customHeight="1">
      <c r="A277" s="38"/>
      <c r="B277" s="38"/>
      <c r="C277" s="38"/>
      <c r="D277" s="38"/>
      <c r="E277" s="38"/>
      <c r="F277" s="38"/>
      <c r="G277" s="38"/>
      <c r="H277" s="38"/>
      <c r="I277" s="38"/>
      <c r="J277" s="38"/>
      <c r="K277" s="38"/>
      <c r="L277" s="38"/>
      <c r="M277" s="38"/>
      <c r="N277" s="172"/>
      <c r="O277" s="172"/>
      <c r="P277" s="38"/>
      <c r="Q277" s="38"/>
      <c r="R277" s="38"/>
      <c r="S277" s="38"/>
      <c r="T277" s="38"/>
      <c r="U277" s="38"/>
      <c r="V277" s="38"/>
      <c r="W277" s="38"/>
      <c r="X277" s="38"/>
      <c r="Y277" s="38"/>
      <c r="Z277" s="38"/>
    </row>
    <row r="278" spans="1:26" ht="22.5" customHeight="1">
      <c r="A278" s="38"/>
      <c r="B278" s="38"/>
      <c r="C278" s="38"/>
      <c r="D278" s="38"/>
      <c r="E278" s="38"/>
      <c r="F278" s="38"/>
      <c r="G278" s="38"/>
      <c r="H278" s="38"/>
      <c r="I278" s="38"/>
      <c r="J278" s="38"/>
      <c r="K278" s="38"/>
      <c r="L278" s="38"/>
      <c r="M278" s="38"/>
      <c r="N278" s="172"/>
      <c r="O278" s="172"/>
      <c r="P278" s="38"/>
      <c r="Q278" s="38"/>
      <c r="R278" s="38"/>
      <c r="S278" s="38"/>
      <c r="T278" s="38"/>
      <c r="U278" s="38"/>
      <c r="V278" s="38"/>
      <c r="W278" s="38"/>
      <c r="X278" s="38"/>
      <c r="Y278" s="38"/>
      <c r="Z278" s="38"/>
    </row>
    <row r="279" spans="1:26" ht="22.5" customHeight="1">
      <c r="A279" s="38"/>
      <c r="B279" s="38"/>
      <c r="C279" s="38"/>
      <c r="D279" s="38"/>
      <c r="E279" s="38"/>
      <c r="F279" s="38"/>
      <c r="G279" s="38"/>
      <c r="H279" s="38"/>
      <c r="I279" s="38"/>
      <c r="J279" s="38"/>
      <c r="K279" s="38"/>
      <c r="L279" s="38"/>
      <c r="M279" s="38"/>
      <c r="N279" s="172"/>
      <c r="O279" s="172"/>
      <c r="P279" s="38"/>
      <c r="Q279" s="38"/>
      <c r="R279" s="38"/>
      <c r="S279" s="38"/>
      <c r="T279" s="38"/>
      <c r="U279" s="38"/>
      <c r="V279" s="38"/>
      <c r="W279" s="38"/>
      <c r="X279" s="38"/>
      <c r="Y279" s="38"/>
      <c r="Z279" s="38"/>
    </row>
    <row r="280" spans="1:26" ht="22.5" customHeight="1">
      <c r="A280" s="38"/>
      <c r="B280" s="38"/>
      <c r="C280" s="38"/>
      <c r="D280" s="38"/>
      <c r="E280" s="38"/>
      <c r="F280" s="38"/>
      <c r="G280" s="38"/>
      <c r="H280" s="38"/>
      <c r="I280" s="38"/>
      <c r="J280" s="38"/>
      <c r="K280" s="38"/>
      <c r="L280" s="38"/>
      <c r="M280" s="38"/>
      <c r="N280" s="172"/>
      <c r="O280" s="172"/>
      <c r="P280" s="38"/>
      <c r="Q280" s="38"/>
      <c r="R280" s="38"/>
      <c r="S280" s="38"/>
      <c r="T280" s="38"/>
      <c r="U280" s="38"/>
      <c r="V280" s="38"/>
      <c r="W280" s="38"/>
      <c r="X280" s="38"/>
      <c r="Y280" s="38"/>
      <c r="Z280" s="38"/>
    </row>
    <row r="281" spans="1:26" ht="22.5" customHeight="1">
      <c r="A281" s="38"/>
      <c r="B281" s="38"/>
      <c r="C281" s="38"/>
      <c r="D281" s="38"/>
      <c r="E281" s="38"/>
      <c r="F281" s="38"/>
      <c r="G281" s="38"/>
      <c r="H281" s="38"/>
      <c r="I281" s="38"/>
      <c r="J281" s="38"/>
      <c r="K281" s="38"/>
      <c r="L281" s="38"/>
      <c r="M281" s="38"/>
      <c r="N281" s="172"/>
      <c r="O281" s="172"/>
      <c r="P281" s="38"/>
      <c r="Q281" s="38"/>
      <c r="R281" s="38"/>
      <c r="S281" s="38"/>
      <c r="T281" s="38"/>
      <c r="U281" s="38"/>
      <c r="V281" s="38"/>
      <c r="W281" s="38"/>
      <c r="X281" s="38"/>
      <c r="Y281" s="38"/>
      <c r="Z281" s="38"/>
    </row>
    <row r="282" spans="1:26" ht="22.5" customHeight="1">
      <c r="A282" s="38"/>
      <c r="B282" s="38"/>
      <c r="C282" s="38"/>
      <c r="D282" s="38"/>
      <c r="E282" s="38"/>
      <c r="F282" s="38"/>
      <c r="G282" s="38"/>
      <c r="H282" s="38"/>
      <c r="I282" s="38"/>
      <c r="J282" s="38"/>
      <c r="K282" s="38"/>
      <c r="L282" s="38"/>
      <c r="M282" s="38"/>
      <c r="N282" s="172"/>
      <c r="O282" s="172"/>
      <c r="P282" s="38"/>
      <c r="Q282" s="38"/>
      <c r="R282" s="38"/>
      <c r="S282" s="38"/>
      <c r="T282" s="38"/>
      <c r="U282" s="38"/>
      <c r="V282" s="38"/>
      <c r="W282" s="38"/>
      <c r="X282" s="38"/>
      <c r="Y282" s="38"/>
      <c r="Z282" s="38"/>
    </row>
    <row r="283" spans="1:26" ht="22.5" customHeight="1">
      <c r="A283" s="38"/>
      <c r="B283" s="38"/>
      <c r="C283" s="38"/>
      <c r="D283" s="38"/>
      <c r="E283" s="38"/>
      <c r="F283" s="38"/>
      <c r="G283" s="38"/>
      <c r="H283" s="38"/>
      <c r="I283" s="38"/>
      <c r="J283" s="38"/>
      <c r="K283" s="38"/>
      <c r="L283" s="38"/>
      <c r="M283" s="38"/>
      <c r="N283" s="172"/>
      <c r="O283" s="172"/>
      <c r="P283" s="38"/>
      <c r="Q283" s="38"/>
      <c r="R283" s="38"/>
      <c r="S283" s="38"/>
      <c r="T283" s="38"/>
      <c r="U283" s="38"/>
      <c r="V283" s="38"/>
      <c r="W283" s="38"/>
      <c r="X283" s="38"/>
      <c r="Y283" s="38"/>
      <c r="Z283" s="38"/>
    </row>
    <row r="284" spans="1:26" ht="22.5" customHeight="1">
      <c r="A284" s="38"/>
      <c r="B284" s="38"/>
      <c r="C284" s="38"/>
      <c r="D284" s="38"/>
      <c r="E284" s="38"/>
      <c r="F284" s="38"/>
      <c r="G284" s="38"/>
      <c r="H284" s="38"/>
      <c r="I284" s="38"/>
      <c r="J284" s="38"/>
      <c r="K284" s="38"/>
      <c r="L284" s="38"/>
      <c r="M284" s="38"/>
      <c r="N284" s="172"/>
      <c r="O284" s="172"/>
      <c r="P284" s="38"/>
      <c r="Q284" s="38"/>
      <c r="R284" s="38"/>
      <c r="S284" s="38"/>
      <c r="T284" s="38"/>
      <c r="U284" s="38"/>
      <c r="V284" s="38"/>
      <c r="W284" s="38"/>
      <c r="X284" s="38"/>
      <c r="Y284" s="38"/>
      <c r="Z284" s="38"/>
    </row>
    <row r="285" spans="1:26" ht="22.5" customHeight="1">
      <c r="A285" s="38"/>
      <c r="B285" s="38"/>
      <c r="C285" s="38"/>
      <c r="D285" s="38"/>
      <c r="E285" s="38"/>
      <c r="F285" s="38"/>
      <c r="G285" s="38"/>
      <c r="H285" s="38"/>
      <c r="I285" s="38"/>
      <c r="J285" s="38"/>
      <c r="K285" s="38"/>
      <c r="L285" s="38"/>
      <c r="M285" s="38"/>
      <c r="N285" s="172"/>
      <c r="O285" s="172"/>
      <c r="P285" s="38"/>
      <c r="Q285" s="38"/>
      <c r="R285" s="38"/>
      <c r="S285" s="38"/>
      <c r="T285" s="38"/>
      <c r="U285" s="38"/>
      <c r="V285" s="38"/>
      <c r="W285" s="38"/>
      <c r="X285" s="38"/>
      <c r="Y285" s="38"/>
      <c r="Z285" s="38"/>
    </row>
    <row r="286" spans="1:26" ht="22.5" customHeight="1">
      <c r="A286" s="38"/>
      <c r="B286" s="38"/>
      <c r="C286" s="38"/>
      <c r="D286" s="38"/>
      <c r="E286" s="38"/>
      <c r="F286" s="38"/>
      <c r="G286" s="38"/>
      <c r="H286" s="38"/>
      <c r="I286" s="38"/>
      <c r="J286" s="38"/>
      <c r="K286" s="38"/>
      <c r="L286" s="38"/>
      <c r="M286" s="38"/>
      <c r="N286" s="172"/>
      <c r="O286" s="172"/>
      <c r="P286" s="38"/>
      <c r="Q286" s="38"/>
      <c r="R286" s="38"/>
      <c r="S286" s="38"/>
      <c r="T286" s="38"/>
      <c r="U286" s="38"/>
      <c r="V286" s="38"/>
      <c r="W286" s="38"/>
      <c r="X286" s="38"/>
      <c r="Y286" s="38"/>
      <c r="Z286" s="38"/>
    </row>
    <row r="287" spans="1:26" ht="22.5" customHeight="1">
      <c r="A287" s="38"/>
      <c r="B287" s="38"/>
      <c r="C287" s="38"/>
      <c r="D287" s="38"/>
      <c r="E287" s="38"/>
      <c r="F287" s="38"/>
      <c r="G287" s="38"/>
      <c r="H287" s="38"/>
      <c r="I287" s="38"/>
      <c r="J287" s="38"/>
      <c r="K287" s="38"/>
      <c r="L287" s="38"/>
      <c r="M287" s="38"/>
      <c r="N287" s="172"/>
      <c r="O287" s="172"/>
      <c r="P287" s="38"/>
      <c r="Q287" s="38"/>
      <c r="R287" s="38"/>
      <c r="S287" s="38"/>
      <c r="T287" s="38"/>
      <c r="U287" s="38"/>
      <c r="V287" s="38"/>
      <c r="W287" s="38"/>
      <c r="X287" s="38"/>
      <c r="Y287" s="38"/>
      <c r="Z287" s="38"/>
    </row>
    <row r="288" spans="1:26" ht="22.5" customHeight="1">
      <c r="A288" s="38"/>
      <c r="B288" s="38"/>
      <c r="C288" s="38"/>
      <c r="D288" s="38"/>
      <c r="E288" s="38"/>
      <c r="F288" s="38"/>
      <c r="G288" s="38"/>
      <c r="H288" s="38"/>
      <c r="I288" s="38"/>
      <c r="J288" s="38"/>
      <c r="K288" s="38"/>
      <c r="L288" s="38"/>
      <c r="M288" s="38"/>
      <c r="N288" s="172"/>
      <c r="O288" s="172"/>
      <c r="P288" s="38"/>
      <c r="Q288" s="38"/>
      <c r="R288" s="38"/>
      <c r="S288" s="38"/>
      <c r="T288" s="38"/>
      <c r="U288" s="38"/>
      <c r="V288" s="38"/>
      <c r="W288" s="38"/>
      <c r="X288" s="38"/>
      <c r="Y288" s="38"/>
      <c r="Z288" s="38"/>
    </row>
    <row r="289" spans="1:26" ht="22.5" customHeight="1">
      <c r="A289" s="38"/>
      <c r="B289" s="38"/>
      <c r="C289" s="38"/>
      <c r="D289" s="38"/>
      <c r="E289" s="38"/>
      <c r="F289" s="38"/>
      <c r="G289" s="38"/>
      <c r="H289" s="38"/>
      <c r="I289" s="38"/>
      <c r="J289" s="38"/>
      <c r="K289" s="38"/>
      <c r="L289" s="38"/>
      <c r="M289" s="38"/>
      <c r="N289" s="172"/>
      <c r="O289" s="172"/>
      <c r="P289" s="38"/>
      <c r="Q289" s="38"/>
      <c r="R289" s="38"/>
      <c r="S289" s="38"/>
      <c r="T289" s="38"/>
      <c r="U289" s="38"/>
      <c r="V289" s="38"/>
      <c r="W289" s="38"/>
      <c r="X289" s="38"/>
      <c r="Y289" s="38"/>
      <c r="Z289" s="38"/>
    </row>
    <row r="290" spans="1:26" ht="22.5" customHeight="1">
      <c r="A290" s="38"/>
      <c r="B290" s="38"/>
      <c r="C290" s="38"/>
      <c r="D290" s="38"/>
      <c r="E290" s="38"/>
      <c r="F290" s="38"/>
      <c r="G290" s="38"/>
      <c r="H290" s="38"/>
      <c r="I290" s="38"/>
      <c r="J290" s="38"/>
      <c r="K290" s="38"/>
      <c r="L290" s="38"/>
      <c r="M290" s="38"/>
      <c r="N290" s="172"/>
      <c r="O290" s="172"/>
      <c r="P290" s="38"/>
      <c r="Q290" s="38"/>
      <c r="R290" s="38"/>
      <c r="S290" s="38"/>
      <c r="T290" s="38"/>
      <c r="U290" s="38"/>
      <c r="V290" s="38"/>
      <c r="W290" s="38"/>
      <c r="X290" s="38"/>
      <c r="Y290" s="38"/>
      <c r="Z290" s="38"/>
    </row>
    <row r="291" spans="1:26" ht="22.5" customHeight="1">
      <c r="A291" s="38"/>
      <c r="B291" s="38"/>
      <c r="C291" s="38"/>
      <c r="D291" s="38"/>
      <c r="E291" s="38"/>
      <c r="F291" s="38"/>
      <c r="G291" s="38"/>
      <c r="H291" s="38"/>
      <c r="I291" s="38"/>
      <c r="J291" s="38"/>
      <c r="K291" s="38"/>
      <c r="L291" s="38"/>
      <c r="M291" s="38"/>
      <c r="N291" s="172"/>
      <c r="O291" s="172"/>
      <c r="P291" s="38"/>
      <c r="Q291" s="38"/>
      <c r="R291" s="38"/>
      <c r="S291" s="38"/>
      <c r="T291" s="38"/>
      <c r="U291" s="38"/>
      <c r="V291" s="38"/>
      <c r="W291" s="38"/>
      <c r="X291" s="38"/>
      <c r="Y291" s="38"/>
      <c r="Z291" s="38"/>
    </row>
    <row r="292" spans="1:26" ht="22.5" customHeight="1">
      <c r="A292" s="38"/>
      <c r="B292" s="38"/>
      <c r="C292" s="38"/>
      <c r="D292" s="38"/>
      <c r="E292" s="38"/>
      <c r="F292" s="38"/>
      <c r="G292" s="38"/>
      <c r="H292" s="38"/>
      <c r="I292" s="38"/>
      <c r="J292" s="38"/>
      <c r="K292" s="38"/>
      <c r="L292" s="38"/>
      <c r="M292" s="38"/>
      <c r="N292" s="172"/>
      <c r="O292" s="172"/>
      <c r="P292" s="38"/>
      <c r="Q292" s="38"/>
      <c r="R292" s="38"/>
      <c r="S292" s="38"/>
      <c r="T292" s="38"/>
      <c r="U292" s="38"/>
      <c r="V292" s="38"/>
      <c r="W292" s="38"/>
      <c r="X292" s="38"/>
      <c r="Y292" s="38"/>
      <c r="Z292" s="38"/>
    </row>
    <row r="293" spans="1:26" ht="22.5" customHeight="1">
      <c r="A293" s="38"/>
      <c r="B293" s="38"/>
      <c r="C293" s="38"/>
      <c r="D293" s="38"/>
      <c r="E293" s="38"/>
      <c r="F293" s="38"/>
      <c r="G293" s="38"/>
      <c r="H293" s="38"/>
      <c r="I293" s="38"/>
      <c r="J293" s="38"/>
      <c r="K293" s="38"/>
      <c r="L293" s="38"/>
      <c r="M293" s="38"/>
      <c r="N293" s="172"/>
      <c r="O293" s="172"/>
      <c r="P293" s="38"/>
      <c r="Q293" s="38"/>
      <c r="R293" s="38"/>
      <c r="S293" s="38"/>
      <c r="T293" s="38"/>
      <c r="U293" s="38"/>
      <c r="V293" s="38"/>
      <c r="W293" s="38"/>
      <c r="X293" s="38"/>
      <c r="Y293" s="38"/>
      <c r="Z293" s="38"/>
    </row>
    <row r="294" spans="1:26" ht="22.5" customHeight="1">
      <c r="A294" s="38"/>
      <c r="B294" s="38"/>
      <c r="C294" s="38"/>
      <c r="D294" s="38"/>
      <c r="E294" s="38"/>
      <c r="F294" s="38"/>
      <c r="G294" s="38"/>
      <c r="H294" s="38"/>
      <c r="I294" s="38"/>
      <c r="J294" s="38"/>
      <c r="K294" s="38"/>
      <c r="L294" s="38"/>
      <c r="M294" s="38"/>
      <c r="N294" s="172"/>
      <c r="O294" s="172"/>
      <c r="P294" s="38"/>
      <c r="Q294" s="38"/>
      <c r="R294" s="38"/>
      <c r="S294" s="38"/>
      <c r="T294" s="38"/>
      <c r="U294" s="38"/>
      <c r="V294" s="38"/>
      <c r="W294" s="38"/>
      <c r="X294" s="38"/>
      <c r="Y294" s="38"/>
      <c r="Z294" s="38"/>
    </row>
    <row r="295" spans="1:26" ht="22.5" customHeight="1">
      <c r="A295" s="38"/>
      <c r="B295" s="38"/>
      <c r="C295" s="38"/>
      <c r="D295" s="38"/>
      <c r="E295" s="38"/>
      <c r="F295" s="38"/>
      <c r="G295" s="38"/>
      <c r="H295" s="38"/>
      <c r="I295" s="38"/>
      <c r="J295" s="38"/>
      <c r="K295" s="38"/>
      <c r="L295" s="38"/>
      <c r="M295" s="38"/>
      <c r="N295" s="172"/>
      <c r="O295" s="172"/>
      <c r="P295" s="38"/>
      <c r="Q295" s="38"/>
      <c r="R295" s="38"/>
      <c r="S295" s="38"/>
      <c r="T295" s="38"/>
      <c r="U295" s="38"/>
      <c r="V295" s="38"/>
      <c r="W295" s="38"/>
      <c r="X295" s="38"/>
      <c r="Y295" s="38"/>
      <c r="Z295" s="38"/>
    </row>
    <row r="296" spans="1:26" ht="22.5" customHeight="1">
      <c r="A296" s="38"/>
      <c r="B296" s="38"/>
      <c r="C296" s="38"/>
      <c r="D296" s="38"/>
      <c r="E296" s="38"/>
      <c r="F296" s="38"/>
      <c r="G296" s="38"/>
      <c r="H296" s="38"/>
      <c r="I296" s="38"/>
      <c r="J296" s="38"/>
      <c r="K296" s="38"/>
      <c r="L296" s="38"/>
      <c r="M296" s="38"/>
      <c r="N296" s="172"/>
      <c r="O296" s="172"/>
      <c r="P296" s="38"/>
      <c r="Q296" s="38"/>
      <c r="R296" s="38"/>
      <c r="S296" s="38"/>
      <c r="T296" s="38"/>
      <c r="U296" s="38"/>
      <c r="V296" s="38"/>
      <c r="W296" s="38"/>
      <c r="X296" s="38"/>
      <c r="Y296" s="38"/>
      <c r="Z296" s="38"/>
    </row>
    <row r="297" spans="1:26" ht="22.5" customHeight="1">
      <c r="A297" s="38"/>
      <c r="B297" s="38"/>
      <c r="C297" s="38"/>
      <c r="D297" s="38"/>
      <c r="E297" s="38"/>
      <c r="F297" s="38"/>
      <c r="G297" s="38"/>
      <c r="H297" s="38"/>
      <c r="I297" s="38"/>
      <c r="J297" s="38"/>
      <c r="K297" s="38"/>
      <c r="L297" s="38"/>
      <c r="M297" s="38"/>
      <c r="N297" s="172"/>
      <c r="O297" s="172"/>
      <c r="P297" s="38"/>
      <c r="Q297" s="38"/>
      <c r="R297" s="38"/>
      <c r="S297" s="38"/>
      <c r="T297" s="38"/>
      <c r="U297" s="38"/>
      <c r="V297" s="38"/>
      <c r="W297" s="38"/>
      <c r="X297" s="38"/>
      <c r="Y297" s="38"/>
      <c r="Z297" s="38"/>
    </row>
    <row r="298" spans="1:26" ht="22.5" customHeight="1">
      <c r="A298" s="38"/>
      <c r="B298" s="38"/>
      <c r="C298" s="38"/>
      <c r="D298" s="38"/>
      <c r="E298" s="38"/>
      <c r="F298" s="38"/>
      <c r="G298" s="38"/>
      <c r="H298" s="38"/>
      <c r="I298" s="38"/>
      <c r="J298" s="38"/>
      <c r="K298" s="38"/>
      <c r="L298" s="38"/>
      <c r="M298" s="38"/>
      <c r="N298" s="172"/>
      <c r="O298" s="172"/>
      <c r="P298" s="38"/>
      <c r="Q298" s="38"/>
      <c r="R298" s="38"/>
      <c r="S298" s="38"/>
      <c r="T298" s="38"/>
      <c r="U298" s="38"/>
      <c r="V298" s="38"/>
      <c r="W298" s="38"/>
      <c r="X298" s="38"/>
      <c r="Y298" s="38"/>
      <c r="Z298" s="38"/>
    </row>
    <row r="299" spans="1:26" ht="22.5" customHeight="1">
      <c r="A299" s="38"/>
      <c r="B299" s="38"/>
      <c r="C299" s="38"/>
      <c r="D299" s="38"/>
      <c r="E299" s="38"/>
      <c r="F299" s="38"/>
      <c r="G299" s="38"/>
      <c r="H299" s="38"/>
      <c r="I299" s="38"/>
      <c r="J299" s="38"/>
      <c r="K299" s="38"/>
      <c r="L299" s="38"/>
      <c r="M299" s="38"/>
      <c r="N299" s="172"/>
      <c r="O299" s="172"/>
      <c r="P299" s="38"/>
      <c r="Q299" s="38"/>
      <c r="R299" s="38"/>
      <c r="S299" s="38"/>
      <c r="T299" s="38"/>
      <c r="U299" s="38"/>
      <c r="V299" s="38"/>
      <c r="W299" s="38"/>
      <c r="X299" s="38"/>
      <c r="Y299" s="38"/>
      <c r="Z299" s="38"/>
    </row>
    <row r="300" spans="1:26" ht="22.5" customHeight="1">
      <c r="A300" s="38"/>
      <c r="B300" s="38"/>
      <c r="C300" s="38"/>
      <c r="D300" s="38"/>
      <c r="E300" s="38"/>
      <c r="F300" s="38"/>
      <c r="G300" s="38"/>
      <c r="H300" s="38"/>
      <c r="I300" s="38"/>
      <c r="J300" s="38"/>
      <c r="K300" s="38"/>
      <c r="L300" s="38"/>
      <c r="M300" s="38"/>
      <c r="N300" s="172"/>
      <c r="O300" s="172"/>
      <c r="P300" s="38"/>
      <c r="Q300" s="38"/>
      <c r="R300" s="38"/>
      <c r="S300" s="38"/>
      <c r="T300" s="38"/>
      <c r="U300" s="38"/>
      <c r="V300" s="38"/>
      <c r="W300" s="38"/>
      <c r="X300" s="38"/>
      <c r="Y300" s="38"/>
      <c r="Z300" s="38"/>
    </row>
    <row r="301" spans="1:26" ht="22.5" customHeight="1">
      <c r="A301" s="38"/>
      <c r="B301" s="38"/>
      <c r="C301" s="38"/>
      <c r="D301" s="38"/>
      <c r="E301" s="38"/>
      <c r="F301" s="38"/>
      <c r="G301" s="38"/>
      <c r="H301" s="38"/>
      <c r="I301" s="38"/>
      <c r="J301" s="38"/>
      <c r="K301" s="38"/>
      <c r="L301" s="38"/>
      <c r="M301" s="38"/>
      <c r="N301" s="172"/>
      <c r="O301" s="172"/>
      <c r="P301" s="38"/>
      <c r="Q301" s="38"/>
      <c r="R301" s="38"/>
      <c r="S301" s="38"/>
      <c r="T301" s="38"/>
      <c r="U301" s="38"/>
      <c r="V301" s="38"/>
      <c r="W301" s="38"/>
      <c r="X301" s="38"/>
      <c r="Y301" s="38"/>
      <c r="Z301" s="38"/>
    </row>
    <row r="302" spans="1:26" ht="22.5" customHeight="1">
      <c r="A302" s="38"/>
      <c r="B302" s="38"/>
      <c r="C302" s="38"/>
      <c r="D302" s="38"/>
      <c r="E302" s="38"/>
      <c r="F302" s="38"/>
      <c r="G302" s="38"/>
      <c r="H302" s="38"/>
      <c r="I302" s="38"/>
      <c r="J302" s="38"/>
      <c r="K302" s="38"/>
      <c r="L302" s="38"/>
      <c r="M302" s="38"/>
      <c r="N302" s="172"/>
      <c r="O302" s="172"/>
      <c r="P302" s="38"/>
      <c r="Q302" s="38"/>
      <c r="R302" s="38"/>
      <c r="S302" s="38"/>
      <c r="T302" s="38"/>
      <c r="U302" s="38"/>
      <c r="V302" s="38"/>
      <c r="W302" s="38"/>
      <c r="X302" s="38"/>
      <c r="Y302" s="38"/>
      <c r="Z302" s="38"/>
    </row>
    <row r="303" spans="1:26" ht="22.5" customHeight="1">
      <c r="A303" s="38"/>
      <c r="B303" s="38"/>
      <c r="C303" s="38"/>
      <c r="D303" s="38"/>
      <c r="E303" s="38"/>
      <c r="F303" s="38"/>
      <c r="G303" s="38"/>
      <c r="H303" s="38"/>
      <c r="I303" s="38"/>
      <c r="J303" s="38"/>
      <c r="K303" s="38"/>
      <c r="L303" s="38"/>
      <c r="M303" s="38"/>
      <c r="N303" s="172"/>
      <c r="O303" s="172"/>
      <c r="P303" s="38"/>
      <c r="Q303" s="38"/>
      <c r="R303" s="38"/>
      <c r="S303" s="38"/>
      <c r="T303" s="38"/>
      <c r="U303" s="38"/>
      <c r="V303" s="38"/>
      <c r="W303" s="38"/>
      <c r="X303" s="38"/>
      <c r="Y303" s="38"/>
      <c r="Z303" s="38"/>
    </row>
    <row r="304" spans="1:26" ht="22.5" customHeight="1">
      <c r="A304" s="38"/>
      <c r="B304" s="38"/>
      <c r="C304" s="38"/>
      <c r="D304" s="38"/>
      <c r="E304" s="38"/>
      <c r="F304" s="38"/>
      <c r="G304" s="38"/>
      <c r="H304" s="38"/>
      <c r="I304" s="38"/>
      <c r="J304" s="38"/>
      <c r="K304" s="38"/>
      <c r="L304" s="38"/>
      <c r="M304" s="38"/>
      <c r="N304" s="172"/>
      <c r="O304" s="172"/>
      <c r="P304" s="38"/>
      <c r="Q304" s="38"/>
      <c r="R304" s="38"/>
      <c r="S304" s="38"/>
      <c r="T304" s="38"/>
      <c r="U304" s="38"/>
      <c r="V304" s="38"/>
      <c r="W304" s="38"/>
      <c r="X304" s="38"/>
      <c r="Y304" s="38"/>
      <c r="Z304" s="38"/>
    </row>
    <row r="305" spans="1:26" ht="22.5" customHeight="1">
      <c r="A305" s="38"/>
      <c r="B305" s="38"/>
      <c r="C305" s="38"/>
      <c r="D305" s="38"/>
      <c r="E305" s="38"/>
      <c r="F305" s="38"/>
      <c r="G305" s="38"/>
      <c r="H305" s="38"/>
      <c r="I305" s="38"/>
      <c r="J305" s="38"/>
      <c r="K305" s="38"/>
      <c r="L305" s="38"/>
      <c r="M305" s="38"/>
      <c r="N305" s="172"/>
      <c r="O305" s="172"/>
      <c r="P305" s="38"/>
      <c r="Q305" s="38"/>
      <c r="R305" s="38"/>
      <c r="S305" s="38"/>
      <c r="T305" s="38"/>
      <c r="U305" s="38"/>
      <c r="V305" s="38"/>
      <c r="W305" s="38"/>
      <c r="X305" s="38"/>
      <c r="Y305" s="38"/>
      <c r="Z305" s="38"/>
    </row>
    <row r="306" spans="1:26" ht="22.5" customHeight="1">
      <c r="A306" s="38"/>
      <c r="B306" s="38"/>
      <c r="C306" s="38"/>
      <c r="D306" s="38"/>
      <c r="E306" s="38"/>
      <c r="F306" s="38"/>
      <c r="G306" s="38"/>
      <c r="H306" s="38"/>
      <c r="I306" s="38"/>
      <c r="J306" s="38"/>
      <c r="K306" s="38"/>
      <c r="L306" s="38"/>
      <c r="M306" s="38"/>
      <c r="N306" s="172"/>
      <c r="O306" s="172"/>
      <c r="P306" s="38"/>
      <c r="Q306" s="38"/>
      <c r="R306" s="38"/>
      <c r="S306" s="38"/>
      <c r="T306" s="38"/>
      <c r="U306" s="38"/>
      <c r="V306" s="38"/>
      <c r="W306" s="38"/>
      <c r="X306" s="38"/>
      <c r="Y306" s="38"/>
      <c r="Z306" s="38"/>
    </row>
    <row r="307" spans="1:26" ht="22.5" customHeight="1">
      <c r="A307" s="38"/>
      <c r="B307" s="38"/>
      <c r="C307" s="38"/>
      <c r="D307" s="38"/>
      <c r="E307" s="38"/>
      <c r="F307" s="38"/>
      <c r="G307" s="38"/>
      <c r="H307" s="38"/>
      <c r="I307" s="38"/>
      <c r="J307" s="38"/>
      <c r="K307" s="38"/>
      <c r="L307" s="38"/>
      <c r="M307" s="38"/>
      <c r="N307" s="172"/>
      <c r="O307" s="172"/>
      <c r="P307" s="38"/>
      <c r="Q307" s="38"/>
      <c r="R307" s="38"/>
      <c r="S307" s="38"/>
      <c r="T307" s="38"/>
      <c r="U307" s="38"/>
      <c r="V307" s="38"/>
      <c r="W307" s="38"/>
      <c r="X307" s="38"/>
      <c r="Y307" s="38"/>
      <c r="Z307" s="38"/>
    </row>
    <row r="308" spans="1:26" ht="22.5" customHeight="1">
      <c r="A308" s="38"/>
      <c r="B308" s="38"/>
      <c r="C308" s="38"/>
      <c r="D308" s="38"/>
      <c r="E308" s="38"/>
      <c r="F308" s="38"/>
      <c r="G308" s="38"/>
      <c r="H308" s="38"/>
      <c r="I308" s="38"/>
      <c r="J308" s="38"/>
      <c r="K308" s="38"/>
      <c r="L308" s="38"/>
      <c r="M308" s="38"/>
      <c r="N308" s="172"/>
      <c r="O308" s="172"/>
      <c r="P308" s="38"/>
      <c r="Q308" s="38"/>
      <c r="R308" s="38"/>
      <c r="S308" s="38"/>
      <c r="T308" s="38"/>
      <c r="U308" s="38"/>
      <c r="V308" s="38"/>
      <c r="W308" s="38"/>
      <c r="X308" s="38"/>
      <c r="Y308" s="38"/>
      <c r="Z308" s="38"/>
    </row>
    <row r="309" spans="1:26" ht="22.5" customHeight="1">
      <c r="A309" s="38"/>
      <c r="B309" s="38"/>
      <c r="C309" s="38"/>
      <c r="D309" s="38"/>
      <c r="E309" s="38"/>
      <c r="F309" s="38"/>
      <c r="G309" s="38"/>
      <c r="H309" s="38"/>
      <c r="I309" s="38"/>
      <c r="J309" s="38"/>
      <c r="K309" s="38"/>
      <c r="L309" s="38"/>
      <c r="M309" s="38"/>
      <c r="N309" s="172"/>
      <c r="O309" s="172"/>
      <c r="P309" s="38"/>
      <c r="Q309" s="38"/>
      <c r="R309" s="38"/>
      <c r="S309" s="38"/>
      <c r="T309" s="38"/>
      <c r="U309" s="38"/>
      <c r="V309" s="38"/>
      <c r="W309" s="38"/>
      <c r="X309" s="38"/>
      <c r="Y309" s="38"/>
      <c r="Z309" s="38"/>
    </row>
    <row r="310" spans="1:26" ht="22.5" customHeight="1">
      <c r="A310" s="38"/>
      <c r="B310" s="38"/>
      <c r="C310" s="38"/>
      <c r="D310" s="38"/>
      <c r="E310" s="38"/>
      <c r="F310" s="38"/>
      <c r="G310" s="38"/>
      <c r="H310" s="38"/>
      <c r="I310" s="38"/>
      <c r="J310" s="38"/>
      <c r="K310" s="38"/>
      <c r="L310" s="38"/>
      <c r="M310" s="38"/>
      <c r="N310" s="172"/>
      <c r="O310" s="172"/>
      <c r="P310" s="38"/>
      <c r="Q310" s="38"/>
      <c r="R310" s="38"/>
      <c r="S310" s="38"/>
      <c r="T310" s="38"/>
      <c r="U310" s="38"/>
      <c r="V310" s="38"/>
      <c r="W310" s="38"/>
      <c r="X310" s="38"/>
      <c r="Y310" s="38"/>
      <c r="Z310" s="38"/>
    </row>
    <row r="311" spans="1:26" ht="22.5" customHeight="1">
      <c r="A311" s="38"/>
      <c r="B311" s="38"/>
      <c r="C311" s="38"/>
      <c r="D311" s="38"/>
      <c r="E311" s="38"/>
      <c r="F311" s="38"/>
      <c r="G311" s="38"/>
      <c r="H311" s="38"/>
      <c r="I311" s="38"/>
      <c r="J311" s="38"/>
      <c r="K311" s="38"/>
      <c r="L311" s="38"/>
      <c r="M311" s="38"/>
      <c r="N311" s="172"/>
      <c r="O311" s="172"/>
      <c r="P311" s="38"/>
      <c r="Q311" s="38"/>
      <c r="R311" s="38"/>
      <c r="S311" s="38"/>
      <c r="T311" s="38"/>
      <c r="U311" s="38"/>
      <c r="V311" s="38"/>
      <c r="W311" s="38"/>
      <c r="X311" s="38"/>
      <c r="Y311" s="38"/>
      <c r="Z311" s="38"/>
    </row>
    <row r="312" spans="1:26" ht="22.5" customHeight="1">
      <c r="A312" s="38"/>
      <c r="B312" s="38"/>
      <c r="C312" s="38"/>
      <c r="D312" s="38"/>
      <c r="E312" s="38"/>
      <c r="F312" s="38"/>
      <c r="G312" s="38"/>
      <c r="H312" s="38"/>
      <c r="I312" s="38"/>
      <c r="J312" s="38"/>
      <c r="K312" s="38"/>
      <c r="L312" s="38"/>
      <c r="M312" s="38"/>
      <c r="N312" s="172"/>
      <c r="O312" s="172"/>
      <c r="P312" s="38"/>
      <c r="Q312" s="38"/>
      <c r="R312" s="38"/>
      <c r="S312" s="38"/>
      <c r="T312" s="38"/>
      <c r="U312" s="38"/>
      <c r="V312" s="38"/>
      <c r="W312" s="38"/>
      <c r="X312" s="38"/>
      <c r="Y312" s="38"/>
      <c r="Z312" s="38"/>
    </row>
    <row r="313" spans="1:26" ht="22.5" customHeight="1">
      <c r="A313" s="38"/>
      <c r="B313" s="38"/>
      <c r="C313" s="38"/>
      <c r="D313" s="38"/>
      <c r="E313" s="38"/>
      <c r="F313" s="38"/>
      <c r="G313" s="38"/>
      <c r="H313" s="38"/>
      <c r="I313" s="38"/>
      <c r="J313" s="38"/>
      <c r="K313" s="38"/>
      <c r="L313" s="38"/>
      <c r="M313" s="38"/>
      <c r="N313" s="172"/>
      <c r="O313" s="172"/>
      <c r="P313" s="38"/>
      <c r="Q313" s="38"/>
      <c r="R313" s="38"/>
      <c r="S313" s="38"/>
      <c r="T313" s="38"/>
      <c r="U313" s="38"/>
      <c r="V313" s="38"/>
      <c r="W313" s="38"/>
      <c r="X313" s="38"/>
      <c r="Y313" s="38"/>
      <c r="Z313" s="38"/>
    </row>
    <row r="314" spans="1:26" ht="22.5" customHeight="1">
      <c r="A314" s="38"/>
      <c r="B314" s="38"/>
      <c r="C314" s="38"/>
      <c r="D314" s="38"/>
      <c r="E314" s="38"/>
      <c r="F314" s="38"/>
      <c r="G314" s="38"/>
      <c r="H314" s="38"/>
      <c r="I314" s="38"/>
      <c r="J314" s="38"/>
      <c r="K314" s="38"/>
      <c r="L314" s="38"/>
      <c r="M314" s="38"/>
      <c r="N314" s="172"/>
      <c r="O314" s="172"/>
      <c r="P314" s="38"/>
      <c r="Q314" s="38"/>
      <c r="R314" s="38"/>
      <c r="S314" s="38"/>
      <c r="T314" s="38"/>
      <c r="U314" s="38"/>
      <c r="V314" s="38"/>
      <c r="W314" s="38"/>
      <c r="X314" s="38"/>
      <c r="Y314" s="38"/>
      <c r="Z314" s="38"/>
    </row>
    <row r="315" spans="1:26" ht="22.5" customHeight="1">
      <c r="A315" s="38"/>
      <c r="B315" s="38"/>
      <c r="C315" s="38"/>
      <c r="D315" s="38"/>
      <c r="E315" s="38"/>
      <c r="F315" s="38"/>
      <c r="G315" s="38"/>
      <c r="H315" s="38"/>
      <c r="I315" s="38"/>
      <c r="J315" s="38"/>
      <c r="K315" s="38"/>
      <c r="L315" s="38"/>
      <c r="M315" s="38"/>
      <c r="N315" s="172"/>
      <c r="O315" s="172"/>
      <c r="P315" s="38"/>
      <c r="Q315" s="38"/>
      <c r="R315" s="38"/>
      <c r="S315" s="38"/>
      <c r="T315" s="38"/>
      <c r="U315" s="38"/>
      <c r="V315" s="38"/>
      <c r="W315" s="38"/>
      <c r="X315" s="38"/>
      <c r="Y315" s="38"/>
      <c r="Z315" s="38"/>
    </row>
    <row r="316" spans="1:26" ht="22.5" customHeight="1">
      <c r="A316" s="38"/>
      <c r="B316" s="38"/>
      <c r="C316" s="38"/>
      <c r="D316" s="38"/>
      <c r="E316" s="38"/>
      <c r="F316" s="38"/>
      <c r="G316" s="38"/>
      <c r="H316" s="38"/>
      <c r="I316" s="38"/>
      <c r="J316" s="38"/>
      <c r="K316" s="38"/>
      <c r="L316" s="38"/>
      <c r="M316" s="38"/>
      <c r="N316" s="172"/>
      <c r="O316" s="172"/>
      <c r="P316" s="38"/>
      <c r="Q316" s="38"/>
      <c r="R316" s="38"/>
      <c r="S316" s="38"/>
      <c r="T316" s="38"/>
      <c r="U316" s="38"/>
      <c r="V316" s="38"/>
      <c r="W316" s="38"/>
      <c r="X316" s="38"/>
      <c r="Y316" s="38"/>
      <c r="Z316" s="38"/>
    </row>
    <row r="317" spans="1:26" ht="22.5" customHeight="1">
      <c r="A317" s="38"/>
      <c r="B317" s="38"/>
      <c r="C317" s="38"/>
      <c r="D317" s="38"/>
      <c r="E317" s="38"/>
      <c r="F317" s="38"/>
      <c r="G317" s="38"/>
      <c r="H317" s="38"/>
      <c r="I317" s="38"/>
      <c r="J317" s="38"/>
      <c r="K317" s="38"/>
      <c r="L317" s="38"/>
      <c r="M317" s="38"/>
      <c r="N317" s="172"/>
      <c r="O317" s="172"/>
      <c r="P317" s="38"/>
      <c r="Q317" s="38"/>
      <c r="R317" s="38"/>
      <c r="S317" s="38"/>
      <c r="T317" s="38"/>
      <c r="U317" s="38"/>
      <c r="V317" s="38"/>
      <c r="W317" s="38"/>
      <c r="X317" s="38"/>
      <c r="Y317" s="38"/>
      <c r="Z317" s="38"/>
    </row>
    <row r="318" spans="1:26" ht="22.5" customHeight="1">
      <c r="A318" s="38"/>
      <c r="B318" s="38"/>
      <c r="C318" s="38"/>
      <c r="D318" s="38"/>
      <c r="E318" s="38"/>
      <c r="F318" s="38"/>
      <c r="G318" s="38"/>
      <c r="H318" s="38"/>
      <c r="I318" s="38"/>
      <c r="J318" s="38"/>
      <c r="K318" s="38"/>
      <c r="L318" s="38"/>
      <c r="M318" s="38"/>
      <c r="N318" s="172"/>
      <c r="O318" s="172"/>
      <c r="P318" s="38"/>
      <c r="Q318" s="38"/>
      <c r="R318" s="38"/>
      <c r="S318" s="38"/>
      <c r="T318" s="38"/>
      <c r="U318" s="38"/>
      <c r="V318" s="38"/>
      <c r="W318" s="38"/>
      <c r="X318" s="38"/>
      <c r="Y318" s="38"/>
      <c r="Z318" s="38"/>
    </row>
    <row r="319" spans="1:26" ht="22.5" customHeight="1">
      <c r="A319" s="38"/>
      <c r="B319" s="38"/>
      <c r="C319" s="38"/>
      <c r="D319" s="38"/>
      <c r="E319" s="38"/>
      <c r="F319" s="38"/>
      <c r="G319" s="38"/>
      <c r="H319" s="38"/>
      <c r="I319" s="38"/>
      <c r="J319" s="38"/>
      <c r="K319" s="38"/>
      <c r="L319" s="38"/>
      <c r="M319" s="38"/>
      <c r="N319" s="172"/>
      <c r="O319" s="172"/>
      <c r="P319" s="38"/>
      <c r="Q319" s="38"/>
      <c r="R319" s="38"/>
      <c r="S319" s="38"/>
      <c r="T319" s="38"/>
      <c r="U319" s="38"/>
      <c r="V319" s="38"/>
      <c r="W319" s="38"/>
      <c r="X319" s="38"/>
      <c r="Y319" s="38"/>
      <c r="Z319" s="38"/>
    </row>
    <row r="320" spans="1:26" ht="22.5" customHeight="1">
      <c r="A320" s="38"/>
      <c r="B320" s="38"/>
      <c r="C320" s="38"/>
      <c r="D320" s="38"/>
      <c r="E320" s="38"/>
      <c r="F320" s="38"/>
      <c r="G320" s="38"/>
      <c r="H320" s="38"/>
      <c r="I320" s="38"/>
      <c r="J320" s="38"/>
      <c r="K320" s="38"/>
      <c r="L320" s="38"/>
      <c r="M320" s="38"/>
      <c r="N320" s="172"/>
      <c r="O320" s="172"/>
      <c r="P320" s="38"/>
      <c r="Q320" s="38"/>
      <c r="R320" s="38"/>
      <c r="S320" s="38"/>
      <c r="T320" s="38"/>
      <c r="U320" s="38"/>
      <c r="V320" s="38"/>
      <c r="W320" s="38"/>
      <c r="X320" s="38"/>
      <c r="Y320" s="38"/>
      <c r="Z320" s="38"/>
    </row>
    <row r="321" spans="1:26" ht="22.5" customHeight="1">
      <c r="A321" s="38"/>
      <c r="B321" s="38"/>
      <c r="C321" s="38"/>
      <c r="D321" s="38"/>
      <c r="E321" s="38"/>
      <c r="F321" s="38"/>
      <c r="G321" s="38"/>
      <c r="H321" s="38"/>
      <c r="I321" s="38"/>
      <c r="J321" s="38"/>
      <c r="K321" s="38"/>
      <c r="L321" s="38"/>
      <c r="M321" s="38"/>
      <c r="N321" s="172"/>
      <c r="O321" s="172"/>
      <c r="P321" s="38"/>
      <c r="Q321" s="38"/>
      <c r="R321" s="38"/>
      <c r="S321" s="38"/>
      <c r="T321" s="38"/>
      <c r="U321" s="38"/>
      <c r="V321" s="38"/>
      <c r="W321" s="38"/>
      <c r="X321" s="38"/>
      <c r="Y321" s="38"/>
      <c r="Z321" s="38"/>
    </row>
    <row r="322" spans="1:26" ht="22.5" customHeight="1">
      <c r="A322" s="38"/>
      <c r="B322" s="38"/>
      <c r="C322" s="38"/>
      <c r="D322" s="38"/>
      <c r="E322" s="38"/>
      <c r="F322" s="38"/>
      <c r="G322" s="38"/>
      <c r="H322" s="38"/>
      <c r="I322" s="38"/>
      <c r="J322" s="38"/>
      <c r="K322" s="38"/>
      <c r="L322" s="38"/>
      <c r="M322" s="38"/>
      <c r="N322" s="172"/>
      <c r="O322" s="172"/>
      <c r="P322" s="38"/>
      <c r="Q322" s="38"/>
      <c r="R322" s="38"/>
      <c r="S322" s="38"/>
      <c r="T322" s="38"/>
      <c r="U322" s="38"/>
      <c r="V322" s="38"/>
      <c r="W322" s="38"/>
      <c r="X322" s="38"/>
      <c r="Y322" s="38"/>
      <c r="Z322" s="38"/>
    </row>
    <row r="323" spans="1:26" ht="22.5" customHeight="1">
      <c r="A323" s="38"/>
      <c r="B323" s="38"/>
      <c r="C323" s="38"/>
      <c r="D323" s="38"/>
      <c r="E323" s="38"/>
      <c r="F323" s="38"/>
      <c r="G323" s="38"/>
      <c r="H323" s="38"/>
      <c r="I323" s="38"/>
      <c r="J323" s="38"/>
      <c r="K323" s="38"/>
      <c r="L323" s="38"/>
      <c r="M323" s="38"/>
      <c r="N323" s="172"/>
      <c r="O323" s="172"/>
      <c r="P323" s="38"/>
      <c r="Q323" s="38"/>
      <c r="R323" s="38"/>
      <c r="S323" s="38"/>
      <c r="T323" s="38"/>
      <c r="U323" s="38"/>
      <c r="V323" s="38"/>
      <c r="W323" s="38"/>
      <c r="X323" s="38"/>
      <c r="Y323" s="38"/>
      <c r="Z323" s="38"/>
    </row>
    <row r="324" spans="1:26" ht="22.5" customHeight="1">
      <c r="A324" s="38"/>
      <c r="B324" s="38"/>
      <c r="C324" s="38"/>
      <c r="D324" s="38"/>
      <c r="E324" s="38"/>
      <c r="F324" s="38"/>
      <c r="G324" s="38"/>
      <c r="H324" s="38"/>
      <c r="I324" s="38"/>
      <c r="J324" s="38"/>
      <c r="K324" s="38"/>
      <c r="L324" s="38"/>
      <c r="M324" s="38"/>
      <c r="N324" s="172"/>
      <c r="O324" s="172"/>
      <c r="P324" s="38"/>
      <c r="Q324" s="38"/>
      <c r="R324" s="38"/>
      <c r="S324" s="38"/>
      <c r="T324" s="38"/>
      <c r="U324" s="38"/>
      <c r="V324" s="38"/>
      <c r="W324" s="38"/>
      <c r="X324" s="38"/>
      <c r="Y324" s="38"/>
      <c r="Z324" s="38"/>
    </row>
    <row r="325" spans="1:26" ht="22.5" customHeight="1">
      <c r="A325" s="38"/>
      <c r="B325" s="38"/>
      <c r="C325" s="38"/>
      <c r="D325" s="38"/>
      <c r="E325" s="38"/>
      <c r="F325" s="38"/>
      <c r="G325" s="38"/>
      <c r="H325" s="38"/>
      <c r="I325" s="38"/>
      <c r="J325" s="38"/>
      <c r="K325" s="38"/>
      <c r="L325" s="38"/>
      <c r="M325" s="38"/>
      <c r="N325" s="172"/>
      <c r="O325" s="172"/>
      <c r="P325" s="38"/>
      <c r="Q325" s="38"/>
      <c r="R325" s="38"/>
      <c r="S325" s="38"/>
      <c r="T325" s="38"/>
      <c r="U325" s="38"/>
      <c r="V325" s="38"/>
      <c r="W325" s="38"/>
      <c r="X325" s="38"/>
      <c r="Y325" s="38"/>
      <c r="Z325" s="38"/>
    </row>
    <row r="326" spans="1:26" ht="22.5" customHeight="1">
      <c r="A326" s="38"/>
      <c r="B326" s="38"/>
      <c r="C326" s="38"/>
      <c r="D326" s="38"/>
      <c r="E326" s="38"/>
      <c r="F326" s="38"/>
      <c r="G326" s="38"/>
      <c r="H326" s="38"/>
      <c r="I326" s="38"/>
      <c r="J326" s="38"/>
      <c r="K326" s="38"/>
      <c r="L326" s="38"/>
      <c r="M326" s="38"/>
      <c r="N326" s="172"/>
      <c r="O326" s="172"/>
      <c r="P326" s="38"/>
      <c r="Q326" s="38"/>
      <c r="R326" s="38"/>
      <c r="S326" s="38"/>
      <c r="T326" s="38"/>
      <c r="U326" s="38"/>
      <c r="V326" s="38"/>
      <c r="W326" s="38"/>
      <c r="X326" s="38"/>
      <c r="Y326" s="38"/>
      <c r="Z326" s="38"/>
    </row>
    <row r="327" spans="1:26" ht="22.5" customHeight="1">
      <c r="A327" s="38"/>
      <c r="B327" s="38"/>
      <c r="C327" s="38"/>
      <c r="D327" s="38"/>
      <c r="E327" s="38"/>
      <c r="F327" s="38"/>
      <c r="G327" s="38"/>
      <c r="H327" s="38"/>
      <c r="I327" s="38"/>
      <c r="J327" s="38"/>
      <c r="K327" s="38"/>
      <c r="L327" s="38"/>
      <c r="M327" s="38"/>
      <c r="N327" s="172"/>
      <c r="O327" s="172"/>
      <c r="P327" s="38"/>
      <c r="Q327" s="38"/>
      <c r="R327" s="38"/>
      <c r="S327" s="38"/>
      <c r="T327" s="38"/>
      <c r="U327" s="38"/>
      <c r="V327" s="38"/>
      <c r="W327" s="38"/>
      <c r="X327" s="38"/>
      <c r="Y327" s="38"/>
      <c r="Z327" s="38"/>
    </row>
    <row r="328" spans="1:26" ht="22.5" customHeight="1">
      <c r="A328" s="38"/>
      <c r="B328" s="38"/>
      <c r="C328" s="38"/>
      <c r="D328" s="38"/>
      <c r="E328" s="38"/>
      <c r="F328" s="38"/>
      <c r="G328" s="38"/>
      <c r="H328" s="38"/>
      <c r="I328" s="38"/>
      <c r="J328" s="38"/>
      <c r="K328" s="38"/>
      <c r="L328" s="38"/>
      <c r="M328" s="38"/>
      <c r="N328" s="172"/>
      <c r="O328" s="172"/>
      <c r="P328" s="38"/>
      <c r="Q328" s="38"/>
      <c r="R328" s="38"/>
      <c r="S328" s="38"/>
      <c r="T328" s="38"/>
      <c r="U328" s="38"/>
      <c r="V328" s="38"/>
      <c r="W328" s="38"/>
      <c r="X328" s="38"/>
      <c r="Y328" s="38"/>
      <c r="Z328" s="38"/>
    </row>
    <row r="329" spans="1:26" ht="22.5" customHeight="1">
      <c r="A329" s="38"/>
      <c r="B329" s="38"/>
      <c r="C329" s="38"/>
      <c r="D329" s="38"/>
      <c r="E329" s="38"/>
      <c r="F329" s="38"/>
      <c r="G329" s="38"/>
      <c r="H329" s="38"/>
      <c r="I329" s="38"/>
      <c r="J329" s="38"/>
      <c r="K329" s="38"/>
      <c r="L329" s="38"/>
      <c r="M329" s="38"/>
      <c r="N329" s="172"/>
      <c r="O329" s="172"/>
      <c r="P329" s="38"/>
      <c r="Q329" s="38"/>
      <c r="R329" s="38"/>
      <c r="S329" s="38"/>
      <c r="T329" s="38"/>
      <c r="U329" s="38"/>
      <c r="V329" s="38"/>
      <c r="W329" s="38"/>
      <c r="X329" s="38"/>
      <c r="Y329" s="38"/>
      <c r="Z329" s="38"/>
    </row>
    <row r="330" spans="1:26" ht="22.5" customHeight="1">
      <c r="A330" s="38"/>
      <c r="B330" s="38"/>
      <c r="C330" s="38"/>
      <c r="D330" s="38"/>
      <c r="E330" s="38"/>
      <c r="F330" s="38"/>
      <c r="G330" s="38"/>
      <c r="H330" s="38"/>
      <c r="I330" s="38"/>
      <c r="J330" s="38"/>
      <c r="K330" s="38"/>
      <c r="L330" s="38"/>
      <c r="M330" s="38"/>
      <c r="N330" s="172"/>
      <c r="O330" s="172"/>
      <c r="P330" s="38"/>
      <c r="Q330" s="38"/>
      <c r="R330" s="38"/>
      <c r="S330" s="38"/>
      <c r="T330" s="38"/>
      <c r="U330" s="38"/>
      <c r="V330" s="38"/>
      <c r="W330" s="38"/>
      <c r="X330" s="38"/>
      <c r="Y330" s="38"/>
      <c r="Z330" s="38"/>
    </row>
    <row r="331" spans="1:26" ht="22.5" customHeight="1">
      <c r="A331" s="38"/>
      <c r="B331" s="38"/>
      <c r="C331" s="38"/>
      <c r="D331" s="38"/>
      <c r="E331" s="38"/>
      <c r="F331" s="38"/>
      <c r="G331" s="38"/>
      <c r="H331" s="38"/>
      <c r="I331" s="38"/>
      <c r="J331" s="38"/>
      <c r="K331" s="38"/>
      <c r="L331" s="38"/>
      <c r="M331" s="38"/>
      <c r="N331" s="172"/>
      <c r="O331" s="172"/>
      <c r="P331" s="38"/>
      <c r="Q331" s="38"/>
      <c r="R331" s="38"/>
      <c r="S331" s="38"/>
      <c r="T331" s="38"/>
      <c r="U331" s="38"/>
      <c r="V331" s="38"/>
      <c r="W331" s="38"/>
      <c r="X331" s="38"/>
      <c r="Y331" s="38"/>
      <c r="Z331" s="38"/>
    </row>
    <row r="332" spans="1:26" ht="22.5" customHeight="1">
      <c r="A332" s="38"/>
      <c r="B332" s="38"/>
      <c r="C332" s="38"/>
      <c r="D332" s="38"/>
      <c r="E332" s="38"/>
      <c r="F332" s="38"/>
      <c r="G332" s="38"/>
      <c r="H332" s="38"/>
      <c r="I332" s="38"/>
      <c r="J332" s="38"/>
      <c r="K332" s="38"/>
      <c r="L332" s="38"/>
      <c r="M332" s="38"/>
      <c r="N332" s="172"/>
      <c r="O332" s="172"/>
      <c r="P332" s="38"/>
      <c r="Q332" s="38"/>
      <c r="R332" s="38"/>
      <c r="S332" s="38"/>
      <c r="T332" s="38"/>
      <c r="U332" s="38"/>
      <c r="V332" s="38"/>
      <c r="W332" s="38"/>
      <c r="X332" s="38"/>
      <c r="Y332" s="38"/>
      <c r="Z332" s="38"/>
    </row>
    <row r="333" spans="1:26" ht="22.5" customHeight="1">
      <c r="A333" s="38"/>
      <c r="B333" s="38"/>
      <c r="C333" s="38"/>
      <c r="D333" s="38"/>
      <c r="E333" s="38"/>
      <c r="F333" s="38"/>
      <c r="G333" s="38"/>
      <c r="H333" s="38"/>
      <c r="I333" s="38"/>
      <c r="J333" s="38"/>
      <c r="K333" s="38"/>
      <c r="L333" s="38"/>
      <c r="M333" s="38"/>
      <c r="N333" s="172"/>
      <c r="O333" s="172"/>
      <c r="P333" s="38"/>
      <c r="Q333" s="38"/>
      <c r="R333" s="38"/>
      <c r="S333" s="38"/>
      <c r="T333" s="38"/>
      <c r="U333" s="38"/>
      <c r="V333" s="38"/>
      <c r="W333" s="38"/>
      <c r="X333" s="38"/>
      <c r="Y333" s="38"/>
      <c r="Z333" s="38"/>
    </row>
    <row r="334" spans="1:26" ht="22.5" customHeight="1">
      <c r="A334" s="38"/>
      <c r="B334" s="38"/>
      <c r="C334" s="38"/>
      <c r="D334" s="38"/>
      <c r="E334" s="38"/>
      <c r="F334" s="38"/>
      <c r="G334" s="38"/>
      <c r="H334" s="38"/>
      <c r="I334" s="38"/>
      <c r="J334" s="38"/>
      <c r="K334" s="38"/>
      <c r="L334" s="38"/>
      <c r="M334" s="38"/>
      <c r="N334" s="172"/>
      <c r="O334" s="172"/>
      <c r="P334" s="38"/>
      <c r="Q334" s="38"/>
      <c r="R334" s="38"/>
      <c r="S334" s="38"/>
      <c r="T334" s="38"/>
      <c r="U334" s="38"/>
      <c r="V334" s="38"/>
      <c r="W334" s="38"/>
      <c r="X334" s="38"/>
      <c r="Y334" s="38"/>
      <c r="Z334" s="38"/>
    </row>
    <row r="335" spans="1:26" ht="22.5" customHeight="1">
      <c r="A335" s="38"/>
      <c r="B335" s="38"/>
      <c r="C335" s="38"/>
      <c r="D335" s="38"/>
      <c r="E335" s="38"/>
      <c r="F335" s="38"/>
      <c r="G335" s="38"/>
      <c r="H335" s="38"/>
      <c r="I335" s="38"/>
      <c r="J335" s="38"/>
      <c r="K335" s="38"/>
      <c r="L335" s="38"/>
      <c r="M335" s="38"/>
      <c r="N335" s="172"/>
      <c r="O335" s="172"/>
      <c r="P335" s="38"/>
      <c r="Q335" s="38"/>
      <c r="R335" s="38"/>
      <c r="S335" s="38"/>
      <c r="T335" s="38"/>
      <c r="U335" s="38"/>
      <c r="V335" s="38"/>
      <c r="W335" s="38"/>
      <c r="X335" s="38"/>
      <c r="Y335" s="38"/>
      <c r="Z335" s="38"/>
    </row>
    <row r="336" spans="1:26" ht="22.5" customHeight="1">
      <c r="A336" s="38"/>
      <c r="B336" s="38"/>
      <c r="C336" s="38"/>
      <c r="D336" s="38"/>
      <c r="E336" s="38"/>
      <c r="F336" s="38"/>
      <c r="G336" s="38"/>
      <c r="H336" s="38"/>
      <c r="I336" s="38"/>
      <c r="J336" s="38"/>
      <c r="K336" s="38"/>
      <c r="L336" s="38"/>
      <c r="M336" s="38"/>
      <c r="N336" s="172"/>
      <c r="O336" s="172"/>
      <c r="P336" s="38"/>
      <c r="Q336" s="38"/>
      <c r="R336" s="38"/>
      <c r="S336" s="38"/>
      <c r="T336" s="38"/>
      <c r="U336" s="38"/>
      <c r="V336" s="38"/>
      <c r="W336" s="38"/>
      <c r="X336" s="38"/>
      <c r="Y336" s="38"/>
      <c r="Z336" s="38"/>
    </row>
    <row r="337" spans="1:26" ht="22.5" customHeight="1">
      <c r="A337" s="38"/>
      <c r="B337" s="38"/>
      <c r="C337" s="38"/>
      <c r="D337" s="38"/>
      <c r="E337" s="38"/>
      <c r="F337" s="38"/>
      <c r="G337" s="38"/>
      <c r="H337" s="38"/>
      <c r="I337" s="38"/>
      <c r="J337" s="38"/>
      <c r="K337" s="38"/>
      <c r="L337" s="38"/>
      <c r="M337" s="38"/>
      <c r="N337" s="172"/>
      <c r="O337" s="172"/>
      <c r="P337" s="38"/>
      <c r="Q337" s="38"/>
      <c r="R337" s="38"/>
      <c r="S337" s="38"/>
      <c r="T337" s="38"/>
      <c r="U337" s="38"/>
      <c r="V337" s="38"/>
      <c r="W337" s="38"/>
      <c r="X337" s="38"/>
      <c r="Y337" s="38"/>
      <c r="Z337" s="38"/>
    </row>
    <row r="338" spans="1:26" ht="22.5" customHeight="1">
      <c r="A338" s="38"/>
      <c r="B338" s="38"/>
      <c r="C338" s="38"/>
      <c r="D338" s="38"/>
      <c r="E338" s="38"/>
      <c r="F338" s="38"/>
      <c r="G338" s="38"/>
      <c r="H338" s="38"/>
      <c r="I338" s="38"/>
      <c r="J338" s="38"/>
      <c r="K338" s="38"/>
      <c r="L338" s="38"/>
      <c r="M338" s="38"/>
      <c r="N338" s="172"/>
      <c r="O338" s="172"/>
      <c r="P338" s="38"/>
      <c r="Q338" s="38"/>
      <c r="R338" s="38"/>
      <c r="S338" s="38"/>
      <c r="T338" s="38"/>
      <c r="U338" s="38"/>
      <c r="V338" s="38"/>
      <c r="W338" s="38"/>
      <c r="X338" s="38"/>
      <c r="Y338" s="38"/>
      <c r="Z338" s="38"/>
    </row>
    <row r="339" spans="1:26" ht="22.5" customHeight="1">
      <c r="A339" s="38"/>
      <c r="B339" s="38"/>
      <c r="C339" s="38"/>
      <c r="D339" s="38"/>
      <c r="E339" s="38"/>
      <c r="F339" s="38"/>
      <c r="G339" s="38"/>
      <c r="H339" s="38"/>
      <c r="I339" s="38"/>
      <c r="J339" s="38"/>
      <c r="K339" s="38"/>
      <c r="L339" s="38"/>
      <c r="M339" s="38"/>
      <c r="N339" s="172"/>
      <c r="O339" s="172"/>
      <c r="P339" s="38"/>
      <c r="Q339" s="38"/>
      <c r="R339" s="38"/>
      <c r="S339" s="38"/>
      <c r="T339" s="38"/>
      <c r="U339" s="38"/>
      <c r="V339" s="38"/>
      <c r="W339" s="38"/>
      <c r="X339" s="38"/>
      <c r="Y339" s="38"/>
      <c r="Z339" s="38"/>
    </row>
    <row r="340" spans="1:26" ht="22.5" customHeight="1">
      <c r="A340" s="38"/>
      <c r="B340" s="38"/>
      <c r="C340" s="38"/>
      <c r="D340" s="38"/>
      <c r="E340" s="38"/>
      <c r="F340" s="38"/>
      <c r="G340" s="38"/>
      <c r="H340" s="38"/>
      <c r="I340" s="38"/>
      <c r="J340" s="38"/>
      <c r="K340" s="38"/>
      <c r="L340" s="38"/>
      <c r="M340" s="38"/>
      <c r="N340" s="172"/>
      <c r="O340" s="172"/>
      <c r="P340" s="38"/>
      <c r="Q340" s="38"/>
      <c r="R340" s="38"/>
      <c r="S340" s="38"/>
      <c r="T340" s="38"/>
      <c r="U340" s="38"/>
      <c r="V340" s="38"/>
      <c r="W340" s="38"/>
      <c r="X340" s="38"/>
      <c r="Y340" s="38"/>
      <c r="Z340" s="38"/>
    </row>
    <row r="341" spans="1:26" ht="22.5" customHeight="1">
      <c r="A341" s="38"/>
      <c r="B341" s="38"/>
      <c r="C341" s="38"/>
      <c r="D341" s="38"/>
      <c r="E341" s="38"/>
      <c r="F341" s="38"/>
      <c r="G341" s="38"/>
      <c r="H341" s="38"/>
      <c r="I341" s="38"/>
      <c r="J341" s="38"/>
      <c r="K341" s="38"/>
      <c r="L341" s="38"/>
      <c r="M341" s="38"/>
      <c r="N341" s="172"/>
      <c r="O341" s="172"/>
      <c r="P341" s="38"/>
      <c r="Q341" s="38"/>
      <c r="R341" s="38"/>
      <c r="S341" s="38"/>
      <c r="T341" s="38"/>
      <c r="U341" s="38"/>
      <c r="V341" s="38"/>
      <c r="W341" s="38"/>
      <c r="X341" s="38"/>
      <c r="Y341" s="38"/>
      <c r="Z341" s="38"/>
    </row>
    <row r="342" spans="1:26" ht="22.5" customHeight="1">
      <c r="A342" s="38"/>
      <c r="B342" s="38"/>
      <c r="C342" s="38"/>
      <c r="D342" s="38"/>
      <c r="E342" s="38"/>
      <c r="F342" s="38"/>
      <c r="G342" s="38"/>
      <c r="H342" s="38"/>
      <c r="I342" s="38"/>
      <c r="J342" s="38"/>
      <c r="K342" s="38"/>
      <c r="L342" s="38"/>
      <c r="M342" s="38"/>
      <c r="N342" s="172"/>
      <c r="O342" s="172"/>
      <c r="P342" s="38"/>
      <c r="Q342" s="38"/>
      <c r="R342" s="38"/>
      <c r="S342" s="38"/>
      <c r="T342" s="38"/>
      <c r="U342" s="38"/>
      <c r="V342" s="38"/>
      <c r="W342" s="38"/>
      <c r="X342" s="38"/>
      <c r="Y342" s="38"/>
      <c r="Z342" s="38"/>
    </row>
    <row r="343" spans="1:26" ht="22.5" customHeight="1">
      <c r="A343" s="38"/>
      <c r="B343" s="38"/>
      <c r="C343" s="38"/>
      <c r="D343" s="38"/>
      <c r="E343" s="38"/>
      <c r="F343" s="38"/>
      <c r="G343" s="38"/>
      <c r="H343" s="38"/>
      <c r="I343" s="38"/>
      <c r="J343" s="38"/>
      <c r="K343" s="38"/>
      <c r="L343" s="38"/>
      <c r="M343" s="38"/>
      <c r="N343" s="172"/>
      <c r="O343" s="172"/>
      <c r="P343" s="38"/>
      <c r="Q343" s="38"/>
      <c r="R343" s="38"/>
      <c r="S343" s="38"/>
      <c r="T343" s="38"/>
      <c r="U343" s="38"/>
      <c r="V343" s="38"/>
      <c r="W343" s="38"/>
      <c r="X343" s="38"/>
      <c r="Y343" s="38"/>
      <c r="Z343" s="38"/>
    </row>
    <row r="344" spans="1:26" ht="22.5" customHeight="1">
      <c r="A344" s="38"/>
      <c r="B344" s="38"/>
      <c r="C344" s="38"/>
      <c r="D344" s="38"/>
      <c r="E344" s="38"/>
      <c r="F344" s="38"/>
      <c r="G344" s="38"/>
      <c r="H344" s="38"/>
      <c r="I344" s="38"/>
      <c r="J344" s="38"/>
      <c r="K344" s="38"/>
      <c r="L344" s="38"/>
      <c r="M344" s="38"/>
      <c r="N344" s="172"/>
      <c r="O344" s="172"/>
      <c r="P344" s="38"/>
      <c r="Q344" s="38"/>
      <c r="R344" s="38"/>
      <c r="S344" s="38"/>
      <c r="T344" s="38"/>
      <c r="U344" s="38"/>
      <c r="V344" s="38"/>
      <c r="W344" s="38"/>
      <c r="X344" s="38"/>
      <c r="Y344" s="38"/>
      <c r="Z344" s="38"/>
    </row>
    <row r="345" spans="1:26" ht="22.5" customHeight="1">
      <c r="A345" s="38"/>
      <c r="B345" s="38"/>
      <c r="C345" s="38"/>
      <c r="D345" s="38"/>
      <c r="E345" s="38"/>
      <c r="F345" s="38"/>
      <c r="G345" s="38"/>
      <c r="H345" s="38"/>
      <c r="I345" s="38"/>
      <c r="J345" s="38"/>
      <c r="K345" s="38"/>
      <c r="L345" s="38"/>
      <c r="M345" s="38"/>
      <c r="N345" s="172"/>
      <c r="O345" s="172"/>
      <c r="P345" s="38"/>
      <c r="Q345" s="38"/>
      <c r="R345" s="38"/>
      <c r="S345" s="38"/>
      <c r="T345" s="38"/>
      <c r="U345" s="38"/>
      <c r="V345" s="38"/>
      <c r="W345" s="38"/>
      <c r="X345" s="38"/>
      <c r="Y345" s="38"/>
      <c r="Z345" s="38"/>
    </row>
    <row r="346" spans="1:26" ht="22.5" customHeight="1">
      <c r="A346" s="38"/>
      <c r="B346" s="38"/>
      <c r="C346" s="38"/>
      <c r="D346" s="38"/>
      <c r="E346" s="38"/>
      <c r="F346" s="38"/>
      <c r="G346" s="38"/>
      <c r="H346" s="38"/>
      <c r="I346" s="38"/>
      <c r="J346" s="38"/>
      <c r="K346" s="38"/>
      <c r="L346" s="38"/>
      <c r="M346" s="38"/>
      <c r="N346" s="172"/>
      <c r="O346" s="172"/>
      <c r="P346" s="38"/>
      <c r="Q346" s="38"/>
      <c r="R346" s="38"/>
      <c r="S346" s="38"/>
      <c r="T346" s="38"/>
      <c r="U346" s="38"/>
      <c r="V346" s="38"/>
      <c r="W346" s="38"/>
      <c r="X346" s="38"/>
      <c r="Y346" s="38"/>
      <c r="Z346" s="38"/>
    </row>
    <row r="347" spans="1:26" ht="22.5" customHeight="1">
      <c r="A347" s="38"/>
      <c r="B347" s="38"/>
      <c r="C347" s="38"/>
      <c r="D347" s="38"/>
      <c r="E347" s="38"/>
      <c r="F347" s="38"/>
      <c r="G347" s="38"/>
      <c r="H347" s="38"/>
      <c r="I347" s="38"/>
      <c r="J347" s="38"/>
      <c r="K347" s="38"/>
      <c r="L347" s="38"/>
      <c r="M347" s="38"/>
      <c r="N347" s="172"/>
      <c r="O347" s="172"/>
      <c r="P347" s="38"/>
      <c r="Q347" s="38"/>
      <c r="R347" s="38"/>
      <c r="S347" s="38"/>
      <c r="T347" s="38"/>
      <c r="U347" s="38"/>
      <c r="V347" s="38"/>
      <c r="W347" s="38"/>
      <c r="X347" s="38"/>
      <c r="Y347" s="38"/>
      <c r="Z347" s="38"/>
    </row>
    <row r="348" spans="1:26" ht="22.5" customHeight="1">
      <c r="A348" s="38"/>
      <c r="B348" s="38"/>
      <c r="C348" s="38"/>
      <c r="D348" s="38"/>
      <c r="E348" s="38"/>
      <c r="F348" s="38"/>
      <c r="G348" s="38"/>
      <c r="H348" s="38"/>
      <c r="I348" s="38"/>
      <c r="J348" s="38"/>
      <c r="K348" s="38"/>
      <c r="L348" s="38"/>
      <c r="M348" s="38"/>
      <c r="N348" s="172"/>
      <c r="O348" s="172"/>
      <c r="P348" s="38"/>
      <c r="Q348" s="38"/>
      <c r="R348" s="38"/>
      <c r="S348" s="38"/>
      <c r="T348" s="38"/>
      <c r="U348" s="38"/>
      <c r="V348" s="38"/>
      <c r="W348" s="38"/>
      <c r="X348" s="38"/>
      <c r="Y348" s="38"/>
      <c r="Z348" s="38"/>
    </row>
    <row r="349" spans="1:26" ht="22.5" customHeight="1">
      <c r="A349" s="38"/>
      <c r="B349" s="38"/>
      <c r="C349" s="38"/>
      <c r="D349" s="38"/>
      <c r="E349" s="38"/>
      <c r="F349" s="38"/>
      <c r="G349" s="38"/>
      <c r="H349" s="38"/>
      <c r="I349" s="38"/>
      <c r="J349" s="38"/>
      <c r="K349" s="38"/>
      <c r="L349" s="38"/>
      <c r="M349" s="38"/>
      <c r="N349" s="172"/>
      <c r="O349" s="172"/>
      <c r="P349" s="38"/>
      <c r="Q349" s="38"/>
      <c r="R349" s="38"/>
      <c r="S349" s="38"/>
      <c r="T349" s="38"/>
      <c r="U349" s="38"/>
      <c r="V349" s="38"/>
      <c r="W349" s="38"/>
      <c r="X349" s="38"/>
      <c r="Y349" s="38"/>
      <c r="Z349" s="38"/>
    </row>
    <row r="350" spans="1:26" ht="22.5" customHeight="1">
      <c r="A350" s="38"/>
      <c r="B350" s="38"/>
      <c r="C350" s="38"/>
      <c r="D350" s="38"/>
      <c r="E350" s="38"/>
      <c r="F350" s="38"/>
      <c r="G350" s="38"/>
      <c r="H350" s="38"/>
      <c r="I350" s="38"/>
      <c r="J350" s="38"/>
      <c r="K350" s="38"/>
      <c r="L350" s="38"/>
      <c r="M350" s="38"/>
      <c r="N350" s="172"/>
      <c r="O350" s="172"/>
      <c r="P350" s="38"/>
      <c r="Q350" s="38"/>
      <c r="R350" s="38"/>
      <c r="S350" s="38"/>
      <c r="T350" s="38"/>
      <c r="U350" s="38"/>
      <c r="V350" s="38"/>
      <c r="W350" s="38"/>
      <c r="X350" s="38"/>
      <c r="Y350" s="38"/>
      <c r="Z350" s="38"/>
    </row>
    <row r="351" spans="1:26" ht="22.5" customHeight="1">
      <c r="A351" s="38"/>
      <c r="B351" s="38"/>
      <c r="C351" s="38"/>
      <c r="D351" s="38"/>
      <c r="E351" s="38"/>
      <c r="F351" s="38"/>
      <c r="G351" s="38"/>
      <c r="H351" s="38"/>
      <c r="I351" s="38"/>
      <c r="J351" s="38"/>
      <c r="K351" s="38"/>
      <c r="L351" s="38"/>
      <c r="M351" s="38"/>
      <c r="N351" s="172"/>
      <c r="O351" s="172"/>
      <c r="P351" s="38"/>
      <c r="Q351" s="38"/>
      <c r="R351" s="38"/>
      <c r="S351" s="38"/>
      <c r="T351" s="38"/>
      <c r="U351" s="38"/>
      <c r="V351" s="38"/>
      <c r="W351" s="38"/>
      <c r="X351" s="38"/>
      <c r="Y351" s="38"/>
      <c r="Z351" s="38"/>
    </row>
    <row r="352" spans="1:26" ht="22.5" customHeight="1">
      <c r="A352" s="38"/>
      <c r="B352" s="38"/>
      <c r="C352" s="38"/>
      <c r="D352" s="38"/>
      <c r="E352" s="38"/>
      <c r="F352" s="38"/>
      <c r="G352" s="38"/>
      <c r="H352" s="38"/>
      <c r="I352" s="38"/>
      <c r="J352" s="38"/>
      <c r="K352" s="38"/>
      <c r="L352" s="38"/>
      <c r="M352" s="38"/>
      <c r="N352" s="172"/>
      <c r="O352" s="172"/>
      <c r="P352" s="38"/>
      <c r="Q352" s="38"/>
      <c r="R352" s="38"/>
      <c r="S352" s="38"/>
      <c r="T352" s="38"/>
      <c r="U352" s="38"/>
      <c r="V352" s="38"/>
      <c r="W352" s="38"/>
      <c r="X352" s="38"/>
      <c r="Y352" s="38"/>
      <c r="Z352" s="38"/>
    </row>
    <row r="353" spans="1:26" ht="22.5" customHeight="1">
      <c r="A353" s="38"/>
      <c r="B353" s="38"/>
      <c r="C353" s="38"/>
      <c r="D353" s="38"/>
      <c r="E353" s="38"/>
      <c r="F353" s="38"/>
      <c r="G353" s="38"/>
      <c r="H353" s="38"/>
      <c r="I353" s="38"/>
      <c r="J353" s="38"/>
      <c r="K353" s="38"/>
      <c r="L353" s="38"/>
      <c r="M353" s="38"/>
      <c r="N353" s="172"/>
      <c r="O353" s="172"/>
      <c r="P353" s="38"/>
      <c r="Q353" s="38"/>
      <c r="R353" s="38"/>
      <c r="S353" s="38"/>
      <c r="T353" s="38"/>
      <c r="U353" s="38"/>
      <c r="V353" s="38"/>
      <c r="W353" s="38"/>
      <c r="X353" s="38"/>
      <c r="Y353" s="38"/>
      <c r="Z353" s="38"/>
    </row>
    <row r="354" spans="1:26" ht="22.5" customHeight="1">
      <c r="A354" s="38"/>
      <c r="B354" s="38"/>
      <c r="C354" s="38"/>
      <c r="D354" s="38"/>
      <c r="E354" s="38"/>
      <c r="F354" s="38"/>
      <c r="G354" s="38"/>
      <c r="H354" s="38"/>
      <c r="I354" s="38"/>
      <c r="J354" s="38"/>
      <c r="K354" s="38"/>
      <c r="L354" s="38"/>
      <c r="M354" s="38"/>
      <c r="N354" s="172"/>
      <c r="O354" s="172"/>
      <c r="P354" s="38"/>
      <c r="Q354" s="38"/>
      <c r="R354" s="38"/>
      <c r="S354" s="38"/>
      <c r="T354" s="38"/>
      <c r="U354" s="38"/>
      <c r="V354" s="38"/>
      <c r="W354" s="38"/>
      <c r="X354" s="38"/>
      <c r="Y354" s="38"/>
      <c r="Z354" s="38"/>
    </row>
    <row r="355" spans="1:26" ht="15.75" customHeight="1">
      <c r="A355" s="38"/>
      <c r="B355" s="38"/>
      <c r="C355" s="38"/>
      <c r="D355" s="38"/>
      <c r="E355" s="38"/>
      <c r="F355" s="38"/>
      <c r="G355" s="38"/>
      <c r="H355" s="38"/>
      <c r="I355" s="38"/>
      <c r="J355" s="38"/>
      <c r="K355" s="38"/>
      <c r="L355" s="38"/>
      <c r="M355" s="38"/>
      <c r="N355" s="172"/>
      <c r="O355" s="172"/>
      <c r="P355" s="38"/>
      <c r="Q355" s="38"/>
      <c r="R355" s="38"/>
      <c r="S355" s="38"/>
      <c r="T355" s="38"/>
      <c r="U355" s="38"/>
      <c r="V355" s="38"/>
      <c r="W355" s="38"/>
      <c r="X355" s="38"/>
      <c r="Y355" s="38"/>
      <c r="Z355" s="38"/>
    </row>
    <row r="356" spans="1:26" ht="15.75" customHeight="1">
      <c r="A356" s="38"/>
      <c r="B356" s="38"/>
      <c r="C356" s="38"/>
      <c r="D356" s="38"/>
      <c r="E356" s="38"/>
      <c r="F356" s="38"/>
      <c r="G356" s="38"/>
      <c r="H356" s="38"/>
      <c r="I356" s="38"/>
      <c r="J356" s="38"/>
      <c r="K356" s="38"/>
      <c r="L356" s="38"/>
      <c r="M356" s="38"/>
      <c r="N356" s="172"/>
      <c r="O356" s="172"/>
      <c r="P356" s="38"/>
      <c r="Q356" s="38"/>
      <c r="R356" s="38"/>
      <c r="S356" s="38"/>
      <c r="T356" s="38"/>
      <c r="U356" s="38"/>
      <c r="V356" s="38"/>
      <c r="W356" s="38"/>
      <c r="X356" s="38"/>
      <c r="Y356" s="38"/>
      <c r="Z356" s="38"/>
    </row>
    <row r="357" spans="1:26" ht="15.75" customHeight="1">
      <c r="A357" s="38"/>
      <c r="B357" s="38"/>
      <c r="C357" s="38"/>
      <c r="D357" s="38"/>
      <c r="E357" s="38"/>
      <c r="F357" s="38"/>
      <c r="G357" s="38"/>
      <c r="H357" s="38"/>
      <c r="I357" s="38"/>
      <c r="J357" s="38"/>
      <c r="K357" s="38"/>
      <c r="L357" s="38"/>
      <c r="M357" s="38"/>
      <c r="N357" s="172"/>
      <c r="O357" s="172"/>
      <c r="P357" s="38"/>
      <c r="Q357" s="38"/>
      <c r="R357" s="38"/>
      <c r="S357" s="38"/>
      <c r="T357" s="38"/>
      <c r="U357" s="38"/>
      <c r="V357" s="38"/>
      <c r="W357" s="38"/>
      <c r="X357" s="38"/>
      <c r="Y357" s="38"/>
      <c r="Z357" s="38"/>
    </row>
    <row r="358" spans="1:26" ht="15.75" customHeight="1">
      <c r="A358" s="38"/>
      <c r="B358" s="38"/>
      <c r="C358" s="38"/>
      <c r="D358" s="38"/>
      <c r="E358" s="38"/>
      <c r="F358" s="38"/>
      <c r="G358" s="38"/>
      <c r="H358" s="38"/>
      <c r="I358" s="38"/>
      <c r="J358" s="38"/>
      <c r="K358" s="38"/>
      <c r="L358" s="38"/>
      <c r="M358" s="38"/>
      <c r="N358" s="172"/>
      <c r="O358" s="172"/>
      <c r="P358" s="38"/>
      <c r="Q358" s="38"/>
      <c r="R358" s="38"/>
      <c r="S358" s="38"/>
      <c r="T358" s="38"/>
      <c r="U358" s="38"/>
      <c r="V358" s="38"/>
      <c r="W358" s="38"/>
      <c r="X358" s="38"/>
      <c r="Y358" s="38"/>
      <c r="Z358" s="38"/>
    </row>
    <row r="359" spans="1:26" ht="15.75" customHeight="1">
      <c r="A359" s="38"/>
      <c r="B359" s="38"/>
      <c r="C359" s="38"/>
      <c r="D359" s="38"/>
      <c r="E359" s="38"/>
      <c r="F359" s="38"/>
      <c r="G359" s="38"/>
      <c r="H359" s="38"/>
      <c r="I359" s="38"/>
      <c r="J359" s="38"/>
      <c r="K359" s="38"/>
      <c r="L359" s="38"/>
      <c r="M359" s="38"/>
      <c r="N359" s="172"/>
      <c r="O359" s="172"/>
      <c r="P359" s="38"/>
      <c r="Q359" s="38"/>
      <c r="R359" s="38"/>
      <c r="S359" s="38"/>
      <c r="T359" s="38"/>
      <c r="U359" s="38"/>
      <c r="V359" s="38"/>
      <c r="W359" s="38"/>
      <c r="X359" s="38"/>
      <c r="Y359" s="38"/>
      <c r="Z359" s="38"/>
    </row>
    <row r="360" spans="1:26" ht="15.75" customHeight="1">
      <c r="A360" s="38"/>
      <c r="B360" s="38"/>
      <c r="C360" s="38"/>
      <c r="D360" s="38"/>
      <c r="E360" s="38"/>
      <c r="F360" s="38"/>
      <c r="G360" s="38"/>
      <c r="H360" s="38"/>
      <c r="I360" s="38"/>
      <c r="J360" s="38"/>
      <c r="K360" s="38"/>
      <c r="L360" s="38"/>
      <c r="M360" s="38"/>
      <c r="N360" s="172"/>
      <c r="O360" s="172"/>
      <c r="P360" s="38"/>
      <c r="Q360" s="38"/>
      <c r="R360" s="38"/>
      <c r="S360" s="38"/>
      <c r="T360" s="38"/>
      <c r="U360" s="38"/>
      <c r="V360" s="38"/>
      <c r="W360" s="38"/>
      <c r="X360" s="38"/>
      <c r="Y360" s="38"/>
      <c r="Z360" s="38"/>
    </row>
    <row r="361" spans="1:26" ht="15.75" customHeight="1">
      <c r="A361" s="38"/>
      <c r="B361" s="38"/>
      <c r="C361" s="38"/>
      <c r="D361" s="38"/>
      <c r="E361" s="38"/>
      <c r="F361" s="38"/>
      <c r="G361" s="38"/>
      <c r="H361" s="38"/>
      <c r="I361" s="38"/>
      <c r="J361" s="38"/>
      <c r="K361" s="38"/>
      <c r="L361" s="38"/>
      <c r="M361" s="38"/>
      <c r="N361" s="172"/>
      <c r="O361" s="172"/>
      <c r="P361" s="38"/>
      <c r="Q361" s="38"/>
      <c r="R361" s="38"/>
      <c r="S361" s="38"/>
      <c r="T361" s="38"/>
      <c r="U361" s="38"/>
      <c r="V361" s="38"/>
      <c r="W361" s="38"/>
      <c r="X361" s="38"/>
      <c r="Y361" s="38"/>
      <c r="Z361" s="38"/>
    </row>
    <row r="362" spans="1:26" ht="15.75" customHeight="1">
      <c r="A362" s="38"/>
      <c r="B362" s="38"/>
      <c r="C362" s="38"/>
      <c r="D362" s="38"/>
      <c r="E362" s="38"/>
      <c r="F362" s="38"/>
      <c r="G362" s="38"/>
      <c r="H362" s="38"/>
      <c r="I362" s="38"/>
      <c r="J362" s="38"/>
      <c r="K362" s="38"/>
      <c r="L362" s="38"/>
      <c r="M362" s="38"/>
      <c r="N362" s="172"/>
      <c r="O362" s="172"/>
      <c r="P362" s="38"/>
      <c r="Q362" s="38"/>
      <c r="R362" s="38"/>
      <c r="S362" s="38"/>
      <c r="T362" s="38"/>
      <c r="U362" s="38"/>
      <c r="V362" s="38"/>
      <c r="W362" s="38"/>
      <c r="X362" s="38"/>
      <c r="Y362" s="38"/>
      <c r="Z362" s="38"/>
    </row>
    <row r="363" spans="1:26" ht="15.75" customHeight="1">
      <c r="A363" s="38"/>
      <c r="B363" s="38"/>
      <c r="C363" s="38"/>
      <c r="D363" s="38"/>
      <c r="E363" s="38"/>
      <c r="F363" s="38"/>
      <c r="G363" s="38"/>
      <c r="H363" s="38"/>
      <c r="I363" s="38"/>
      <c r="J363" s="38"/>
      <c r="K363" s="38"/>
      <c r="L363" s="38"/>
      <c r="M363" s="38"/>
      <c r="N363" s="172"/>
      <c r="O363" s="172"/>
      <c r="P363" s="38"/>
      <c r="Q363" s="38"/>
      <c r="R363" s="38"/>
      <c r="S363" s="38"/>
      <c r="T363" s="38"/>
      <c r="U363" s="38"/>
      <c r="V363" s="38"/>
      <c r="W363" s="38"/>
      <c r="X363" s="38"/>
      <c r="Y363" s="38"/>
      <c r="Z363" s="38"/>
    </row>
    <row r="364" spans="1:26" ht="15.75" customHeight="1">
      <c r="A364" s="38"/>
      <c r="B364" s="38"/>
      <c r="C364" s="38"/>
      <c r="D364" s="38"/>
      <c r="E364" s="38"/>
      <c r="F364" s="38"/>
      <c r="G364" s="38"/>
      <c r="H364" s="38"/>
      <c r="I364" s="38"/>
      <c r="J364" s="38"/>
      <c r="K364" s="38"/>
      <c r="L364" s="38"/>
      <c r="M364" s="38"/>
      <c r="N364" s="172"/>
      <c r="O364" s="172"/>
      <c r="P364" s="38"/>
      <c r="Q364" s="38"/>
      <c r="R364" s="38"/>
      <c r="S364" s="38"/>
      <c r="T364" s="38"/>
      <c r="U364" s="38"/>
      <c r="V364" s="38"/>
      <c r="W364" s="38"/>
      <c r="X364" s="38"/>
      <c r="Y364" s="38"/>
      <c r="Z364" s="38"/>
    </row>
    <row r="365" spans="1:26" ht="15.75" customHeight="1">
      <c r="A365" s="38"/>
      <c r="B365" s="38"/>
      <c r="C365" s="38"/>
      <c r="D365" s="38"/>
      <c r="E365" s="38"/>
      <c r="F365" s="38"/>
      <c r="G365" s="38"/>
      <c r="H365" s="38"/>
      <c r="I365" s="38"/>
      <c r="J365" s="38"/>
      <c r="K365" s="38"/>
      <c r="L365" s="38"/>
      <c r="M365" s="38"/>
      <c r="N365" s="172"/>
      <c r="O365" s="172"/>
      <c r="P365" s="38"/>
      <c r="Q365" s="38"/>
      <c r="R365" s="38"/>
      <c r="S365" s="38"/>
      <c r="T365" s="38"/>
      <c r="U365" s="38"/>
      <c r="V365" s="38"/>
      <c r="W365" s="38"/>
      <c r="X365" s="38"/>
      <c r="Y365" s="38"/>
      <c r="Z365" s="38"/>
    </row>
    <row r="366" spans="1:26" ht="15.75" customHeight="1">
      <c r="A366" s="38"/>
      <c r="B366" s="38"/>
      <c r="C366" s="38"/>
      <c r="D366" s="38"/>
      <c r="E366" s="38"/>
      <c r="F366" s="38"/>
      <c r="G366" s="38"/>
      <c r="H366" s="38"/>
      <c r="I366" s="38"/>
      <c r="J366" s="38"/>
      <c r="K366" s="38"/>
      <c r="L366" s="38"/>
      <c r="M366" s="38"/>
      <c r="N366" s="172"/>
      <c r="O366" s="172"/>
      <c r="P366" s="38"/>
      <c r="Q366" s="38"/>
      <c r="R366" s="38"/>
      <c r="S366" s="38"/>
      <c r="T366" s="38"/>
      <c r="U366" s="38"/>
      <c r="V366" s="38"/>
      <c r="W366" s="38"/>
      <c r="X366" s="38"/>
      <c r="Y366" s="38"/>
      <c r="Z366" s="38"/>
    </row>
    <row r="367" spans="1:26" ht="15.75" customHeight="1">
      <c r="A367" s="38"/>
      <c r="B367" s="38"/>
      <c r="C367" s="38"/>
      <c r="D367" s="38"/>
      <c r="E367" s="38"/>
      <c r="F367" s="38"/>
      <c r="G367" s="38"/>
      <c r="H367" s="38"/>
      <c r="I367" s="38"/>
      <c r="J367" s="38"/>
      <c r="K367" s="38"/>
      <c r="L367" s="38"/>
      <c r="M367" s="38"/>
      <c r="N367" s="172"/>
      <c r="O367" s="172"/>
      <c r="P367" s="38"/>
      <c r="Q367" s="38"/>
      <c r="R367" s="38"/>
      <c r="S367" s="38"/>
      <c r="T367" s="38"/>
      <c r="U367" s="38"/>
      <c r="V367" s="38"/>
      <c r="W367" s="38"/>
      <c r="X367" s="38"/>
      <c r="Y367" s="38"/>
      <c r="Z367" s="38"/>
    </row>
    <row r="368" spans="1:26" ht="15.75" customHeight="1">
      <c r="A368" s="38"/>
      <c r="B368" s="38"/>
      <c r="C368" s="38"/>
      <c r="D368" s="38"/>
      <c r="E368" s="38"/>
      <c r="F368" s="38"/>
      <c r="G368" s="38"/>
      <c r="H368" s="38"/>
      <c r="I368" s="38"/>
      <c r="J368" s="38"/>
      <c r="K368" s="38"/>
      <c r="L368" s="38"/>
      <c r="M368" s="38"/>
      <c r="N368" s="172"/>
      <c r="O368" s="172"/>
      <c r="P368" s="38"/>
      <c r="Q368" s="38"/>
      <c r="R368" s="38"/>
      <c r="S368" s="38"/>
      <c r="T368" s="38"/>
      <c r="U368" s="38"/>
      <c r="V368" s="38"/>
      <c r="W368" s="38"/>
      <c r="X368" s="38"/>
      <c r="Y368" s="38"/>
      <c r="Z368" s="38"/>
    </row>
    <row r="369" spans="1:26" ht="15.75" customHeight="1">
      <c r="A369" s="38"/>
      <c r="B369" s="38"/>
      <c r="C369" s="38"/>
      <c r="D369" s="38"/>
      <c r="E369" s="38"/>
      <c r="F369" s="38"/>
      <c r="G369" s="38"/>
      <c r="H369" s="38"/>
      <c r="I369" s="38"/>
      <c r="J369" s="38"/>
      <c r="K369" s="38"/>
      <c r="L369" s="38"/>
      <c r="M369" s="38"/>
      <c r="N369" s="172"/>
      <c r="O369" s="172"/>
      <c r="P369" s="38"/>
      <c r="Q369" s="38"/>
      <c r="R369" s="38"/>
      <c r="S369" s="38"/>
      <c r="T369" s="38"/>
      <c r="U369" s="38"/>
      <c r="V369" s="38"/>
      <c r="W369" s="38"/>
      <c r="X369" s="38"/>
      <c r="Y369" s="38"/>
      <c r="Z369" s="38"/>
    </row>
    <row r="370" spans="1:26" ht="15.75" customHeight="1">
      <c r="A370" s="38"/>
      <c r="B370" s="38"/>
      <c r="C370" s="38"/>
      <c r="D370" s="38"/>
      <c r="E370" s="38"/>
      <c r="F370" s="38"/>
      <c r="G370" s="38"/>
      <c r="H370" s="38"/>
      <c r="I370" s="38"/>
      <c r="J370" s="38"/>
      <c r="K370" s="38"/>
      <c r="L370" s="38"/>
      <c r="M370" s="38"/>
      <c r="N370" s="172"/>
      <c r="O370" s="172"/>
      <c r="P370" s="38"/>
      <c r="Q370" s="38"/>
      <c r="R370" s="38"/>
      <c r="S370" s="38"/>
      <c r="T370" s="38"/>
      <c r="U370" s="38"/>
      <c r="V370" s="38"/>
      <c r="W370" s="38"/>
      <c r="X370" s="38"/>
      <c r="Y370" s="38"/>
      <c r="Z370" s="38"/>
    </row>
    <row r="371" spans="1:26" ht="15.75" customHeight="1">
      <c r="A371" s="38"/>
      <c r="B371" s="38"/>
      <c r="C371" s="38"/>
      <c r="D371" s="38"/>
      <c r="E371" s="38"/>
      <c r="F371" s="38"/>
      <c r="G371" s="38"/>
      <c r="H371" s="38"/>
      <c r="I371" s="38"/>
      <c r="J371" s="38"/>
      <c r="K371" s="38"/>
      <c r="L371" s="38"/>
      <c r="M371" s="38"/>
      <c r="N371" s="172"/>
      <c r="O371" s="172"/>
      <c r="P371" s="38"/>
      <c r="Q371" s="38"/>
      <c r="R371" s="38"/>
      <c r="S371" s="38"/>
      <c r="T371" s="38"/>
      <c r="U371" s="38"/>
      <c r="V371" s="38"/>
      <c r="W371" s="38"/>
      <c r="X371" s="38"/>
      <c r="Y371" s="38"/>
      <c r="Z371" s="38"/>
    </row>
    <row r="372" spans="1:26" ht="15.75" customHeight="1">
      <c r="A372" s="38"/>
      <c r="B372" s="38"/>
      <c r="C372" s="38"/>
      <c r="D372" s="38"/>
      <c r="E372" s="38"/>
      <c r="F372" s="38"/>
      <c r="G372" s="38"/>
      <c r="H372" s="38"/>
      <c r="I372" s="38"/>
      <c r="J372" s="38"/>
      <c r="K372" s="38"/>
      <c r="L372" s="38"/>
      <c r="M372" s="38"/>
      <c r="N372" s="172"/>
      <c r="O372" s="172"/>
      <c r="P372" s="38"/>
      <c r="Q372" s="38"/>
      <c r="R372" s="38"/>
      <c r="S372" s="38"/>
      <c r="T372" s="38"/>
      <c r="U372" s="38"/>
      <c r="V372" s="38"/>
      <c r="W372" s="38"/>
      <c r="X372" s="38"/>
      <c r="Y372" s="38"/>
      <c r="Z372" s="38"/>
    </row>
    <row r="373" spans="1:26" ht="15.75" customHeight="1">
      <c r="A373" s="38"/>
      <c r="B373" s="38"/>
      <c r="C373" s="38"/>
      <c r="D373" s="38"/>
      <c r="E373" s="38"/>
      <c r="F373" s="38"/>
      <c r="G373" s="38"/>
      <c r="H373" s="38"/>
      <c r="I373" s="38"/>
      <c r="J373" s="38"/>
      <c r="K373" s="38"/>
      <c r="L373" s="38"/>
      <c r="M373" s="38"/>
      <c r="N373" s="172"/>
      <c r="O373" s="172"/>
      <c r="P373" s="38"/>
      <c r="Q373" s="38"/>
      <c r="R373" s="38"/>
      <c r="S373" s="38"/>
      <c r="T373" s="38"/>
      <c r="U373" s="38"/>
      <c r="V373" s="38"/>
      <c r="W373" s="38"/>
      <c r="X373" s="38"/>
      <c r="Y373" s="38"/>
      <c r="Z373" s="38"/>
    </row>
    <row r="374" spans="1:26" ht="15.75" customHeight="1">
      <c r="A374" s="38"/>
      <c r="B374" s="38"/>
      <c r="C374" s="38"/>
      <c r="D374" s="38"/>
      <c r="E374" s="38"/>
      <c r="F374" s="38"/>
      <c r="G374" s="38"/>
      <c r="H374" s="38"/>
      <c r="I374" s="38"/>
      <c r="J374" s="38"/>
      <c r="K374" s="38"/>
      <c r="L374" s="38"/>
      <c r="M374" s="38"/>
      <c r="N374" s="172"/>
      <c r="O374" s="172"/>
      <c r="P374" s="38"/>
      <c r="Q374" s="38"/>
      <c r="R374" s="38"/>
      <c r="S374" s="38"/>
      <c r="T374" s="38"/>
      <c r="U374" s="38"/>
      <c r="V374" s="38"/>
      <c r="W374" s="38"/>
      <c r="X374" s="38"/>
      <c r="Y374" s="38"/>
      <c r="Z374" s="38"/>
    </row>
    <row r="375" spans="1:26" ht="15.75" customHeight="1">
      <c r="A375" s="38"/>
      <c r="B375" s="38"/>
      <c r="C375" s="38"/>
      <c r="D375" s="38"/>
      <c r="E375" s="38"/>
      <c r="F375" s="38"/>
      <c r="G375" s="38"/>
      <c r="H375" s="38"/>
      <c r="I375" s="38"/>
      <c r="J375" s="38"/>
      <c r="K375" s="38"/>
      <c r="L375" s="38"/>
      <c r="M375" s="38"/>
      <c r="N375" s="172"/>
      <c r="O375" s="172"/>
      <c r="P375" s="38"/>
      <c r="Q375" s="38"/>
      <c r="R375" s="38"/>
      <c r="S375" s="38"/>
      <c r="T375" s="38"/>
      <c r="U375" s="38"/>
      <c r="V375" s="38"/>
      <c r="W375" s="38"/>
      <c r="X375" s="38"/>
      <c r="Y375" s="38"/>
      <c r="Z375" s="38"/>
    </row>
    <row r="376" spans="1:26" ht="15.75" customHeight="1">
      <c r="A376" s="38"/>
      <c r="B376" s="38"/>
      <c r="C376" s="38"/>
      <c r="D376" s="38"/>
      <c r="E376" s="38"/>
      <c r="F376" s="38"/>
      <c r="G376" s="38"/>
      <c r="H376" s="38"/>
      <c r="I376" s="38"/>
      <c r="J376" s="38"/>
      <c r="K376" s="38"/>
      <c r="L376" s="38"/>
      <c r="M376" s="38"/>
      <c r="N376" s="172"/>
      <c r="O376" s="172"/>
      <c r="P376" s="38"/>
      <c r="Q376" s="38"/>
      <c r="R376" s="38"/>
      <c r="S376" s="38"/>
      <c r="T376" s="38"/>
      <c r="U376" s="38"/>
      <c r="V376" s="38"/>
      <c r="W376" s="38"/>
      <c r="X376" s="38"/>
      <c r="Y376" s="38"/>
      <c r="Z376" s="38"/>
    </row>
    <row r="377" spans="1:26" ht="15.75" customHeight="1">
      <c r="A377" s="38"/>
      <c r="B377" s="38"/>
      <c r="C377" s="38"/>
      <c r="D377" s="38"/>
      <c r="E377" s="38"/>
      <c r="F377" s="38"/>
      <c r="G377" s="38"/>
      <c r="H377" s="38"/>
      <c r="I377" s="38"/>
      <c r="J377" s="38"/>
      <c r="K377" s="38"/>
      <c r="L377" s="38"/>
      <c r="M377" s="38"/>
      <c r="N377" s="172"/>
      <c r="O377" s="172"/>
      <c r="P377" s="38"/>
      <c r="Q377" s="38"/>
      <c r="R377" s="38"/>
      <c r="S377" s="38"/>
      <c r="T377" s="38"/>
      <c r="U377" s="38"/>
      <c r="V377" s="38"/>
      <c r="W377" s="38"/>
      <c r="X377" s="38"/>
      <c r="Y377" s="38"/>
      <c r="Z377" s="38"/>
    </row>
    <row r="378" spans="1:26" ht="15.75" customHeight="1">
      <c r="A378" s="38"/>
      <c r="B378" s="38"/>
      <c r="C378" s="38"/>
      <c r="D378" s="38"/>
      <c r="E378" s="38"/>
      <c r="F378" s="38"/>
      <c r="G378" s="38"/>
      <c r="H378" s="38"/>
      <c r="I378" s="38"/>
      <c r="J378" s="38"/>
      <c r="K378" s="38"/>
      <c r="L378" s="38"/>
      <c r="M378" s="38"/>
      <c r="N378" s="172"/>
      <c r="O378" s="172"/>
      <c r="P378" s="38"/>
      <c r="Q378" s="38"/>
      <c r="R378" s="38"/>
      <c r="S378" s="38"/>
      <c r="T378" s="38"/>
      <c r="U378" s="38"/>
      <c r="V378" s="38"/>
      <c r="W378" s="38"/>
      <c r="X378" s="38"/>
      <c r="Y378" s="38"/>
      <c r="Z378" s="38"/>
    </row>
    <row r="379" spans="1:26" ht="15.75" customHeight="1">
      <c r="A379" s="38"/>
      <c r="B379" s="38"/>
      <c r="C379" s="38"/>
      <c r="D379" s="38"/>
      <c r="E379" s="38"/>
      <c r="F379" s="38"/>
      <c r="G379" s="38"/>
      <c r="H379" s="38"/>
      <c r="I379" s="38"/>
      <c r="J379" s="38"/>
      <c r="K379" s="38"/>
      <c r="L379" s="38"/>
      <c r="M379" s="38"/>
      <c r="N379" s="172"/>
      <c r="O379" s="172"/>
      <c r="P379" s="38"/>
      <c r="Q379" s="38"/>
      <c r="R379" s="38"/>
      <c r="S379" s="38"/>
      <c r="T379" s="38"/>
      <c r="U379" s="38"/>
      <c r="V379" s="38"/>
      <c r="W379" s="38"/>
      <c r="X379" s="38"/>
      <c r="Y379" s="38"/>
      <c r="Z379" s="38"/>
    </row>
    <row r="380" spans="1:26" ht="15.75" customHeight="1">
      <c r="A380" s="38"/>
      <c r="B380" s="38"/>
      <c r="C380" s="38"/>
      <c r="D380" s="38"/>
      <c r="E380" s="38"/>
      <c r="F380" s="38"/>
      <c r="G380" s="38"/>
      <c r="H380" s="38"/>
      <c r="I380" s="38"/>
      <c r="J380" s="38"/>
      <c r="K380" s="38"/>
      <c r="L380" s="38"/>
      <c r="M380" s="38"/>
      <c r="N380" s="172"/>
      <c r="O380" s="172"/>
      <c r="P380" s="38"/>
      <c r="Q380" s="38"/>
      <c r="R380" s="38"/>
      <c r="S380" s="38"/>
      <c r="T380" s="38"/>
      <c r="U380" s="38"/>
      <c r="V380" s="38"/>
      <c r="W380" s="38"/>
      <c r="X380" s="38"/>
      <c r="Y380" s="38"/>
      <c r="Z380" s="38"/>
    </row>
    <row r="381" spans="1:26" ht="15.75" customHeight="1">
      <c r="A381" s="38"/>
      <c r="B381" s="38"/>
      <c r="C381" s="38"/>
      <c r="D381" s="38"/>
      <c r="E381" s="38"/>
      <c r="F381" s="38"/>
      <c r="G381" s="38"/>
      <c r="H381" s="38"/>
      <c r="I381" s="38"/>
      <c r="J381" s="38"/>
      <c r="K381" s="38"/>
      <c r="L381" s="38"/>
      <c r="M381" s="38"/>
      <c r="N381" s="172"/>
      <c r="O381" s="172"/>
      <c r="P381" s="38"/>
      <c r="Q381" s="38"/>
      <c r="R381" s="38"/>
      <c r="S381" s="38"/>
      <c r="T381" s="38"/>
      <c r="U381" s="38"/>
      <c r="V381" s="38"/>
      <c r="W381" s="38"/>
      <c r="X381" s="38"/>
      <c r="Y381" s="38"/>
      <c r="Z381" s="38"/>
    </row>
    <row r="382" spans="1:26" ht="15.75" customHeight="1">
      <c r="A382" s="38"/>
      <c r="B382" s="38"/>
      <c r="C382" s="38"/>
      <c r="D382" s="38"/>
      <c r="E382" s="38"/>
      <c r="F382" s="38"/>
      <c r="G382" s="38"/>
      <c r="H382" s="38"/>
      <c r="I382" s="38"/>
      <c r="J382" s="38"/>
      <c r="K382" s="38"/>
      <c r="L382" s="38"/>
      <c r="M382" s="38"/>
      <c r="N382" s="172"/>
      <c r="O382" s="172"/>
      <c r="P382" s="38"/>
      <c r="Q382" s="38"/>
      <c r="R382" s="38"/>
      <c r="S382" s="38"/>
      <c r="T382" s="38"/>
      <c r="U382" s="38"/>
      <c r="V382" s="38"/>
      <c r="W382" s="38"/>
      <c r="X382" s="38"/>
      <c r="Y382" s="38"/>
      <c r="Z382" s="38"/>
    </row>
    <row r="383" spans="1:26" ht="15.75" customHeight="1">
      <c r="A383" s="38"/>
      <c r="B383" s="38"/>
      <c r="C383" s="38"/>
      <c r="D383" s="38"/>
      <c r="E383" s="38"/>
      <c r="F383" s="38"/>
      <c r="G383" s="38"/>
      <c r="H383" s="38"/>
      <c r="I383" s="38"/>
      <c r="J383" s="38"/>
      <c r="K383" s="38"/>
      <c r="L383" s="38"/>
      <c r="M383" s="38"/>
      <c r="N383" s="172"/>
      <c r="O383" s="172"/>
      <c r="P383" s="38"/>
      <c r="Q383" s="38"/>
      <c r="R383" s="38"/>
      <c r="S383" s="38"/>
      <c r="T383" s="38"/>
      <c r="U383" s="38"/>
      <c r="V383" s="38"/>
      <c r="W383" s="38"/>
      <c r="X383" s="38"/>
      <c r="Y383" s="38"/>
      <c r="Z383" s="38"/>
    </row>
    <row r="384" spans="1:26" ht="15.75" customHeight="1">
      <c r="A384" s="38"/>
      <c r="B384" s="38"/>
      <c r="C384" s="38"/>
      <c r="D384" s="38"/>
      <c r="E384" s="38"/>
      <c r="F384" s="38"/>
      <c r="G384" s="38"/>
      <c r="H384" s="38"/>
      <c r="I384" s="38"/>
      <c r="J384" s="38"/>
      <c r="K384" s="38"/>
      <c r="L384" s="38"/>
      <c r="M384" s="38"/>
      <c r="N384" s="172"/>
      <c r="O384" s="172"/>
      <c r="P384" s="38"/>
      <c r="Q384" s="38"/>
      <c r="R384" s="38"/>
      <c r="S384" s="38"/>
      <c r="T384" s="38"/>
      <c r="U384" s="38"/>
      <c r="V384" s="38"/>
      <c r="W384" s="38"/>
      <c r="X384" s="38"/>
      <c r="Y384" s="38"/>
      <c r="Z384" s="38"/>
    </row>
    <row r="385" spans="1:26" ht="15.75" customHeight="1">
      <c r="A385" s="38"/>
      <c r="B385" s="38"/>
      <c r="C385" s="38"/>
      <c r="D385" s="38"/>
      <c r="E385" s="38"/>
      <c r="F385" s="38"/>
      <c r="G385" s="38"/>
      <c r="H385" s="38"/>
      <c r="I385" s="38"/>
      <c r="J385" s="38"/>
      <c r="K385" s="38"/>
      <c r="L385" s="38"/>
      <c r="M385" s="38"/>
      <c r="N385" s="172"/>
      <c r="O385" s="172"/>
      <c r="P385" s="38"/>
      <c r="Q385" s="38"/>
      <c r="R385" s="38"/>
      <c r="S385" s="38"/>
      <c r="T385" s="38"/>
      <c r="U385" s="38"/>
      <c r="V385" s="38"/>
      <c r="W385" s="38"/>
      <c r="X385" s="38"/>
      <c r="Y385" s="38"/>
      <c r="Z385" s="38"/>
    </row>
    <row r="386" spans="1:26" ht="15.75" customHeight="1">
      <c r="A386" s="38"/>
      <c r="B386" s="38"/>
      <c r="C386" s="38"/>
      <c r="D386" s="38"/>
      <c r="E386" s="38"/>
      <c r="F386" s="38"/>
      <c r="G386" s="38"/>
      <c r="H386" s="38"/>
      <c r="I386" s="38"/>
      <c r="J386" s="38"/>
      <c r="K386" s="38"/>
      <c r="L386" s="38"/>
      <c r="M386" s="38"/>
      <c r="N386" s="172"/>
      <c r="O386" s="172"/>
      <c r="P386" s="38"/>
      <c r="Q386" s="38"/>
      <c r="R386" s="38"/>
      <c r="S386" s="38"/>
      <c r="T386" s="38"/>
      <c r="U386" s="38"/>
      <c r="V386" s="38"/>
      <c r="W386" s="38"/>
      <c r="X386" s="38"/>
      <c r="Y386" s="38"/>
      <c r="Z386" s="38"/>
    </row>
    <row r="387" spans="1:26" ht="15.75" customHeight="1">
      <c r="A387" s="38"/>
      <c r="B387" s="38"/>
      <c r="C387" s="38"/>
      <c r="D387" s="38"/>
      <c r="E387" s="38"/>
      <c r="F387" s="38"/>
      <c r="G387" s="38"/>
      <c r="H387" s="38"/>
      <c r="I387" s="38"/>
      <c r="J387" s="38"/>
      <c r="K387" s="38"/>
      <c r="L387" s="38"/>
      <c r="M387" s="38"/>
      <c r="N387" s="172"/>
      <c r="O387" s="172"/>
      <c r="P387" s="38"/>
      <c r="Q387" s="38"/>
      <c r="R387" s="38"/>
      <c r="S387" s="38"/>
      <c r="T387" s="38"/>
      <c r="U387" s="38"/>
      <c r="V387" s="38"/>
      <c r="W387" s="38"/>
      <c r="X387" s="38"/>
      <c r="Y387" s="38"/>
      <c r="Z387" s="38"/>
    </row>
    <row r="388" spans="1:26" ht="15.75" customHeight="1">
      <c r="A388" s="38"/>
      <c r="B388" s="38"/>
      <c r="C388" s="38"/>
      <c r="D388" s="38"/>
      <c r="E388" s="38"/>
      <c r="F388" s="38"/>
      <c r="G388" s="38"/>
      <c r="H388" s="38"/>
      <c r="I388" s="38"/>
      <c r="J388" s="38"/>
      <c r="K388" s="38"/>
      <c r="L388" s="38"/>
      <c r="M388" s="38"/>
      <c r="N388" s="172"/>
      <c r="O388" s="172"/>
      <c r="P388" s="38"/>
      <c r="Q388" s="38"/>
      <c r="R388" s="38"/>
      <c r="S388" s="38"/>
      <c r="T388" s="38"/>
      <c r="U388" s="38"/>
      <c r="V388" s="38"/>
      <c r="W388" s="38"/>
      <c r="X388" s="38"/>
      <c r="Y388" s="38"/>
      <c r="Z388" s="38"/>
    </row>
    <row r="389" spans="1:26" ht="15.75" customHeight="1">
      <c r="A389" s="38"/>
      <c r="B389" s="38"/>
      <c r="C389" s="38"/>
      <c r="D389" s="38"/>
      <c r="E389" s="38"/>
      <c r="F389" s="38"/>
      <c r="G389" s="38"/>
      <c r="H389" s="38"/>
      <c r="I389" s="38"/>
      <c r="J389" s="38"/>
      <c r="K389" s="38"/>
      <c r="L389" s="38"/>
      <c r="M389" s="38"/>
      <c r="N389" s="172"/>
      <c r="O389" s="172"/>
      <c r="P389" s="38"/>
      <c r="Q389" s="38"/>
      <c r="R389" s="38"/>
      <c r="S389" s="38"/>
      <c r="T389" s="38"/>
      <c r="U389" s="38"/>
      <c r="V389" s="38"/>
      <c r="W389" s="38"/>
      <c r="X389" s="38"/>
      <c r="Y389" s="38"/>
      <c r="Z389" s="38"/>
    </row>
    <row r="390" spans="1:26" ht="15.75" customHeight="1">
      <c r="A390" s="38"/>
      <c r="B390" s="38"/>
      <c r="C390" s="38"/>
      <c r="D390" s="38"/>
      <c r="E390" s="38"/>
      <c r="F390" s="38"/>
      <c r="G390" s="38"/>
      <c r="H390" s="38"/>
      <c r="I390" s="38"/>
      <c r="J390" s="38"/>
      <c r="K390" s="38"/>
      <c r="L390" s="38"/>
      <c r="M390" s="38"/>
      <c r="N390" s="172"/>
      <c r="O390" s="172"/>
      <c r="P390" s="38"/>
      <c r="Q390" s="38"/>
      <c r="R390" s="38"/>
      <c r="S390" s="38"/>
      <c r="T390" s="38"/>
      <c r="U390" s="38"/>
      <c r="V390" s="38"/>
      <c r="W390" s="38"/>
      <c r="X390" s="38"/>
      <c r="Y390" s="38"/>
      <c r="Z390" s="38"/>
    </row>
    <row r="391" spans="1:26" ht="15.75" customHeight="1">
      <c r="A391" s="38"/>
      <c r="B391" s="38"/>
      <c r="C391" s="38"/>
      <c r="D391" s="38"/>
      <c r="E391" s="38"/>
      <c r="F391" s="38"/>
      <c r="G391" s="38"/>
      <c r="H391" s="38"/>
      <c r="I391" s="38"/>
      <c r="J391" s="38"/>
      <c r="K391" s="38"/>
      <c r="L391" s="38"/>
      <c r="M391" s="38"/>
      <c r="N391" s="172"/>
      <c r="O391" s="172"/>
      <c r="P391" s="38"/>
      <c r="Q391" s="38"/>
      <c r="R391" s="38"/>
      <c r="S391" s="38"/>
      <c r="T391" s="38"/>
      <c r="U391" s="38"/>
      <c r="V391" s="38"/>
      <c r="W391" s="38"/>
      <c r="X391" s="38"/>
      <c r="Y391" s="38"/>
      <c r="Z391" s="38"/>
    </row>
    <row r="392" spans="1:26" ht="15.75" customHeight="1">
      <c r="A392" s="38"/>
      <c r="B392" s="38"/>
      <c r="C392" s="38"/>
      <c r="D392" s="38"/>
      <c r="E392" s="38"/>
      <c r="F392" s="38"/>
      <c r="G392" s="38"/>
      <c r="H392" s="38"/>
      <c r="I392" s="38"/>
      <c r="J392" s="38"/>
      <c r="K392" s="38"/>
      <c r="L392" s="38"/>
      <c r="M392" s="38"/>
      <c r="N392" s="172"/>
      <c r="O392" s="172"/>
      <c r="P392" s="38"/>
      <c r="Q392" s="38"/>
      <c r="R392" s="38"/>
      <c r="S392" s="38"/>
      <c r="T392" s="38"/>
      <c r="U392" s="38"/>
      <c r="V392" s="38"/>
      <c r="W392" s="38"/>
      <c r="X392" s="38"/>
      <c r="Y392" s="38"/>
      <c r="Z392" s="38"/>
    </row>
    <row r="393" spans="1:26" ht="15.75" customHeight="1">
      <c r="A393" s="38"/>
      <c r="B393" s="38"/>
      <c r="C393" s="38"/>
      <c r="D393" s="38"/>
      <c r="E393" s="38"/>
      <c r="F393" s="38"/>
      <c r="G393" s="38"/>
      <c r="H393" s="38"/>
      <c r="I393" s="38"/>
      <c r="J393" s="38"/>
      <c r="K393" s="38"/>
      <c r="L393" s="38"/>
      <c r="M393" s="38"/>
      <c r="N393" s="172"/>
      <c r="O393" s="172"/>
      <c r="P393" s="38"/>
      <c r="Q393" s="38"/>
      <c r="R393" s="38"/>
      <c r="S393" s="38"/>
      <c r="T393" s="38"/>
      <c r="U393" s="38"/>
      <c r="V393" s="38"/>
      <c r="W393" s="38"/>
      <c r="X393" s="38"/>
      <c r="Y393" s="38"/>
      <c r="Z393" s="38"/>
    </row>
    <row r="394" spans="1:26" ht="15.75" customHeight="1">
      <c r="A394" s="38"/>
      <c r="B394" s="38"/>
      <c r="C394" s="38"/>
      <c r="D394" s="38"/>
      <c r="E394" s="38"/>
      <c r="F394" s="38"/>
      <c r="G394" s="38"/>
      <c r="H394" s="38"/>
      <c r="I394" s="38"/>
      <c r="J394" s="38"/>
      <c r="K394" s="38"/>
      <c r="L394" s="38"/>
      <c r="M394" s="38"/>
      <c r="N394" s="172"/>
      <c r="O394" s="172"/>
      <c r="P394" s="38"/>
      <c r="Q394" s="38"/>
      <c r="R394" s="38"/>
      <c r="S394" s="38"/>
      <c r="T394" s="38"/>
      <c r="U394" s="38"/>
      <c r="V394" s="38"/>
      <c r="W394" s="38"/>
      <c r="X394" s="38"/>
      <c r="Y394" s="38"/>
      <c r="Z394" s="38"/>
    </row>
    <row r="395" spans="1:26" ht="15.75" customHeight="1">
      <c r="A395" s="38"/>
      <c r="B395" s="38"/>
      <c r="C395" s="38"/>
      <c r="D395" s="38"/>
      <c r="E395" s="38"/>
      <c r="F395" s="38"/>
      <c r="G395" s="38"/>
      <c r="H395" s="38"/>
      <c r="I395" s="38"/>
      <c r="J395" s="38"/>
      <c r="K395" s="38"/>
      <c r="L395" s="38"/>
      <c r="M395" s="38"/>
      <c r="N395" s="172"/>
      <c r="O395" s="172"/>
      <c r="P395" s="38"/>
      <c r="Q395" s="38"/>
      <c r="R395" s="38"/>
      <c r="S395" s="38"/>
      <c r="T395" s="38"/>
      <c r="U395" s="38"/>
      <c r="V395" s="38"/>
      <c r="W395" s="38"/>
      <c r="X395" s="38"/>
      <c r="Y395" s="38"/>
      <c r="Z395" s="38"/>
    </row>
    <row r="396" spans="1:26" ht="15.75" customHeight="1">
      <c r="A396" s="38"/>
      <c r="B396" s="38"/>
      <c r="C396" s="38"/>
      <c r="D396" s="38"/>
      <c r="E396" s="38"/>
      <c r="F396" s="38"/>
      <c r="G396" s="38"/>
      <c r="H396" s="38"/>
      <c r="I396" s="38"/>
      <c r="J396" s="38"/>
      <c r="K396" s="38"/>
      <c r="L396" s="38"/>
      <c r="M396" s="38"/>
      <c r="N396" s="172"/>
      <c r="O396" s="172"/>
      <c r="P396" s="38"/>
      <c r="Q396" s="38"/>
      <c r="R396" s="38"/>
      <c r="S396" s="38"/>
      <c r="T396" s="38"/>
      <c r="U396" s="38"/>
      <c r="V396" s="38"/>
      <c r="W396" s="38"/>
      <c r="X396" s="38"/>
      <c r="Y396" s="38"/>
      <c r="Z396" s="38"/>
    </row>
    <row r="397" spans="1:26" ht="15.75" customHeight="1">
      <c r="A397" s="38"/>
      <c r="B397" s="38"/>
      <c r="C397" s="38"/>
      <c r="D397" s="38"/>
      <c r="E397" s="38"/>
      <c r="F397" s="38"/>
      <c r="G397" s="38"/>
      <c r="H397" s="38"/>
      <c r="I397" s="38"/>
      <c r="J397" s="38"/>
      <c r="K397" s="38"/>
      <c r="L397" s="38"/>
      <c r="M397" s="38"/>
      <c r="N397" s="172"/>
      <c r="O397" s="172"/>
      <c r="P397" s="38"/>
      <c r="Q397" s="38"/>
      <c r="R397" s="38"/>
      <c r="S397" s="38"/>
      <c r="T397" s="38"/>
      <c r="U397" s="38"/>
      <c r="V397" s="38"/>
      <c r="W397" s="38"/>
      <c r="X397" s="38"/>
      <c r="Y397" s="38"/>
      <c r="Z397" s="38"/>
    </row>
    <row r="398" spans="1:26" ht="15.75" customHeight="1">
      <c r="A398" s="38"/>
      <c r="B398" s="38"/>
      <c r="C398" s="38"/>
      <c r="D398" s="38"/>
      <c r="E398" s="38"/>
      <c r="F398" s="38"/>
      <c r="G398" s="38"/>
      <c r="H398" s="38"/>
      <c r="I398" s="38"/>
      <c r="J398" s="38"/>
      <c r="K398" s="38"/>
      <c r="L398" s="38"/>
      <c r="M398" s="38"/>
      <c r="N398" s="172"/>
      <c r="O398" s="172"/>
      <c r="P398" s="38"/>
      <c r="Q398" s="38"/>
      <c r="R398" s="38"/>
      <c r="S398" s="38"/>
      <c r="T398" s="38"/>
      <c r="U398" s="38"/>
      <c r="V398" s="38"/>
      <c r="W398" s="38"/>
      <c r="X398" s="38"/>
      <c r="Y398" s="38"/>
      <c r="Z398" s="38"/>
    </row>
    <row r="399" spans="1:26" ht="15.75" customHeight="1">
      <c r="A399" s="38"/>
      <c r="B399" s="38"/>
      <c r="C399" s="38"/>
      <c r="D399" s="38"/>
      <c r="E399" s="38"/>
      <c r="F399" s="38"/>
      <c r="G399" s="38"/>
      <c r="H399" s="38"/>
      <c r="I399" s="38"/>
      <c r="J399" s="38"/>
      <c r="K399" s="38"/>
      <c r="L399" s="38"/>
      <c r="M399" s="38"/>
      <c r="N399" s="172"/>
      <c r="O399" s="172"/>
      <c r="P399" s="38"/>
      <c r="Q399" s="38"/>
      <c r="R399" s="38"/>
      <c r="S399" s="38"/>
      <c r="T399" s="38"/>
      <c r="U399" s="38"/>
      <c r="V399" s="38"/>
      <c r="W399" s="38"/>
      <c r="X399" s="38"/>
      <c r="Y399" s="38"/>
      <c r="Z399" s="38"/>
    </row>
    <row r="400" spans="1:26" ht="15.75" customHeight="1">
      <c r="A400" s="38"/>
      <c r="B400" s="38"/>
      <c r="C400" s="38"/>
      <c r="D400" s="38"/>
      <c r="E400" s="38"/>
      <c r="F400" s="38"/>
      <c r="G400" s="38"/>
      <c r="H400" s="38"/>
      <c r="I400" s="38"/>
      <c r="J400" s="38"/>
      <c r="K400" s="38"/>
      <c r="L400" s="38"/>
      <c r="M400" s="38"/>
      <c r="N400" s="172"/>
      <c r="O400" s="172"/>
      <c r="P400" s="38"/>
      <c r="Q400" s="38"/>
      <c r="R400" s="38"/>
      <c r="S400" s="38"/>
      <c r="T400" s="38"/>
      <c r="U400" s="38"/>
      <c r="V400" s="38"/>
      <c r="W400" s="38"/>
      <c r="X400" s="38"/>
      <c r="Y400" s="38"/>
      <c r="Z400" s="38"/>
    </row>
    <row r="401" spans="1:26" ht="15.75" customHeight="1">
      <c r="A401" s="38"/>
      <c r="B401" s="38"/>
      <c r="C401" s="38"/>
      <c r="D401" s="38"/>
      <c r="E401" s="38"/>
      <c r="F401" s="38"/>
      <c r="G401" s="38"/>
      <c r="H401" s="38"/>
      <c r="I401" s="38"/>
      <c r="J401" s="38"/>
      <c r="K401" s="38"/>
      <c r="L401" s="38"/>
      <c r="M401" s="38"/>
      <c r="N401" s="172"/>
      <c r="O401" s="172"/>
      <c r="P401" s="38"/>
      <c r="Q401" s="38"/>
      <c r="R401" s="38"/>
      <c r="S401" s="38"/>
      <c r="T401" s="38"/>
      <c r="U401" s="38"/>
      <c r="V401" s="38"/>
      <c r="W401" s="38"/>
      <c r="X401" s="38"/>
      <c r="Y401" s="38"/>
      <c r="Z401" s="38"/>
    </row>
    <row r="402" spans="1:26" ht="15.75" customHeight="1">
      <c r="A402" s="38"/>
      <c r="B402" s="38"/>
      <c r="C402" s="38"/>
      <c r="D402" s="38"/>
      <c r="E402" s="38"/>
      <c r="F402" s="38"/>
      <c r="G402" s="38"/>
      <c r="H402" s="38"/>
      <c r="I402" s="38"/>
      <c r="J402" s="38"/>
      <c r="K402" s="38"/>
      <c r="L402" s="38"/>
      <c r="M402" s="38"/>
      <c r="N402" s="172"/>
      <c r="O402" s="172"/>
      <c r="P402" s="38"/>
      <c r="Q402" s="38"/>
      <c r="R402" s="38"/>
      <c r="S402" s="38"/>
      <c r="T402" s="38"/>
      <c r="U402" s="38"/>
      <c r="V402" s="38"/>
      <c r="W402" s="38"/>
      <c r="X402" s="38"/>
      <c r="Y402" s="38"/>
      <c r="Z402" s="38"/>
    </row>
    <row r="403" spans="1:26" ht="15.75" customHeight="1">
      <c r="A403" s="38"/>
      <c r="B403" s="38"/>
      <c r="C403" s="38"/>
      <c r="D403" s="38"/>
      <c r="E403" s="38"/>
      <c r="F403" s="38"/>
      <c r="G403" s="38"/>
      <c r="H403" s="38"/>
      <c r="I403" s="38"/>
      <c r="J403" s="38"/>
      <c r="K403" s="38"/>
      <c r="L403" s="38"/>
      <c r="M403" s="38"/>
      <c r="N403" s="172"/>
      <c r="O403" s="172"/>
      <c r="P403" s="38"/>
      <c r="Q403" s="38"/>
      <c r="R403" s="38"/>
      <c r="S403" s="38"/>
      <c r="T403" s="38"/>
      <c r="U403" s="38"/>
      <c r="V403" s="38"/>
      <c r="W403" s="38"/>
      <c r="X403" s="38"/>
      <c r="Y403" s="38"/>
      <c r="Z403" s="38"/>
    </row>
    <row r="404" spans="1:26" ht="15.75" customHeight="1">
      <c r="A404" s="38"/>
      <c r="B404" s="38"/>
      <c r="C404" s="38"/>
      <c r="D404" s="38"/>
      <c r="E404" s="38"/>
      <c r="F404" s="38"/>
      <c r="G404" s="38"/>
      <c r="H404" s="38"/>
      <c r="I404" s="38"/>
      <c r="J404" s="38"/>
      <c r="K404" s="38"/>
      <c r="L404" s="38"/>
      <c r="M404" s="38"/>
      <c r="N404" s="172"/>
      <c r="O404" s="172"/>
      <c r="P404" s="38"/>
      <c r="Q404" s="38"/>
      <c r="R404" s="38"/>
      <c r="S404" s="38"/>
      <c r="T404" s="38"/>
      <c r="U404" s="38"/>
      <c r="V404" s="38"/>
      <c r="W404" s="38"/>
      <c r="X404" s="38"/>
      <c r="Y404" s="38"/>
      <c r="Z404" s="38"/>
    </row>
    <row r="405" spans="1:26" ht="15.75" customHeight="1">
      <c r="A405" s="38"/>
      <c r="B405" s="38"/>
      <c r="C405" s="38"/>
      <c r="D405" s="38"/>
      <c r="E405" s="38"/>
      <c r="F405" s="38"/>
      <c r="G405" s="38"/>
      <c r="H405" s="38"/>
      <c r="I405" s="38"/>
      <c r="J405" s="38"/>
      <c r="K405" s="38"/>
      <c r="L405" s="38"/>
      <c r="M405" s="38"/>
      <c r="N405" s="172"/>
      <c r="O405" s="172"/>
      <c r="P405" s="38"/>
      <c r="Q405" s="38"/>
      <c r="R405" s="38"/>
      <c r="S405" s="38"/>
      <c r="T405" s="38"/>
      <c r="U405" s="38"/>
      <c r="V405" s="38"/>
      <c r="W405" s="38"/>
      <c r="X405" s="38"/>
      <c r="Y405" s="38"/>
      <c r="Z405" s="38"/>
    </row>
    <row r="406" spans="1:26" ht="15.75" customHeight="1">
      <c r="A406" s="38"/>
      <c r="B406" s="38"/>
      <c r="C406" s="38"/>
      <c r="D406" s="38"/>
      <c r="E406" s="38"/>
      <c r="F406" s="38"/>
      <c r="G406" s="38"/>
      <c r="H406" s="38"/>
      <c r="I406" s="38"/>
      <c r="J406" s="38"/>
      <c r="K406" s="38"/>
      <c r="L406" s="38"/>
      <c r="M406" s="38"/>
      <c r="N406" s="172"/>
      <c r="O406" s="172"/>
      <c r="P406" s="38"/>
      <c r="Q406" s="38"/>
      <c r="R406" s="38"/>
      <c r="S406" s="38"/>
      <c r="T406" s="38"/>
      <c r="U406" s="38"/>
      <c r="V406" s="38"/>
      <c r="W406" s="38"/>
      <c r="X406" s="38"/>
      <c r="Y406" s="38"/>
      <c r="Z406" s="38"/>
    </row>
    <row r="407" spans="1:26" ht="15.75" customHeight="1">
      <c r="A407" s="38"/>
      <c r="B407" s="38"/>
      <c r="C407" s="38"/>
      <c r="D407" s="38"/>
      <c r="E407" s="38"/>
      <c r="F407" s="38"/>
      <c r="G407" s="38"/>
      <c r="H407" s="38"/>
      <c r="I407" s="38"/>
      <c r="J407" s="38"/>
      <c r="K407" s="38"/>
      <c r="L407" s="38"/>
      <c r="M407" s="38"/>
      <c r="N407" s="172"/>
      <c r="O407" s="172"/>
      <c r="P407" s="38"/>
      <c r="Q407" s="38"/>
      <c r="R407" s="38"/>
      <c r="S407" s="38"/>
      <c r="T407" s="38"/>
      <c r="U407" s="38"/>
      <c r="V407" s="38"/>
      <c r="W407" s="38"/>
      <c r="X407" s="38"/>
      <c r="Y407" s="38"/>
      <c r="Z407" s="38"/>
    </row>
    <row r="408" spans="1:26" ht="15.75" customHeight="1">
      <c r="A408" s="38"/>
      <c r="B408" s="38"/>
      <c r="C408" s="38"/>
      <c r="D408" s="38"/>
      <c r="E408" s="38"/>
      <c r="F408" s="38"/>
      <c r="G408" s="38"/>
      <c r="H408" s="38"/>
      <c r="I408" s="38"/>
      <c r="J408" s="38"/>
      <c r="K408" s="38"/>
      <c r="L408" s="38"/>
      <c r="M408" s="38"/>
      <c r="N408" s="172"/>
      <c r="O408" s="172"/>
      <c r="P408" s="38"/>
      <c r="Q408" s="38"/>
      <c r="R408" s="38"/>
      <c r="S408" s="38"/>
      <c r="T408" s="38"/>
      <c r="U408" s="38"/>
      <c r="V408" s="38"/>
      <c r="W408" s="38"/>
      <c r="X408" s="38"/>
      <c r="Y408" s="38"/>
      <c r="Z408" s="38"/>
    </row>
    <row r="409" spans="1:26" ht="15.75" customHeight="1">
      <c r="A409" s="38"/>
      <c r="B409" s="38"/>
      <c r="C409" s="38"/>
      <c r="D409" s="38"/>
      <c r="E409" s="38"/>
      <c r="F409" s="38"/>
      <c r="G409" s="38"/>
      <c r="H409" s="38"/>
      <c r="I409" s="38"/>
      <c r="J409" s="38"/>
      <c r="K409" s="38"/>
      <c r="L409" s="38"/>
      <c r="M409" s="38"/>
      <c r="N409" s="172"/>
      <c r="O409" s="172"/>
      <c r="P409" s="38"/>
      <c r="Q409" s="38"/>
      <c r="R409" s="38"/>
      <c r="S409" s="38"/>
      <c r="T409" s="38"/>
      <c r="U409" s="38"/>
      <c r="V409" s="38"/>
      <c r="W409" s="38"/>
      <c r="X409" s="38"/>
      <c r="Y409" s="38"/>
      <c r="Z409" s="38"/>
    </row>
    <row r="410" spans="1:26" ht="15.75" customHeight="1">
      <c r="A410" s="38"/>
      <c r="B410" s="38"/>
      <c r="C410" s="38"/>
      <c r="D410" s="38"/>
      <c r="E410" s="38"/>
      <c r="F410" s="38"/>
      <c r="G410" s="38"/>
      <c r="H410" s="38"/>
      <c r="I410" s="38"/>
      <c r="J410" s="38"/>
      <c r="K410" s="38"/>
      <c r="L410" s="38"/>
      <c r="M410" s="38"/>
      <c r="N410" s="172"/>
      <c r="O410" s="172"/>
      <c r="P410" s="38"/>
      <c r="Q410" s="38"/>
      <c r="R410" s="38"/>
      <c r="S410" s="38"/>
      <c r="T410" s="38"/>
      <c r="U410" s="38"/>
      <c r="V410" s="38"/>
      <c r="W410" s="38"/>
      <c r="X410" s="38"/>
      <c r="Y410" s="38"/>
      <c r="Z410" s="38"/>
    </row>
    <row r="411" spans="1:26" ht="15.75" customHeight="1">
      <c r="A411" s="38"/>
      <c r="B411" s="38"/>
      <c r="C411" s="38"/>
      <c r="D411" s="38"/>
      <c r="E411" s="38"/>
      <c r="F411" s="38"/>
      <c r="G411" s="38"/>
      <c r="H411" s="38"/>
      <c r="I411" s="38"/>
      <c r="J411" s="38"/>
      <c r="K411" s="38"/>
      <c r="L411" s="38"/>
      <c r="M411" s="38"/>
      <c r="N411" s="172"/>
      <c r="O411" s="172"/>
      <c r="P411" s="38"/>
      <c r="Q411" s="38"/>
      <c r="R411" s="38"/>
      <c r="S411" s="38"/>
      <c r="T411" s="38"/>
      <c r="U411" s="38"/>
      <c r="V411" s="38"/>
      <c r="W411" s="38"/>
      <c r="X411" s="38"/>
      <c r="Y411" s="38"/>
      <c r="Z411" s="38"/>
    </row>
    <row r="412" spans="1:26" ht="15.75" customHeight="1">
      <c r="A412" s="38"/>
      <c r="B412" s="38"/>
      <c r="C412" s="38"/>
      <c r="D412" s="38"/>
      <c r="E412" s="38"/>
      <c r="F412" s="38"/>
      <c r="G412" s="38"/>
      <c r="H412" s="38"/>
      <c r="I412" s="38"/>
      <c r="J412" s="38"/>
      <c r="K412" s="38"/>
      <c r="L412" s="38"/>
      <c r="M412" s="38"/>
      <c r="N412" s="172"/>
      <c r="O412" s="172"/>
      <c r="P412" s="38"/>
      <c r="Q412" s="38"/>
      <c r="R412" s="38"/>
      <c r="S412" s="38"/>
      <c r="T412" s="38"/>
      <c r="U412" s="38"/>
      <c r="V412" s="38"/>
      <c r="W412" s="38"/>
      <c r="X412" s="38"/>
      <c r="Y412" s="38"/>
      <c r="Z412" s="38"/>
    </row>
    <row r="413" spans="1:26" ht="15.75" customHeight="1">
      <c r="A413" s="38"/>
      <c r="B413" s="38"/>
      <c r="C413" s="38"/>
      <c r="D413" s="38"/>
      <c r="E413" s="38"/>
      <c r="F413" s="38"/>
      <c r="G413" s="38"/>
      <c r="H413" s="38"/>
      <c r="I413" s="38"/>
      <c r="J413" s="38"/>
      <c r="K413" s="38"/>
      <c r="L413" s="38"/>
      <c r="M413" s="38"/>
      <c r="N413" s="172"/>
      <c r="O413" s="172"/>
      <c r="P413" s="38"/>
      <c r="Q413" s="38"/>
      <c r="R413" s="38"/>
      <c r="S413" s="38"/>
      <c r="T413" s="38"/>
      <c r="U413" s="38"/>
      <c r="V413" s="38"/>
      <c r="W413" s="38"/>
      <c r="X413" s="38"/>
      <c r="Y413" s="38"/>
      <c r="Z413" s="38"/>
    </row>
    <row r="414" spans="1:26" ht="15.75" customHeight="1">
      <c r="A414" s="38"/>
      <c r="B414" s="38"/>
      <c r="C414" s="38"/>
      <c r="D414" s="38"/>
      <c r="E414" s="38"/>
      <c r="F414" s="38"/>
      <c r="G414" s="38"/>
      <c r="H414" s="38"/>
      <c r="I414" s="38"/>
      <c r="J414" s="38"/>
      <c r="K414" s="38"/>
      <c r="L414" s="38"/>
      <c r="M414" s="38"/>
      <c r="N414" s="172"/>
      <c r="O414" s="172"/>
      <c r="P414" s="38"/>
      <c r="Q414" s="38"/>
      <c r="R414" s="38"/>
      <c r="S414" s="38"/>
      <c r="T414" s="38"/>
      <c r="U414" s="38"/>
      <c r="V414" s="38"/>
      <c r="W414" s="38"/>
      <c r="X414" s="38"/>
      <c r="Y414" s="38"/>
      <c r="Z414" s="38"/>
    </row>
    <row r="415" spans="1:26" ht="15.75" customHeight="1">
      <c r="A415" s="38"/>
      <c r="B415" s="38"/>
      <c r="C415" s="38"/>
      <c r="D415" s="38"/>
      <c r="E415" s="38"/>
      <c r="F415" s="38"/>
      <c r="G415" s="38"/>
      <c r="H415" s="38"/>
      <c r="I415" s="38"/>
      <c r="J415" s="38"/>
      <c r="K415" s="38"/>
      <c r="L415" s="38"/>
      <c r="M415" s="38"/>
      <c r="N415" s="172"/>
      <c r="O415" s="172"/>
      <c r="P415" s="38"/>
      <c r="Q415" s="38"/>
      <c r="R415" s="38"/>
      <c r="S415" s="38"/>
      <c r="T415" s="38"/>
      <c r="U415" s="38"/>
      <c r="V415" s="38"/>
      <c r="W415" s="38"/>
      <c r="X415" s="38"/>
      <c r="Y415" s="38"/>
      <c r="Z415" s="38"/>
    </row>
    <row r="416" spans="1:26" ht="15.75" customHeight="1">
      <c r="A416" s="38"/>
      <c r="B416" s="38"/>
      <c r="C416" s="38"/>
      <c r="D416" s="38"/>
      <c r="E416" s="38"/>
      <c r="F416" s="38"/>
      <c r="G416" s="38"/>
      <c r="H416" s="38"/>
      <c r="I416" s="38"/>
      <c r="J416" s="38"/>
      <c r="K416" s="38"/>
      <c r="L416" s="38"/>
      <c r="M416" s="38"/>
      <c r="N416" s="172"/>
      <c r="O416" s="172"/>
      <c r="P416" s="38"/>
      <c r="Q416" s="38"/>
      <c r="R416" s="38"/>
      <c r="S416" s="38"/>
      <c r="T416" s="38"/>
      <c r="U416" s="38"/>
      <c r="V416" s="38"/>
      <c r="W416" s="38"/>
      <c r="X416" s="38"/>
      <c r="Y416" s="38"/>
      <c r="Z416" s="38"/>
    </row>
    <row r="417" spans="1:26" ht="15.75" customHeight="1">
      <c r="A417" s="38"/>
      <c r="B417" s="38"/>
      <c r="C417" s="38"/>
      <c r="D417" s="38"/>
      <c r="E417" s="38"/>
      <c r="F417" s="38"/>
      <c r="G417" s="38"/>
      <c r="H417" s="38"/>
      <c r="I417" s="38"/>
      <c r="J417" s="38"/>
      <c r="K417" s="38"/>
      <c r="L417" s="38"/>
      <c r="M417" s="38"/>
      <c r="N417" s="172"/>
      <c r="O417" s="172"/>
      <c r="P417" s="38"/>
      <c r="Q417" s="38"/>
      <c r="R417" s="38"/>
      <c r="S417" s="38"/>
      <c r="T417" s="38"/>
      <c r="U417" s="38"/>
      <c r="V417" s="38"/>
      <c r="W417" s="38"/>
      <c r="X417" s="38"/>
      <c r="Y417" s="38"/>
      <c r="Z417" s="38"/>
    </row>
    <row r="418" spans="1:26" ht="15.75" customHeight="1">
      <c r="A418" s="38"/>
      <c r="B418" s="38"/>
      <c r="C418" s="38"/>
      <c r="D418" s="38"/>
      <c r="E418" s="38"/>
      <c r="F418" s="38"/>
      <c r="G418" s="38"/>
      <c r="H418" s="38"/>
      <c r="I418" s="38"/>
      <c r="J418" s="38"/>
      <c r="K418" s="38"/>
      <c r="L418" s="38"/>
      <c r="M418" s="38"/>
      <c r="N418" s="172"/>
      <c r="O418" s="172"/>
      <c r="P418" s="38"/>
      <c r="Q418" s="38"/>
      <c r="R418" s="38"/>
      <c r="S418" s="38"/>
      <c r="T418" s="38"/>
      <c r="U418" s="38"/>
      <c r="V418" s="38"/>
      <c r="W418" s="38"/>
      <c r="X418" s="38"/>
      <c r="Y418" s="38"/>
      <c r="Z418" s="38"/>
    </row>
    <row r="419" spans="1:26" ht="15.75" customHeight="1">
      <c r="A419" s="38"/>
      <c r="B419" s="38"/>
      <c r="C419" s="38"/>
      <c r="D419" s="38"/>
      <c r="E419" s="38"/>
      <c r="F419" s="38"/>
      <c r="G419" s="38"/>
      <c r="H419" s="38"/>
      <c r="I419" s="38"/>
      <c r="J419" s="38"/>
      <c r="K419" s="38"/>
      <c r="L419" s="38"/>
      <c r="M419" s="38"/>
      <c r="N419" s="172"/>
      <c r="O419" s="172"/>
      <c r="P419" s="38"/>
      <c r="Q419" s="38"/>
      <c r="R419" s="38"/>
      <c r="S419" s="38"/>
      <c r="T419" s="38"/>
      <c r="U419" s="38"/>
      <c r="V419" s="38"/>
      <c r="W419" s="38"/>
      <c r="X419" s="38"/>
      <c r="Y419" s="38"/>
      <c r="Z419" s="38"/>
    </row>
    <row r="420" spans="1:26" ht="15.75" customHeight="1">
      <c r="A420" s="38"/>
      <c r="B420" s="38"/>
      <c r="C420" s="38"/>
      <c r="D420" s="38"/>
      <c r="E420" s="38"/>
      <c r="F420" s="38"/>
      <c r="G420" s="38"/>
      <c r="H420" s="38"/>
      <c r="I420" s="38"/>
      <c r="J420" s="38"/>
      <c r="K420" s="38"/>
      <c r="L420" s="38"/>
      <c r="M420" s="38"/>
      <c r="N420" s="172"/>
      <c r="O420" s="172"/>
      <c r="P420" s="38"/>
      <c r="Q420" s="38"/>
      <c r="R420" s="38"/>
      <c r="S420" s="38"/>
      <c r="T420" s="38"/>
      <c r="U420" s="38"/>
      <c r="V420" s="38"/>
      <c r="W420" s="38"/>
      <c r="X420" s="38"/>
      <c r="Y420" s="38"/>
      <c r="Z420" s="38"/>
    </row>
    <row r="421" spans="1:26" ht="15.75" customHeight="1">
      <c r="A421" s="38"/>
      <c r="B421" s="38"/>
      <c r="C421" s="38"/>
      <c r="D421" s="38"/>
      <c r="E421" s="38"/>
      <c r="F421" s="38"/>
      <c r="G421" s="38"/>
      <c r="H421" s="38"/>
      <c r="I421" s="38"/>
      <c r="J421" s="38"/>
      <c r="K421" s="38"/>
      <c r="L421" s="38"/>
      <c r="M421" s="38"/>
      <c r="N421" s="172"/>
      <c r="O421" s="172"/>
      <c r="P421" s="38"/>
      <c r="Q421" s="38"/>
      <c r="R421" s="38"/>
      <c r="S421" s="38"/>
      <c r="T421" s="38"/>
      <c r="U421" s="38"/>
      <c r="V421" s="38"/>
      <c r="W421" s="38"/>
      <c r="X421" s="38"/>
      <c r="Y421" s="38"/>
      <c r="Z421" s="38"/>
    </row>
    <row r="422" spans="1:26" ht="15.75" customHeight="1">
      <c r="A422" s="38"/>
      <c r="B422" s="38"/>
      <c r="C422" s="38"/>
      <c r="D422" s="38"/>
      <c r="E422" s="38"/>
      <c r="F422" s="38"/>
      <c r="G422" s="38"/>
      <c r="H422" s="38"/>
      <c r="I422" s="38"/>
      <c r="J422" s="38"/>
      <c r="K422" s="38"/>
      <c r="L422" s="38"/>
      <c r="M422" s="38"/>
      <c r="N422" s="172"/>
      <c r="O422" s="172"/>
      <c r="P422" s="38"/>
      <c r="Q422" s="38"/>
      <c r="R422" s="38"/>
      <c r="S422" s="38"/>
      <c r="T422" s="38"/>
      <c r="U422" s="38"/>
      <c r="V422" s="38"/>
      <c r="W422" s="38"/>
      <c r="X422" s="38"/>
      <c r="Y422" s="38"/>
      <c r="Z422" s="38"/>
    </row>
    <row r="423" spans="1:26" ht="15.75" customHeight="1">
      <c r="A423" s="38"/>
      <c r="B423" s="38"/>
      <c r="C423" s="38"/>
      <c r="D423" s="38"/>
      <c r="E423" s="38"/>
      <c r="F423" s="38"/>
      <c r="G423" s="38"/>
      <c r="H423" s="38"/>
      <c r="I423" s="38"/>
      <c r="J423" s="38"/>
      <c r="K423" s="38"/>
      <c r="L423" s="38"/>
      <c r="M423" s="38"/>
      <c r="N423" s="172"/>
      <c r="O423" s="172"/>
      <c r="P423" s="38"/>
      <c r="Q423" s="38"/>
      <c r="R423" s="38"/>
      <c r="S423" s="38"/>
      <c r="T423" s="38"/>
      <c r="U423" s="38"/>
      <c r="V423" s="38"/>
      <c r="W423" s="38"/>
      <c r="X423" s="38"/>
      <c r="Y423" s="38"/>
      <c r="Z423" s="38"/>
    </row>
    <row r="424" spans="1:26" ht="15.75" customHeight="1">
      <c r="A424" s="38"/>
      <c r="B424" s="38"/>
      <c r="C424" s="38"/>
      <c r="D424" s="38"/>
      <c r="E424" s="38"/>
      <c r="F424" s="38"/>
      <c r="G424" s="38"/>
      <c r="H424" s="38"/>
      <c r="I424" s="38"/>
      <c r="J424" s="38"/>
      <c r="K424" s="38"/>
      <c r="L424" s="38"/>
      <c r="M424" s="38"/>
      <c r="N424" s="172"/>
      <c r="O424" s="172"/>
      <c r="P424" s="38"/>
      <c r="Q424" s="38"/>
      <c r="R424" s="38"/>
      <c r="S424" s="38"/>
      <c r="T424" s="38"/>
      <c r="U424" s="38"/>
      <c r="V424" s="38"/>
      <c r="W424" s="38"/>
      <c r="X424" s="38"/>
      <c r="Y424" s="38"/>
      <c r="Z424" s="38"/>
    </row>
    <row r="425" spans="1:26" ht="15.75" customHeight="1">
      <c r="A425" s="38"/>
      <c r="B425" s="38"/>
      <c r="C425" s="38"/>
      <c r="D425" s="38"/>
      <c r="E425" s="38"/>
      <c r="F425" s="38"/>
      <c r="G425" s="38"/>
      <c r="H425" s="38"/>
      <c r="I425" s="38"/>
      <c r="J425" s="38"/>
      <c r="K425" s="38"/>
      <c r="L425" s="38"/>
      <c r="M425" s="38"/>
      <c r="N425" s="172"/>
      <c r="O425" s="172"/>
      <c r="P425" s="38"/>
      <c r="Q425" s="38"/>
      <c r="R425" s="38"/>
      <c r="S425" s="38"/>
      <c r="T425" s="38"/>
      <c r="U425" s="38"/>
      <c r="V425" s="38"/>
      <c r="W425" s="38"/>
      <c r="X425" s="38"/>
      <c r="Y425" s="38"/>
      <c r="Z425" s="38"/>
    </row>
    <row r="426" spans="1:26" ht="15.75" customHeight="1">
      <c r="A426" s="38"/>
      <c r="B426" s="38"/>
      <c r="C426" s="38"/>
      <c r="D426" s="38"/>
      <c r="E426" s="38"/>
      <c r="F426" s="38"/>
      <c r="G426" s="38"/>
      <c r="H426" s="38"/>
      <c r="I426" s="38"/>
      <c r="J426" s="38"/>
      <c r="K426" s="38"/>
      <c r="L426" s="38"/>
      <c r="M426" s="38"/>
      <c r="N426" s="172"/>
      <c r="O426" s="172"/>
      <c r="P426" s="38"/>
      <c r="Q426" s="38"/>
      <c r="R426" s="38"/>
      <c r="S426" s="38"/>
      <c r="T426" s="38"/>
      <c r="U426" s="38"/>
      <c r="V426" s="38"/>
      <c r="W426" s="38"/>
      <c r="X426" s="38"/>
      <c r="Y426" s="38"/>
      <c r="Z426" s="38"/>
    </row>
    <row r="427" spans="1:26" ht="15.75" customHeight="1">
      <c r="A427" s="38"/>
      <c r="B427" s="38"/>
      <c r="C427" s="38"/>
      <c r="D427" s="38"/>
      <c r="E427" s="38"/>
      <c r="F427" s="38"/>
      <c r="G427" s="38"/>
      <c r="H427" s="38"/>
      <c r="I427" s="38"/>
      <c r="J427" s="38"/>
      <c r="K427" s="38"/>
      <c r="L427" s="38"/>
      <c r="M427" s="38"/>
      <c r="N427" s="172"/>
      <c r="O427" s="172"/>
      <c r="P427" s="38"/>
      <c r="Q427" s="38"/>
      <c r="R427" s="38"/>
      <c r="S427" s="38"/>
      <c r="T427" s="38"/>
      <c r="U427" s="38"/>
      <c r="V427" s="38"/>
      <c r="W427" s="38"/>
      <c r="X427" s="38"/>
      <c r="Y427" s="38"/>
      <c r="Z427" s="38"/>
    </row>
    <row r="428" spans="1:26" ht="15.75" customHeight="1">
      <c r="A428" s="38"/>
      <c r="B428" s="38"/>
      <c r="C428" s="38"/>
      <c r="D428" s="38"/>
      <c r="E428" s="38"/>
      <c r="F428" s="38"/>
      <c r="G428" s="38"/>
      <c r="H428" s="38"/>
      <c r="I428" s="38"/>
      <c r="J428" s="38"/>
      <c r="K428" s="38"/>
      <c r="L428" s="38"/>
      <c r="M428" s="38"/>
      <c r="N428" s="172"/>
      <c r="O428" s="172"/>
      <c r="P428" s="38"/>
      <c r="Q428" s="38"/>
      <c r="R428" s="38"/>
      <c r="S428" s="38"/>
      <c r="T428" s="38"/>
      <c r="U428" s="38"/>
      <c r="V428" s="38"/>
      <c r="W428" s="38"/>
      <c r="X428" s="38"/>
      <c r="Y428" s="38"/>
      <c r="Z428" s="38"/>
    </row>
    <row r="429" spans="1:26" ht="15.75" customHeight="1">
      <c r="A429" s="38"/>
      <c r="B429" s="38"/>
      <c r="C429" s="38"/>
      <c r="D429" s="38"/>
      <c r="E429" s="38"/>
      <c r="F429" s="38"/>
      <c r="G429" s="38"/>
      <c r="H429" s="38"/>
      <c r="I429" s="38"/>
      <c r="J429" s="38"/>
      <c r="K429" s="38"/>
      <c r="L429" s="38"/>
      <c r="M429" s="38"/>
      <c r="N429" s="172"/>
      <c r="O429" s="172"/>
      <c r="P429" s="38"/>
      <c r="Q429" s="38"/>
      <c r="R429" s="38"/>
      <c r="S429" s="38"/>
      <c r="T429" s="38"/>
      <c r="U429" s="38"/>
      <c r="V429" s="38"/>
      <c r="W429" s="38"/>
      <c r="X429" s="38"/>
      <c r="Y429" s="38"/>
      <c r="Z429" s="38"/>
    </row>
    <row r="430" spans="1:26" ht="15.75" customHeight="1">
      <c r="A430" s="38"/>
      <c r="B430" s="38"/>
      <c r="C430" s="38"/>
      <c r="D430" s="38"/>
      <c r="E430" s="38"/>
      <c r="F430" s="38"/>
      <c r="G430" s="38"/>
      <c r="H430" s="38"/>
      <c r="I430" s="38"/>
      <c r="J430" s="38"/>
      <c r="K430" s="38"/>
      <c r="L430" s="38"/>
      <c r="M430" s="38"/>
      <c r="N430" s="172"/>
      <c r="O430" s="172"/>
      <c r="P430" s="38"/>
      <c r="Q430" s="38"/>
      <c r="R430" s="38"/>
      <c r="S430" s="38"/>
      <c r="T430" s="38"/>
      <c r="U430" s="38"/>
      <c r="V430" s="38"/>
      <c r="W430" s="38"/>
      <c r="X430" s="38"/>
      <c r="Y430" s="38"/>
      <c r="Z430" s="38"/>
    </row>
    <row r="431" spans="1:26" ht="15.75" customHeight="1">
      <c r="A431" s="38"/>
      <c r="B431" s="38"/>
      <c r="C431" s="38"/>
      <c r="D431" s="38"/>
      <c r="E431" s="38"/>
      <c r="F431" s="38"/>
      <c r="G431" s="38"/>
      <c r="H431" s="38"/>
      <c r="I431" s="38"/>
      <c r="J431" s="38"/>
      <c r="K431" s="38"/>
      <c r="L431" s="38"/>
      <c r="M431" s="38"/>
      <c r="N431" s="172"/>
      <c r="O431" s="172"/>
      <c r="P431" s="38"/>
      <c r="Q431" s="38"/>
      <c r="R431" s="38"/>
      <c r="S431" s="38"/>
      <c r="T431" s="38"/>
      <c r="U431" s="38"/>
      <c r="V431" s="38"/>
      <c r="W431" s="38"/>
      <c r="X431" s="38"/>
      <c r="Y431" s="38"/>
      <c r="Z431" s="38"/>
    </row>
    <row r="432" spans="1:26" ht="15.75" customHeight="1">
      <c r="A432" s="38"/>
      <c r="B432" s="38"/>
      <c r="C432" s="38"/>
      <c r="D432" s="38"/>
      <c r="E432" s="38"/>
      <c r="F432" s="38"/>
      <c r="G432" s="38"/>
      <c r="H432" s="38"/>
      <c r="I432" s="38"/>
      <c r="J432" s="38"/>
      <c r="K432" s="38"/>
      <c r="L432" s="38"/>
      <c r="M432" s="38"/>
      <c r="N432" s="172"/>
      <c r="O432" s="172"/>
      <c r="P432" s="38"/>
      <c r="Q432" s="38"/>
      <c r="R432" s="38"/>
      <c r="S432" s="38"/>
      <c r="T432" s="38"/>
      <c r="U432" s="38"/>
      <c r="V432" s="38"/>
      <c r="W432" s="38"/>
      <c r="X432" s="38"/>
      <c r="Y432" s="38"/>
      <c r="Z432" s="38"/>
    </row>
    <row r="433" spans="1:26" ht="15.75" customHeight="1">
      <c r="A433" s="38"/>
      <c r="B433" s="38"/>
      <c r="C433" s="38"/>
      <c r="D433" s="38"/>
      <c r="E433" s="38"/>
      <c r="F433" s="38"/>
      <c r="G433" s="38"/>
      <c r="H433" s="38"/>
      <c r="I433" s="38"/>
      <c r="J433" s="38"/>
      <c r="K433" s="38"/>
      <c r="L433" s="38"/>
      <c r="M433" s="38"/>
      <c r="N433" s="172"/>
      <c r="O433" s="172"/>
      <c r="P433" s="38"/>
      <c r="Q433" s="38"/>
      <c r="R433" s="38"/>
      <c r="S433" s="38"/>
      <c r="T433" s="38"/>
      <c r="U433" s="38"/>
      <c r="V433" s="38"/>
      <c r="W433" s="38"/>
      <c r="X433" s="38"/>
      <c r="Y433" s="38"/>
      <c r="Z433" s="38"/>
    </row>
    <row r="434" spans="1:26" ht="15.75" customHeight="1">
      <c r="A434" s="38"/>
      <c r="B434" s="38"/>
      <c r="C434" s="38"/>
      <c r="D434" s="38"/>
      <c r="E434" s="38"/>
      <c r="F434" s="38"/>
      <c r="G434" s="38"/>
      <c r="H434" s="38"/>
      <c r="I434" s="38"/>
      <c r="J434" s="38"/>
      <c r="K434" s="38"/>
      <c r="L434" s="38"/>
      <c r="M434" s="38"/>
      <c r="N434" s="172"/>
      <c r="O434" s="172"/>
      <c r="P434" s="38"/>
      <c r="Q434" s="38"/>
      <c r="R434" s="38"/>
      <c r="S434" s="38"/>
      <c r="T434" s="38"/>
      <c r="U434" s="38"/>
      <c r="V434" s="38"/>
      <c r="W434" s="38"/>
      <c r="X434" s="38"/>
      <c r="Y434" s="38"/>
      <c r="Z434" s="38"/>
    </row>
    <row r="435" spans="1:26" ht="15.75" customHeight="1">
      <c r="A435" s="38"/>
      <c r="B435" s="38"/>
      <c r="C435" s="38"/>
      <c r="D435" s="38"/>
      <c r="E435" s="38"/>
      <c r="F435" s="38"/>
      <c r="G435" s="38"/>
      <c r="H435" s="38"/>
      <c r="I435" s="38"/>
      <c r="J435" s="38"/>
      <c r="K435" s="38"/>
      <c r="L435" s="38"/>
      <c r="M435" s="38"/>
      <c r="N435" s="172"/>
      <c r="O435" s="172"/>
      <c r="P435" s="38"/>
      <c r="Q435" s="38"/>
      <c r="R435" s="38"/>
      <c r="S435" s="38"/>
      <c r="T435" s="38"/>
      <c r="U435" s="38"/>
      <c r="V435" s="38"/>
      <c r="W435" s="38"/>
      <c r="X435" s="38"/>
      <c r="Y435" s="38"/>
      <c r="Z435" s="38"/>
    </row>
    <row r="436" spans="1:26" ht="15.75" customHeight="1">
      <c r="A436" s="38"/>
      <c r="B436" s="38"/>
      <c r="C436" s="38"/>
      <c r="D436" s="38"/>
      <c r="E436" s="38"/>
      <c r="F436" s="38"/>
      <c r="G436" s="38"/>
      <c r="H436" s="38"/>
      <c r="I436" s="38"/>
      <c r="J436" s="38"/>
      <c r="K436" s="38"/>
      <c r="L436" s="38"/>
      <c r="M436" s="38"/>
      <c r="N436" s="172"/>
      <c r="O436" s="172"/>
      <c r="P436" s="38"/>
      <c r="Q436" s="38"/>
      <c r="R436" s="38"/>
      <c r="S436" s="38"/>
      <c r="T436" s="38"/>
      <c r="U436" s="38"/>
      <c r="V436" s="38"/>
      <c r="W436" s="38"/>
      <c r="X436" s="38"/>
      <c r="Y436" s="38"/>
      <c r="Z436" s="38"/>
    </row>
    <row r="437" spans="1:26" ht="15.75" customHeight="1">
      <c r="A437" s="38"/>
      <c r="B437" s="38"/>
      <c r="C437" s="38"/>
      <c r="D437" s="38"/>
      <c r="E437" s="38"/>
      <c r="F437" s="38"/>
      <c r="G437" s="38"/>
      <c r="H437" s="38"/>
      <c r="I437" s="38"/>
      <c r="J437" s="38"/>
      <c r="K437" s="38"/>
      <c r="L437" s="38"/>
      <c r="M437" s="38"/>
      <c r="N437" s="172"/>
      <c r="O437" s="172"/>
      <c r="P437" s="38"/>
      <c r="Q437" s="38"/>
      <c r="R437" s="38"/>
      <c r="S437" s="38"/>
      <c r="T437" s="38"/>
      <c r="U437" s="38"/>
      <c r="V437" s="38"/>
      <c r="W437" s="38"/>
      <c r="X437" s="38"/>
      <c r="Y437" s="38"/>
      <c r="Z437" s="38"/>
    </row>
    <row r="438" spans="1:26" ht="15.75" customHeight="1">
      <c r="A438" s="38"/>
      <c r="B438" s="38"/>
      <c r="C438" s="38"/>
      <c r="D438" s="38"/>
      <c r="E438" s="38"/>
      <c r="F438" s="38"/>
      <c r="G438" s="38"/>
      <c r="H438" s="38"/>
      <c r="I438" s="38"/>
      <c r="J438" s="38"/>
      <c r="K438" s="38"/>
      <c r="L438" s="38"/>
      <c r="M438" s="38"/>
      <c r="N438" s="172"/>
      <c r="O438" s="172"/>
      <c r="P438" s="38"/>
      <c r="Q438" s="38"/>
      <c r="R438" s="38"/>
      <c r="S438" s="38"/>
      <c r="T438" s="38"/>
      <c r="U438" s="38"/>
      <c r="V438" s="38"/>
      <c r="W438" s="38"/>
      <c r="X438" s="38"/>
      <c r="Y438" s="38"/>
      <c r="Z438" s="38"/>
    </row>
    <row r="439" spans="1:26" ht="15.75" customHeight="1">
      <c r="A439" s="38"/>
      <c r="B439" s="38"/>
      <c r="C439" s="38"/>
      <c r="D439" s="38"/>
      <c r="E439" s="38"/>
      <c r="F439" s="38"/>
      <c r="G439" s="38"/>
      <c r="H439" s="38"/>
      <c r="I439" s="38"/>
      <c r="J439" s="38"/>
      <c r="K439" s="38"/>
      <c r="L439" s="38"/>
      <c r="M439" s="38"/>
      <c r="N439" s="172"/>
      <c r="O439" s="172"/>
      <c r="P439" s="38"/>
      <c r="Q439" s="38"/>
      <c r="R439" s="38"/>
      <c r="S439" s="38"/>
      <c r="T439" s="38"/>
      <c r="U439" s="38"/>
      <c r="V439" s="38"/>
      <c r="W439" s="38"/>
      <c r="X439" s="38"/>
      <c r="Y439" s="38"/>
      <c r="Z439" s="38"/>
    </row>
    <row r="440" spans="1:26" ht="15.75" customHeight="1">
      <c r="A440" s="38"/>
      <c r="B440" s="38"/>
      <c r="C440" s="38"/>
      <c r="D440" s="38"/>
      <c r="E440" s="38"/>
      <c r="F440" s="38"/>
      <c r="G440" s="38"/>
      <c r="H440" s="38"/>
      <c r="I440" s="38"/>
      <c r="J440" s="38"/>
      <c r="K440" s="38"/>
      <c r="L440" s="38"/>
      <c r="M440" s="38"/>
      <c r="N440" s="172"/>
      <c r="O440" s="172"/>
      <c r="P440" s="38"/>
      <c r="Q440" s="38"/>
      <c r="R440" s="38"/>
      <c r="S440" s="38"/>
      <c r="T440" s="38"/>
      <c r="U440" s="38"/>
      <c r="V440" s="38"/>
      <c r="W440" s="38"/>
      <c r="X440" s="38"/>
      <c r="Y440" s="38"/>
      <c r="Z440" s="38"/>
    </row>
    <row r="441" spans="1:26" ht="15.75" customHeight="1">
      <c r="A441" s="38"/>
      <c r="B441" s="38"/>
      <c r="C441" s="38"/>
      <c r="D441" s="38"/>
      <c r="E441" s="38"/>
      <c r="F441" s="38"/>
      <c r="G441" s="38"/>
      <c r="H441" s="38"/>
      <c r="I441" s="38"/>
      <c r="J441" s="38"/>
      <c r="K441" s="38"/>
      <c r="L441" s="38"/>
      <c r="M441" s="38"/>
      <c r="N441" s="172"/>
      <c r="O441" s="172"/>
      <c r="P441" s="38"/>
      <c r="Q441" s="38"/>
      <c r="R441" s="38"/>
      <c r="S441" s="38"/>
      <c r="T441" s="38"/>
      <c r="U441" s="38"/>
      <c r="V441" s="38"/>
      <c r="W441" s="38"/>
      <c r="X441" s="38"/>
      <c r="Y441" s="38"/>
      <c r="Z441" s="38"/>
    </row>
    <row r="442" spans="1:26" ht="15.75" customHeight="1">
      <c r="A442" s="38"/>
      <c r="B442" s="38"/>
      <c r="C442" s="38"/>
      <c r="D442" s="38"/>
      <c r="E442" s="38"/>
      <c r="F442" s="38"/>
      <c r="G442" s="38"/>
      <c r="H442" s="38"/>
      <c r="I442" s="38"/>
      <c r="J442" s="38"/>
      <c r="K442" s="38"/>
      <c r="L442" s="38"/>
      <c r="M442" s="38"/>
      <c r="N442" s="172"/>
      <c r="O442" s="172"/>
      <c r="P442" s="38"/>
      <c r="Q442" s="38"/>
      <c r="R442" s="38"/>
      <c r="S442" s="38"/>
      <c r="T442" s="38"/>
      <c r="U442" s="38"/>
      <c r="V442" s="38"/>
      <c r="W442" s="38"/>
      <c r="X442" s="38"/>
      <c r="Y442" s="38"/>
      <c r="Z442" s="38"/>
    </row>
    <row r="443" spans="1:26" ht="15.75" customHeight="1">
      <c r="A443" s="38"/>
      <c r="B443" s="38"/>
      <c r="C443" s="38"/>
      <c r="D443" s="38"/>
      <c r="E443" s="38"/>
      <c r="F443" s="38"/>
      <c r="G443" s="38"/>
      <c r="H443" s="38"/>
      <c r="I443" s="38"/>
      <c r="J443" s="38"/>
      <c r="K443" s="38"/>
      <c r="L443" s="38"/>
      <c r="M443" s="38"/>
      <c r="N443" s="172"/>
      <c r="O443" s="172"/>
      <c r="P443" s="38"/>
      <c r="Q443" s="38"/>
      <c r="R443" s="38"/>
      <c r="S443" s="38"/>
      <c r="T443" s="38"/>
      <c r="U443" s="38"/>
      <c r="V443" s="38"/>
      <c r="W443" s="38"/>
      <c r="X443" s="38"/>
      <c r="Y443" s="38"/>
      <c r="Z443" s="38"/>
    </row>
    <row r="444" spans="1:26" ht="15.75" customHeight="1">
      <c r="A444" s="38"/>
      <c r="B444" s="38"/>
      <c r="C444" s="38"/>
      <c r="D444" s="38"/>
      <c r="E444" s="38"/>
      <c r="F444" s="38"/>
      <c r="G444" s="38"/>
      <c r="H444" s="38"/>
      <c r="I444" s="38"/>
      <c r="J444" s="38"/>
      <c r="K444" s="38"/>
      <c r="L444" s="38"/>
      <c r="M444" s="38"/>
      <c r="N444" s="172"/>
      <c r="O444" s="172"/>
      <c r="P444" s="38"/>
      <c r="Q444" s="38"/>
      <c r="R444" s="38"/>
      <c r="S444" s="38"/>
      <c r="T444" s="38"/>
      <c r="U444" s="38"/>
      <c r="V444" s="38"/>
      <c r="W444" s="38"/>
      <c r="X444" s="38"/>
      <c r="Y444" s="38"/>
      <c r="Z444" s="38"/>
    </row>
    <row r="445" spans="1:26" ht="15.75" customHeight="1">
      <c r="A445" s="38"/>
      <c r="B445" s="38"/>
      <c r="C445" s="38"/>
      <c r="D445" s="38"/>
      <c r="E445" s="38"/>
      <c r="F445" s="38"/>
      <c r="G445" s="38"/>
      <c r="H445" s="38"/>
      <c r="I445" s="38"/>
      <c r="J445" s="38"/>
      <c r="K445" s="38"/>
      <c r="L445" s="38"/>
      <c r="M445" s="38"/>
      <c r="N445" s="172"/>
      <c r="O445" s="172"/>
      <c r="P445" s="38"/>
      <c r="Q445" s="38"/>
      <c r="R445" s="38"/>
      <c r="S445" s="38"/>
      <c r="T445" s="38"/>
      <c r="U445" s="38"/>
      <c r="V445" s="38"/>
      <c r="W445" s="38"/>
      <c r="X445" s="38"/>
      <c r="Y445" s="38"/>
      <c r="Z445" s="38"/>
    </row>
    <row r="446" spans="1:26" ht="15.75" customHeight="1">
      <c r="A446" s="38"/>
      <c r="B446" s="38"/>
      <c r="C446" s="38"/>
      <c r="D446" s="38"/>
      <c r="E446" s="38"/>
      <c r="F446" s="38"/>
      <c r="G446" s="38"/>
      <c r="H446" s="38"/>
      <c r="I446" s="38"/>
      <c r="J446" s="38"/>
      <c r="K446" s="38"/>
      <c r="L446" s="38"/>
      <c r="M446" s="38"/>
      <c r="N446" s="172"/>
      <c r="O446" s="172"/>
      <c r="P446" s="38"/>
      <c r="Q446" s="38"/>
      <c r="R446" s="38"/>
      <c r="S446" s="38"/>
      <c r="T446" s="38"/>
      <c r="U446" s="38"/>
      <c r="V446" s="38"/>
      <c r="W446" s="38"/>
      <c r="X446" s="38"/>
      <c r="Y446" s="38"/>
      <c r="Z446" s="38"/>
    </row>
    <row r="447" spans="1:26" ht="15.75" customHeight="1">
      <c r="A447" s="38"/>
      <c r="B447" s="38"/>
      <c r="C447" s="38"/>
      <c r="D447" s="38"/>
      <c r="E447" s="38"/>
      <c r="F447" s="38"/>
      <c r="G447" s="38"/>
      <c r="H447" s="38"/>
      <c r="I447" s="38"/>
      <c r="J447" s="38"/>
      <c r="K447" s="38"/>
      <c r="L447" s="38"/>
      <c r="M447" s="38"/>
      <c r="N447" s="172"/>
      <c r="O447" s="172"/>
      <c r="P447" s="38"/>
      <c r="Q447" s="38"/>
      <c r="R447" s="38"/>
      <c r="S447" s="38"/>
      <c r="T447" s="38"/>
      <c r="U447" s="38"/>
      <c r="V447" s="38"/>
      <c r="W447" s="38"/>
      <c r="X447" s="38"/>
      <c r="Y447" s="38"/>
      <c r="Z447" s="38"/>
    </row>
    <row r="448" spans="1:26" ht="15.75" customHeight="1">
      <c r="A448" s="38"/>
      <c r="B448" s="38"/>
      <c r="C448" s="38"/>
      <c r="D448" s="38"/>
      <c r="E448" s="38"/>
      <c r="F448" s="38"/>
      <c r="G448" s="38"/>
      <c r="H448" s="38"/>
      <c r="I448" s="38"/>
      <c r="J448" s="38"/>
      <c r="K448" s="38"/>
      <c r="L448" s="38"/>
      <c r="M448" s="38"/>
      <c r="N448" s="172"/>
      <c r="O448" s="172"/>
      <c r="P448" s="38"/>
      <c r="Q448" s="38"/>
      <c r="R448" s="38"/>
      <c r="S448" s="38"/>
      <c r="T448" s="38"/>
      <c r="U448" s="38"/>
      <c r="V448" s="38"/>
      <c r="W448" s="38"/>
      <c r="X448" s="38"/>
      <c r="Y448" s="38"/>
      <c r="Z448" s="38"/>
    </row>
    <row r="449" spans="1:26" ht="15.75" customHeight="1">
      <c r="A449" s="38"/>
      <c r="B449" s="38"/>
      <c r="C449" s="38"/>
      <c r="D449" s="38"/>
      <c r="E449" s="38"/>
      <c r="F449" s="38"/>
      <c r="G449" s="38"/>
      <c r="H449" s="38"/>
      <c r="I449" s="38"/>
      <c r="J449" s="38"/>
      <c r="K449" s="38"/>
      <c r="L449" s="38"/>
      <c r="M449" s="38"/>
      <c r="N449" s="172"/>
      <c r="O449" s="172"/>
      <c r="P449" s="38"/>
      <c r="Q449" s="38"/>
      <c r="R449" s="38"/>
      <c r="S449" s="38"/>
      <c r="T449" s="38"/>
      <c r="U449" s="38"/>
      <c r="V449" s="38"/>
      <c r="W449" s="38"/>
      <c r="X449" s="38"/>
      <c r="Y449" s="38"/>
      <c r="Z449" s="38"/>
    </row>
    <row r="450" spans="1:26" ht="15.75" customHeight="1">
      <c r="A450" s="38"/>
      <c r="B450" s="38"/>
      <c r="C450" s="38"/>
      <c r="D450" s="38"/>
      <c r="E450" s="38"/>
      <c r="F450" s="38"/>
      <c r="G450" s="38"/>
      <c r="H450" s="38"/>
      <c r="I450" s="38"/>
      <c r="J450" s="38"/>
      <c r="K450" s="38"/>
      <c r="L450" s="38"/>
      <c r="M450" s="38"/>
      <c r="N450" s="172"/>
      <c r="O450" s="172"/>
      <c r="P450" s="38"/>
      <c r="Q450" s="38"/>
      <c r="R450" s="38"/>
      <c r="S450" s="38"/>
      <c r="T450" s="38"/>
      <c r="U450" s="38"/>
      <c r="V450" s="38"/>
      <c r="W450" s="38"/>
      <c r="X450" s="38"/>
      <c r="Y450" s="38"/>
      <c r="Z450" s="38"/>
    </row>
    <row r="451" spans="1:26" ht="15.75" customHeight="1">
      <c r="A451" s="38"/>
      <c r="B451" s="38"/>
      <c r="C451" s="38"/>
      <c r="D451" s="38"/>
      <c r="E451" s="38"/>
      <c r="F451" s="38"/>
      <c r="G451" s="38"/>
      <c r="H451" s="38"/>
      <c r="I451" s="38"/>
      <c r="J451" s="38"/>
      <c r="K451" s="38"/>
      <c r="L451" s="38"/>
      <c r="M451" s="38"/>
      <c r="N451" s="172"/>
      <c r="O451" s="172"/>
      <c r="P451" s="38"/>
      <c r="Q451" s="38"/>
      <c r="R451" s="38"/>
      <c r="S451" s="38"/>
      <c r="T451" s="38"/>
      <c r="U451" s="38"/>
      <c r="V451" s="38"/>
      <c r="W451" s="38"/>
      <c r="X451" s="38"/>
      <c r="Y451" s="38"/>
      <c r="Z451" s="38"/>
    </row>
    <row r="452" spans="1:26" ht="15.75" customHeight="1">
      <c r="A452" s="38"/>
      <c r="B452" s="38"/>
      <c r="C452" s="38"/>
      <c r="D452" s="38"/>
      <c r="E452" s="38"/>
      <c r="F452" s="38"/>
      <c r="G452" s="38"/>
      <c r="H452" s="38"/>
      <c r="I452" s="38"/>
      <c r="J452" s="38"/>
      <c r="K452" s="38"/>
      <c r="L452" s="38"/>
      <c r="M452" s="38"/>
      <c r="N452" s="172"/>
      <c r="O452" s="172"/>
      <c r="P452" s="38"/>
      <c r="Q452" s="38"/>
      <c r="R452" s="38"/>
      <c r="S452" s="38"/>
      <c r="T452" s="38"/>
      <c r="U452" s="38"/>
      <c r="V452" s="38"/>
      <c r="W452" s="38"/>
      <c r="X452" s="38"/>
      <c r="Y452" s="38"/>
      <c r="Z452" s="38"/>
    </row>
    <row r="453" spans="1:26" ht="15.75" customHeight="1">
      <c r="A453" s="38"/>
      <c r="B453" s="38"/>
      <c r="C453" s="38"/>
      <c r="D453" s="38"/>
      <c r="E453" s="38"/>
      <c r="F453" s="38"/>
      <c r="G453" s="38"/>
      <c r="H453" s="38"/>
      <c r="I453" s="38"/>
      <c r="J453" s="38"/>
      <c r="K453" s="38"/>
      <c r="L453" s="38"/>
      <c r="M453" s="38"/>
      <c r="N453" s="172"/>
      <c r="O453" s="172"/>
      <c r="P453" s="38"/>
      <c r="Q453" s="38"/>
      <c r="R453" s="38"/>
      <c r="S453" s="38"/>
      <c r="T453" s="38"/>
      <c r="U453" s="38"/>
      <c r="V453" s="38"/>
      <c r="W453" s="38"/>
      <c r="X453" s="38"/>
      <c r="Y453" s="38"/>
      <c r="Z453" s="38"/>
    </row>
    <row r="454" spans="1:26" ht="15.75" customHeight="1">
      <c r="A454" s="38"/>
      <c r="B454" s="38"/>
      <c r="C454" s="38"/>
      <c r="D454" s="38"/>
      <c r="E454" s="38"/>
      <c r="F454" s="38"/>
      <c r="G454" s="38"/>
      <c r="H454" s="38"/>
      <c r="I454" s="38"/>
      <c r="J454" s="38"/>
      <c r="K454" s="38"/>
      <c r="L454" s="38"/>
      <c r="M454" s="38"/>
      <c r="N454" s="172"/>
      <c r="O454" s="172"/>
      <c r="P454" s="38"/>
      <c r="Q454" s="38"/>
      <c r="R454" s="38"/>
      <c r="S454" s="38"/>
      <c r="T454" s="38"/>
      <c r="U454" s="38"/>
      <c r="V454" s="38"/>
      <c r="W454" s="38"/>
      <c r="X454" s="38"/>
      <c r="Y454" s="38"/>
      <c r="Z454" s="38"/>
    </row>
    <row r="455" spans="1:26" ht="15.75" customHeight="1">
      <c r="A455" s="38"/>
      <c r="B455" s="38"/>
      <c r="C455" s="38"/>
      <c r="D455" s="38"/>
      <c r="E455" s="38"/>
      <c r="F455" s="38"/>
      <c r="G455" s="38"/>
      <c r="H455" s="38"/>
      <c r="I455" s="38"/>
      <c r="J455" s="38"/>
      <c r="K455" s="38"/>
      <c r="L455" s="38"/>
      <c r="M455" s="38"/>
      <c r="N455" s="172"/>
      <c r="O455" s="172"/>
      <c r="P455" s="38"/>
      <c r="Q455" s="38"/>
      <c r="R455" s="38"/>
      <c r="S455" s="38"/>
      <c r="T455" s="38"/>
      <c r="U455" s="38"/>
      <c r="V455" s="38"/>
      <c r="W455" s="38"/>
      <c r="X455" s="38"/>
      <c r="Y455" s="38"/>
      <c r="Z455" s="38"/>
    </row>
    <row r="456" spans="1:26" ht="15.75" customHeight="1">
      <c r="A456" s="38"/>
      <c r="B456" s="38"/>
      <c r="C456" s="38"/>
      <c r="D456" s="38"/>
      <c r="E456" s="38"/>
      <c r="F456" s="38"/>
      <c r="G456" s="38"/>
      <c r="H456" s="38"/>
      <c r="I456" s="38"/>
      <c r="J456" s="38"/>
      <c r="K456" s="38"/>
      <c r="L456" s="38"/>
      <c r="M456" s="38"/>
      <c r="N456" s="172"/>
      <c r="O456" s="172"/>
      <c r="P456" s="38"/>
      <c r="Q456" s="38"/>
      <c r="R456" s="38"/>
      <c r="S456" s="38"/>
      <c r="T456" s="38"/>
      <c r="U456" s="38"/>
      <c r="V456" s="38"/>
      <c r="W456" s="38"/>
      <c r="X456" s="38"/>
      <c r="Y456" s="38"/>
      <c r="Z456" s="38"/>
    </row>
    <row r="457" spans="1:26" ht="15.75" customHeight="1">
      <c r="A457" s="38"/>
      <c r="B457" s="38"/>
      <c r="C457" s="38"/>
      <c r="D457" s="38"/>
      <c r="E457" s="38"/>
      <c r="F457" s="38"/>
      <c r="G457" s="38"/>
      <c r="H457" s="38"/>
      <c r="I457" s="38"/>
      <c r="J457" s="38"/>
      <c r="K457" s="38"/>
      <c r="L457" s="38"/>
      <c r="M457" s="38"/>
      <c r="N457" s="172"/>
      <c r="O457" s="172"/>
      <c r="P457" s="38"/>
      <c r="Q457" s="38"/>
      <c r="R457" s="38"/>
      <c r="S457" s="38"/>
      <c r="T457" s="38"/>
      <c r="U457" s="38"/>
      <c r="V457" s="38"/>
      <c r="W457" s="38"/>
      <c r="X457" s="38"/>
      <c r="Y457" s="38"/>
      <c r="Z457" s="38"/>
    </row>
    <row r="458" spans="1:26" ht="15.75" customHeight="1">
      <c r="A458" s="38"/>
      <c r="B458" s="38"/>
      <c r="C458" s="38"/>
      <c r="D458" s="38"/>
      <c r="E458" s="38"/>
      <c r="F458" s="38"/>
      <c r="G458" s="38"/>
      <c r="H458" s="38"/>
      <c r="I458" s="38"/>
      <c r="J458" s="38"/>
      <c r="K458" s="38"/>
      <c r="L458" s="38"/>
      <c r="M458" s="38"/>
      <c r="N458" s="172"/>
      <c r="O458" s="172"/>
      <c r="P458" s="38"/>
      <c r="Q458" s="38"/>
      <c r="R458" s="38"/>
      <c r="S458" s="38"/>
      <c r="T458" s="38"/>
      <c r="U458" s="38"/>
      <c r="V458" s="38"/>
      <c r="W458" s="38"/>
      <c r="X458" s="38"/>
      <c r="Y458" s="38"/>
      <c r="Z458" s="38"/>
    </row>
    <row r="459" spans="1:26" ht="15.75" customHeight="1">
      <c r="A459" s="38"/>
      <c r="B459" s="38"/>
      <c r="C459" s="38"/>
      <c r="D459" s="38"/>
      <c r="E459" s="38"/>
      <c r="F459" s="38"/>
      <c r="G459" s="38"/>
      <c r="H459" s="38"/>
      <c r="I459" s="38"/>
      <c r="J459" s="38"/>
      <c r="K459" s="38"/>
      <c r="L459" s="38"/>
      <c r="M459" s="38"/>
      <c r="N459" s="172"/>
      <c r="O459" s="172"/>
      <c r="P459" s="38"/>
      <c r="Q459" s="38"/>
      <c r="R459" s="38"/>
      <c r="S459" s="38"/>
      <c r="T459" s="38"/>
      <c r="U459" s="38"/>
      <c r="V459" s="38"/>
      <c r="W459" s="38"/>
      <c r="X459" s="38"/>
      <c r="Y459" s="38"/>
      <c r="Z459" s="38"/>
    </row>
    <row r="460" spans="1:26" ht="15.75" customHeight="1">
      <c r="A460" s="38"/>
      <c r="B460" s="38"/>
      <c r="C460" s="38"/>
      <c r="D460" s="38"/>
      <c r="E460" s="38"/>
      <c r="F460" s="38"/>
      <c r="G460" s="38"/>
      <c r="H460" s="38"/>
      <c r="I460" s="38"/>
      <c r="J460" s="38"/>
      <c r="K460" s="38"/>
      <c r="L460" s="38"/>
      <c r="M460" s="38"/>
      <c r="N460" s="172"/>
      <c r="O460" s="172"/>
      <c r="P460" s="38"/>
      <c r="Q460" s="38"/>
      <c r="R460" s="38"/>
      <c r="S460" s="38"/>
      <c r="T460" s="38"/>
      <c r="U460" s="38"/>
      <c r="V460" s="38"/>
      <c r="W460" s="38"/>
      <c r="X460" s="38"/>
      <c r="Y460" s="38"/>
      <c r="Z460" s="38"/>
    </row>
    <row r="461" spans="1:26" ht="15.75" customHeight="1">
      <c r="A461" s="38"/>
      <c r="B461" s="38"/>
      <c r="C461" s="38"/>
      <c r="D461" s="38"/>
      <c r="E461" s="38"/>
      <c r="F461" s="38"/>
      <c r="G461" s="38"/>
      <c r="H461" s="38"/>
      <c r="I461" s="38"/>
      <c r="J461" s="38"/>
      <c r="K461" s="38"/>
      <c r="L461" s="38"/>
      <c r="M461" s="38"/>
      <c r="N461" s="172"/>
      <c r="O461" s="172"/>
      <c r="P461" s="38"/>
      <c r="Q461" s="38"/>
      <c r="R461" s="38"/>
      <c r="S461" s="38"/>
      <c r="T461" s="38"/>
      <c r="U461" s="38"/>
      <c r="V461" s="38"/>
      <c r="W461" s="38"/>
      <c r="X461" s="38"/>
      <c r="Y461" s="38"/>
      <c r="Z461" s="38"/>
    </row>
    <row r="462" spans="1:26" ht="15.75" customHeight="1">
      <c r="A462" s="38"/>
      <c r="B462" s="38"/>
      <c r="C462" s="38"/>
      <c r="D462" s="38"/>
      <c r="E462" s="38"/>
      <c r="F462" s="38"/>
      <c r="G462" s="38"/>
      <c r="H462" s="38"/>
      <c r="I462" s="38"/>
      <c r="J462" s="38"/>
      <c r="K462" s="38"/>
      <c r="L462" s="38"/>
      <c r="M462" s="38"/>
      <c r="N462" s="172"/>
      <c r="O462" s="172"/>
      <c r="P462" s="38"/>
      <c r="Q462" s="38"/>
      <c r="R462" s="38"/>
      <c r="S462" s="38"/>
      <c r="T462" s="38"/>
      <c r="U462" s="38"/>
      <c r="V462" s="38"/>
      <c r="W462" s="38"/>
      <c r="X462" s="38"/>
      <c r="Y462" s="38"/>
      <c r="Z462" s="38"/>
    </row>
    <row r="463" spans="1:26" ht="15.75" customHeight="1">
      <c r="A463" s="38"/>
      <c r="B463" s="38"/>
      <c r="C463" s="38"/>
      <c r="D463" s="38"/>
      <c r="E463" s="38"/>
      <c r="F463" s="38"/>
      <c r="G463" s="38"/>
      <c r="H463" s="38"/>
      <c r="I463" s="38"/>
      <c r="J463" s="38"/>
      <c r="K463" s="38"/>
      <c r="L463" s="38"/>
      <c r="M463" s="38"/>
      <c r="N463" s="172"/>
      <c r="O463" s="172"/>
      <c r="P463" s="38"/>
      <c r="Q463" s="38"/>
      <c r="R463" s="38"/>
      <c r="S463" s="38"/>
      <c r="T463" s="38"/>
      <c r="U463" s="38"/>
      <c r="V463" s="38"/>
      <c r="W463" s="38"/>
      <c r="X463" s="38"/>
      <c r="Y463" s="38"/>
      <c r="Z463" s="38"/>
    </row>
    <row r="464" spans="1:26" ht="15.75" customHeight="1">
      <c r="A464" s="38"/>
      <c r="B464" s="38"/>
      <c r="C464" s="38"/>
      <c r="D464" s="38"/>
      <c r="E464" s="38"/>
      <c r="F464" s="38"/>
      <c r="G464" s="38"/>
      <c r="H464" s="38"/>
      <c r="I464" s="38"/>
      <c r="J464" s="38"/>
      <c r="K464" s="38"/>
      <c r="L464" s="38"/>
      <c r="M464" s="38"/>
      <c r="N464" s="172"/>
      <c r="O464" s="172"/>
      <c r="P464" s="38"/>
      <c r="Q464" s="38"/>
      <c r="R464" s="38"/>
      <c r="S464" s="38"/>
      <c r="T464" s="38"/>
      <c r="U464" s="38"/>
      <c r="V464" s="38"/>
      <c r="W464" s="38"/>
      <c r="X464" s="38"/>
      <c r="Y464" s="38"/>
      <c r="Z464" s="38"/>
    </row>
    <row r="465" spans="1:26" ht="15.75" customHeight="1">
      <c r="A465" s="38"/>
      <c r="B465" s="38"/>
      <c r="C465" s="38"/>
      <c r="D465" s="38"/>
      <c r="E465" s="38"/>
      <c r="F465" s="38"/>
      <c r="G465" s="38"/>
      <c r="H465" s="38"/>
      <c r="I465" s="38"/>
      <c r="J465" s="38"/>
      <c r="K465" s="38"/>
      <c r="L465" s="38"/>
      <c r="M465" s="38"/>
      <c r="N465" s="172"/>
      <c r="O465" s="172"/>
      <c r="P465" s="38"/>
      <c r="Q465" s="38"/>
      <c r="R465" s="38"/>
      <c r="S465" s="38"/>
      <c r="T465" s="38"/>
      <c r="U465" s="38"/>
      <c r="V465" s="38"/>
      <c r="W465" s="38"/>
      <c r="X465" s="38"/>
      <c r="Y465" s="38"/>
      <c r="Z465" s="38"/>
    </row>
    <row r="466" spans="1:26" ht="15.75" customHeight="1">
      <c r="A466" s="38"/>
      <c r="B466" s="38"/>
      <c r="C466" s="38"/>
      <c r="D466" s="38"/>
      <c r="E466" s="38"/>
      <c r="F466" s="38"/>
      <c r="G466" s="38"/>
      <c r="H466" s="38"/>
      <c r="I466" s="38"/>
      <c r="J466" s="38"/>
      <c r="K466" s="38"/>
      <c r="L466" s="38"/>
      <c r="M466" s="38"/>
      <c r="N466" s="172"/>
      <c r="O466" s="172"/>
      <c r="P466" s="38"/>
      <c r="Q466" s="38"/>
      <c r="R466" s="38"/>
      <c r="S466" s="38"/>
      <c r="T466" s="38"/>
      <c r="U466" s="38"/>
      <c r="V466" s="38"/>
      <c r="W466" s="38"/>
      <c r="X466" s="38"/>
      <c r="Y466" s="38"/>
      <c r="Z466" s="38"/>
    </row>
    <row r="467" spans="1:26" ht="15.75" customHeight="1">
      <c r="A467" s="38"/>
      <c r="B467" s="38"/>
      <c r="C467" s="38"/>
      <c r="D467" s="38"/>
      <c r="E467" s="38"/>
      <c r="F467" s="38"/>
      <c r="G467" s="38"/>
      <c r="H467" s="38"/>
      <c r="I467" s="38"/>
      <c r="J467" s="38"/>
      <c r="K467" s="38"/>
      <c r="L467" s="38"/>
      <c r="M467" s="38"/>
      <c r="N467" s="172"/>
      <c r="O467" s="172"/>
      <c r="P467" s="38"/>
      <c r="Q467" s="38"/>
      <c r="R467" s="38"/>
      <c r="S467" s="38"/>
      <c r="T467" s="38"/>
      <c r="U467" s="38"/>
      <c r="V467" s="38"/>
      <c r="W467" s="38"/>
      <c r="X467" s="38"/>
      <c r="Y467" s="38"/>
      <c r="Z467" s="38"/>
    </row>
    <row r="468" spans="1:26" ht="15.75" customHeight="1">
      <c r="A468" s="38"/>
      <c r="B468" s="38"/>
      <c r="C468" s="38"/>
      <c r="D468" s="38"/>
      <c r="E468" s="38"/>
      <c r="F468" s="38"/>
      <c r="G468" s="38"/>
      <c r="H468" s="38"/>
      <c r="I468" s="38"/>
      <c r="J468" s="38"/>
      <c r="K468" s="38"/>
      <c r="L468" s="38"/>
      <c r="M468" s="38"/>
      <c r="N468" s="172"/>
      <c r="O468" s="172"/>
      <c r="P468" s="38"/>
      <c r="Q468" s="38"/>
      <c r="R468" s="38"/>
      <c r="S468" s="38"/>
      <c r="T468" s="38"/>
      <c r="U468" s="38"/>
      <c r="V468" s="38"/>
      <c r="W468" s="38"/>
      <c r="X468" s="38"/>
      <c r="Y468" s="38"/>
      <c r="Z468" s="38"/>
    </row>
    <row r="469" spans="1:26" ht="15.75" customHeight="1">
      <c r="A469" s="38"/>
      <c r="B469" s="38"/>
      <c r="C469" s="38"/>
      <c r="D469" s="38"/>
      <c r="E469" s="38"/>
      <c r="F469" s="38"/>
      <c r="G469" s="38"/>
      <c r="H469" s="38"/>
      <c r="I469" s="38"/>
      <c r="J469" s="38"/>
      <c r="K469" s="38"/>
      <c r="L469" s="38"/>
      <c r="M469" s="38"/>
      <c r="N469" s="172"/>
      <c r="O469" s="172"/>
      <c r="P469" s="38"/>
      <c r="Q469" s="38"/>
      <c r="R469" s="38"/>
      <c r="S469" s="38"/>
      <c r="T469" s="38"/>
      <c r="U469" s="38"/>
      <c r="V469" s="38"/>
      <c r="W469" s="38"/>
      <c r="X469" s="38"/>
      <c r="Y469" s="38"/>
      <c r="Z469" s="38"/>
    </row>
    <row r="470" spans="1:26" ht="15.75" customHeight="1">
      <c r="A470" s="38"/>
      <c r="B470" s="38"/>
      <c r="C470" s="38"/>
      <c r="D470" s="38"/>
      <c r="E470" s="38"/>
      <c r="F470" s="38"/>
      <c r="G470" s="38"/>
      <c r="H470" s="38"/>
      <c r="I470" s="38"/>
      <c r="J470" s="38"/>
      <c r="K470" s="38"/>
      <c r="L470" s="38"/>
      <c r="M470" s="38"/>
      <c r="N470" s="172"/>
      <c r="O470" s="172"/>
      <c r="P470" s="38"/>
      <c r="Q470" s="38"/>
      <c r="R470" s="38"/>
      <c r="S470" s="38"/>
      <c r="T470" s="38"/>
      <c r="U470" s="38"/>
      <c r="V470" s="38"/>
      <c r="W470" s="38"/>
      <c r="X470" s="38"/>
      <c r="Y470" s="38"/>
      <c r="Z470" s="38"/>
    </row>
    <row r="471" spans="1:26" ht="15.75" customHeight="1">
      <c r="A471" s="38"/>
      <c r="B471" s="38"/>
      <c r="C471" s="38"/>
      <c r="D471" s="38"/>
      <c r="E471" s="38"/>
      <c r="F471" s="38"/>
      <c r="G471" s="38"/>
      <c r="H471" s="38"/>
      <c r="I471" s="38"/>
      <c r="J471" s="38"/>
      <c r="K471" s="38"/>
      <c r="L471" s="38"/>
      <c r="M471" s="38"/>
      <c r="N471" s="172"/>
      <c r="O471" s="172"/>
      <c r="P471" s="38"/>
      <c r="Q471" s="38"/>
      <c r="R471" s="38"/>
      <c r="S471" s="38"/>
      <c r="T471" s="38"/>
      <c r="U471" s="38"/>
      <c r="V471" s="38"/>
      <c r="W471" s="38"/>
      <c r="X471" s="38"/>
      <c r="Y471" s="38"/>
      <c r="Z471" s="38"/>
    </row>
    <row r="472" spans="1:26" ht="15.75" customHeight="1">
      <c r="A472" s="38"/>
      <c r="B472" s="38"/>
      <c r="C472" s="38"/>
      <c r="D472" s="38"/>
      <c r="E472" s="38"/>
      <c r="F472" s="38"/>
      <c r="G472" s="38"/>
      <c r="H472" s="38"/>
      <c r="I472" s="38"/>
      <c r="J472" s="38"/>
      <c r="K472" s="38"/>
      <c r="L472" s="38"/>
      <c r="M472" s="38"/>
      <c r="N472" s="172"/>
      <c r="O472" s="172"/>
      <c r="P472" s="38"/>
      <c r="Q472" s="38"/>
      <c r="R472" s="38"/>
      <c r="S472" s="38"/>
      <c r="T472" s="38"/>
      <c r="U472" s="38"/>
      <c r="V472" s="38"/>
      <c r="W472" s="38"/>
      <c r="X472" s="38"/>
      <c r="Y472" s="38"/>
      <c r="Z472" s="38"/>
    </row>
    <row r="473" spans="1:26" ht="15.75" customHeight="1">
      <c r="A473" s="38"/>
      <c r="B473" s="38"/>
      <c r="C473" s="38"/>
      <c r="D473" s="38"/>
      <c r="E473" s="38"/>
      <c r="F473" s="38"/>
      <c r="G473" s="38"/>
      <c r="H473" s="38"/>
      <c r="I473" s="38"/>
      <c r="J473" s="38"/>
      <c r="K473" s="38"/>
      <c r="L473" s="38"/>
      <c r="M473" s="38"/>
      <c r="N473" s="172"/>
      <c r="O473" s="172"/>
      <c r="P473" s="38"/>
      <c r="Q473" s="38"/>
      <c r="R473" s="38"/>
      <c r="S473" s="38"/>
      <c r="T473" s="38"/>
      <c r="U473" s="38"/>
      <c r="V473" s="38"/>
      <c r="W473" s="38"/>
      <c r="X473" s="38"/>
      <c r="Y473" s="38"/>
      <c r="Z473" s="38"/>
    </row>
    <row r="474" spans="1:26" ht="15.75" customHeight="1">
      <c r="A474" s="38"/>
      <c r="B474" s="38"/>
      <c r="C474" s="38"/>
      <c r="D474" s="38"/>
      <c r="E474" s="38"/>
      <c r="F474" s="38"/>
      <c r="G474" s="38"/>
      <c r="H474" s="38"/>
      <c r="I474" s="38"/>
      <c r="J474" s="38"/>
      <c r="K474" s="38"/>
      <c r="L474" s="38"/>
      <c r="M474" s="38"/>
      <c r="N474" s="172"/>
      <c r="O474" s="172"/>
      <c r="P474" s="38"/>
      <c r="Q474" s="38"/>
      <c r="R474" s="38"/>
      <c r="S474" s="38"/>
      <c r="T474" s="38"/>
      <c r="U474" s="38"/>
      <c r="V474" s="38"/>
      <c r="W474" s="38"/>
      <c r="X474" s="38"/>
      <c r="Y474" s="38"/>
      <c r="Z474" s="38"/>
    </row>
    <row r="475" spans="1:26" ht="15.75" customHeight="1">
      <c r="A475" s="38"/>
      <c r="B475" s="38"/>
      <c r="C475" s="38"/>
      <c r="D475" s="38"/>
      <c r="E475" s="38"/>
      <c r="F475" s="38"/>
      <c r="G475" s="38"/>
      <c r="H475" s="38"/>
      <c r="I475" s="38"/>
      <c r="J475" s="38"/>
      <c r="K475" s="38"/>
      <c r="L475" s="38"/>
      <c r="M475" s="38"/>
      <c r="N475" s="172"/>
      <c r="O475" s="172"/>
      <c r="P475" s="38"/>
      <c r="Q475" s="38"/>
      <c r="R475" s="38"/>
      <c r="S475" s="38"/>
      <c r="T475" s="38"/>
      <c r="U475" s="38"/>
      <c r="V475" s="38"/>
      <c r="W475" s="38"/>
      <c r="X475" s="38"/>
      <c r="Y475" s="38"/>
      <c r="Z475" s="38"/>
    </row>
    <row r="476" spans="1:26" ht="15.75" customHeight="1">
      <c r="A476" s="38"/>
      <c r="B476" s="38"/>
      <c r="C476" s="38"/>
      <c r="D476" s="38"/>
      <c r="E476" s="38"/>
      <c r="F476" s="38"/>
      <c r="G476" s="38"/>
      <c r="H476" s="38"/>
      <c r="I476" s="38"/>
      <c r="J476" s="38"/>
      <c r="K476" s="38"/>
      <c r="L476" s="38"/>
      <c r="M476" s="38"/>
      <c r="N476" s="172"/>
      <c r="O476" s="172"/>
      <c r="P476" s="38"/>
      <c r="Q476" s="38"/>
      <c r="R476" s="38"/>
      <c r="S476" s="38"/>
      <c r="T476" s="38"/>
      <c r="U476" s="38"/>
      <c r="V476" s="38"/>
      <c r="W476" s="38"/>
      <c r="X476" s="38"/>
      <c r="Y476" s="38"/>
      <c r="Z476" s="38"/>
    </row>
    <row r="477" spans="1:26" ht="15.75" customHeight="1">
      <c r="A477" s="38"/>
      <c r="B477" s="38"/>
      <c r="C477" s="38"/>
      <c r="D477" s="38"/>
      <c r="E477" s="38"/>
      <c r="F477" s="38"/>
      <c r="G477" s="38"/>
      <c r="H477" s="38"/>
      <c r="I477" s="38"/>
      <c r="J477" s="38"/>
      <c r="K477" s="38"/>
      <c r="L477" s="38"/>
      <c r="M477" s="38"/>
      <c r="N477" s="172"/>
      <c r="O477" s="172"/>
      <c r="P477" s="38"/>
      <c r="Q477" s="38"/>
      <c r="R477" s="38"/>
      <c r="S477" s="38"/>
      <c r="T477" s="38"/>
      <c r="U477" s="38"/>
      <c r="V477" s="38"/>
      <c r="W477" s="38"/>
      <c r="X477" s="38"/>
      <c r="Y477" s="38"/>
      <c r="Z477" s="38"/>
    </row>
    <row r="478" spans="1:26" ht="15.75" customHeight="1">
      <c r="A478" s="38"/>
      <c r="B478" s="38"/>
      <c r="C478" s="38"/>
      <c r="D478" s="38"/>
      <c r="E478" s="38"/>
      <c r="F478" s="38"/>
      <c r="G478" s="38"/>
      <c r="H478" s="38"/>
      <c r="I478" s="38"/>
      <c r="J478" s="38"/>
      <c r="K478" s="38"/>
      <c r="L478" s="38"/>
      <c r="M478" s="38"/>
      <c r="N478" s="172"/>
      <c r="O478" s="172"/>
      <c r="P478" s="38"/>
      <c r="Q478" s="38"/>
      <c r="R478" s="38"/>
      <c r="S478" s="38"/>
      <c r="T478" s="38"/>
      <c r="U478" s="38"/>
      <c r="V478" s="38"/>
      <c r="W478" s="38"/>
      <c r="X478" s="38"/>
      <c r="Y478" s="38"/>
      <c r="Z478" s="38"/>
    </row>
    <row r="479" spans="1:26" ht="15.75" customHeight="1">
      <c r="A479" s="38"/>
      <c r="B479" s="38"/>
      <c r="C479" s="38"/>
      <c r="D479" s="38"/>
      <c r="E479" s="38"/>
      <c r="F479" s="38"/>
      <c r="G479" s="38"/>
      <c r="H479" s="38"/>
      <c r="I479" s="38"/>
      <c r="J479" s="38"/>
      <c r="K479" s="38"/>
      <c r="L479" s="38"/>
      <c r="M479" s="38"/>
      <c r="N479" s="172"/>
      <c r="O479" s="172"/>
      <c r="P479" s="38"/>
      <c r="Q479" s="38"/>
      <c r="R479" s="38"/>
      <c r="S479" s="38"/>
      <c r="T479" s="38"/>
      <c r="U479" s="38"/>
      <c r="V479" s="38"/>
      <c r="W479" s="38"/>
      <c r="X479" s="38"/>
      <c r="Y479" s="38"/>
      <c r="Z479" s="38"/>
    </row>
    <row r="480" spans="1:26" ht="15.75" customHeight="1">
      <c r="A480" s="38"/>
      <c r="B480" s="38"/>
      <c r="C480" s="38"/>
      <c r="D480" s="38"/>
      <c r="E480" s="38"/>
      <c r="F480" s="38"/>
      <c r="G480" s="38"/>
      <c r="H480" s="38"/>
      <c r="I480" s="38"/>
      <c r="J480" s="38"/>
      <c r="K480" s="38"/>
      <c r="L480" s="38"/>
      <c r="M480" s="38"/>
      <c r="N480" s="172"/>
      <c r="O480" s="172"/>
      <c r="P480" s="38"/>
      <c r="Q480" s="38"/>
      <c r="R480" s="38"/>
      <c r="S480" s="38"/>
      <c r="T480" s="38"/>
      <c r="U480" s="38"/>
      <c r="V480" s="38"/>
      <c r="W480" s="38"/>
      <c r="X480" s="38"/>
      <c r="Y480" s="38"/>
      <c r="Z480" s="38"/>
    </row>
    <row r="481" spans="1:26" ht="15.75" customHeight="1">
      <c r="A481" s="38"/>
      <c r="B481" s="38"/>
      <c r="C481" s="38"/>
      <c r="D481" s="38"/>
      <c r="E481" s="38"/>
      <c r="F481" s="38"/>
      <c r="G481" s="38"/>
      <c r="H481" s="38"/>
      <c r="I481" s="38"/>
      <c r="J481" s="38"/>
      <c r="K481" s="38"/>
      <c r="L481" s="38"/>
      <c r="M481" s="38"/>
      <c r="N481" s="172"/>
      <c r="O481" s="172"/>
      <c r="P481" s="38"/>
      <c r="Q481" s="38"/>
      <c r="R481" s="38"/>
      <c r="S481" s="38"/>
      <c r="T481" s="38"/>
      <c r="U481" s="38"/>
      <c r="V481" s="38"/>
      <c r="W481" s="38"/>
      <c r="X481" s="38"/>
      <c r="Y481" s="38"/>
      <c r="Z481" s="38"/>
    </row>
    <row r="482" spans="1:26" ht="15.75" customHeight="1">
      <c r="A482" s="38"/>
      <c r="B482" s="38"/>
      <c r="C482" s="38"/>
      <c r="D482" s="38"/>
      <c r="E482" s="38"/>
      <c r="F482" s="38"/>
      <c r="G482" s="38"/>
      <c r="H482" s="38"/>
      <c r="I482" s="38"/>
      <c r="J482" s="38"/>
      <c r="K482" s="38"/>
      <c r="L482" s="38"/>
      <c r="M482" s="38"/>
      <c r="N482" s="172"/>
      <c r="O482" s="172"/>
      <c r="P482" s="38"/>
      <c r="Q482" s="38"/>
      <c r="R482" s="38"/>
      <c r="S482" s="38"/>
      <c r="T482" s="38"/>
      <c r="U482" s="38"/>
      <c r="V482" s="38"/>
      <c r="W482" s="38"/>
      <c r="X482" s="38"/>
      <c r="Y482" s="38"/>
      <c r="Z482" s="38"/>
    </row>
    <row r="483" spans="1:26" ht="15.75" customHeight="1">
      <c r="A483" s="38"/>
      <c r="B483" s="38"/>
      <c r="C483" s="38"/>
      <c r="D483" s="38"/>
      <c r="E483" s="38"/>
      <c r="F483" s="38"/>
      <c r="G483" s="38"/>
      <c r="H483" s="38"/>
      <c r="I483" s="38"/>
      <c r="J483" s="38"/>
      <c r="K483" s="38"/>
      <c r="L483" s="38"/>
      <c r="M483" s="38"/>
      <c r="N483" s="172"/>
      <c r="O483" s="172"/>
      <c r="P483" s="38"/>
      <c r="Q483" s="38"/>
      <c r="R483" s="38"/>
      <c r="S483" s="38"/>
      <c r="T483" s="38"/>
      <c r="U483" s="38"/>
      <c r="V483" s="38"/>
      <c r="W483" s="38"/>
      <c r="X483" s="38"/>
      <c r="Y483" s="38"/>
      <c r="Z483" s="38"/>
    </row>
    <row r="484" spans="1:26" ht="15.75" customHeight="1">
      <c r="A484" s="38"/>
      <c r="B484" s="38"/>
      <c r="C484" s="38"/>
      <c r="D484" s="38"/>
      <c r="E484" s="38"/>
      <c r="F484" s="38"/>
      <c r="G484" s="38"/>
      <c r="H484" s="38"/>
      <c r="I484" s="38"/>
      <c r="J484" s="38"/>
      <c r="K484" s="38"/>
      <c r="L484" s="38"/>
      <c r="M484" s="38"/>
      <c r="N484" s="172"/>
      <c r="O484" s="172"/>
      <c r="P484" s="38"/>
      <c r="Q484" s="38"/>
      <c r="R484" s="38"/>
      <c r="S484" s="38"/>
      <c r="T484" s="38"/>
      <c r="U484" s="38"/>
      <c r="V484" s="38"/>
      <c r="W484" s="38"/>
      <c r="X484" s="38"/>
      <c r="Y484" s="38"/>
      <c r="Z484" s="38"/>
    </row>
    <row r="485" spans="1:26" ht="15.75" customHeight="1">
      <c r="A485" s="38"/>
      <c r="B485" s="38"/>
      <c r="C485" s="38"/>
      <c r="D485" s="38"/>
      <c r="E485" s="38"/>
      <c r="F485" s="38"/>
      <c r="G485" s="38"/>
      <c r="H485" s="38"/>
      <c r="I485" s="38"/>
      <c r="J485" s="38"/>
      <c r="K485" s="38"/>
      <c r="L485" s="38"/>
      <c r="M485" s="38"/>
      <c r="N485" s="172"/>
      <c r="O485" s="172"/>
      <c r="P485" s="38"/>
      <c r="Q485" s="38"/>
      <c r="R485" s="38"/>
      <c r="S485" s="38"/>
      <c r="T485" s="38"/>
      <c r="U485" s="38"/>
      <c r="V485" s="38"/>
      <c r="W485" s="38"/>
      <c r="X485" s="38"/>
      <c r="Y485" s="38"/>
      <c r="Z485" s="38"/>
    </row>
    <row r="486" spans="1:26" ht="15.75" customHeight="1">
      <c r="A486" s="38"/>
      <c r="B486" s="38"/>
      <c r="C486" s="38"/>
      <c r="D486" s="38"/>
      <c r="E486" s="38"/>
      <c r="F486" s="38"/>
      <c r="G486" s="38"/>
      <c r="H486" s="38"/>
      <c r="I486" s="38"/>
      <c r="J486" s="38"/>
      <c r="K486" s="38"/>
      <c r="L486" s="38"/>
      <c r="M486" s="38"/>
      <c r="N486" s="172"/>
      <c r="O486" s="172"/>
      <c r="P486" s="38"/>
      <c r="Q486" s="38"/>
      <c r="R486" s="38"/>
      <c r="S486" s="38"/>
      <c r="T486" s="38"/>
      <c r="U486" s="38"/>
      <c r="V486" s="38"/>
      <c r="W486" s="38"/>
      <c r="X486" s="38"/>
      <c r="Y486" s="38"/>
      <c r="Z486" s="38"/>
    </row>
    <row r="487" spans="1:26" ht="15.75" customHeight="1">
      <c r="A487" s="38"/>
      <c r="B487" s="38"/>
      <c r="C487" s="38"/>
      <c r="D487" s="38"/>
      <c r="E487" s="38"/>
      <c r="F487" s="38"/>
      <c r="G487" s="38"/>
      <c r="H487" s="38"/>
      <c r="I487" s="38"/>
      <c r="J487" s="38"/>
      <c r="K487" s="38"/>
      <c r="L487" s="38"/>
      <c r="M487" s="38"/>
      <c r="N487" s="172"/>
      <c r="O487" s="172"/>
      <c r="P487" s="38"/>
      <c r="Q487" s="38"/>
      <c r="R487" s="38"/>
      <c r="S487" s="38"/>
      <c r="T487" s="38"/>
      <c r="U487" s="38"/>
      <c r="V487" s="38"/>
      <c r="W487" s="38"/>
      <c r="X487" s="38"/>
      <c r="Y487" s="38"/>
      <c r="Z487" s="38"/>
    </row>
    <row r="488" spans="1:26" ht="15.75" customHeight="1">
      <c r="A488" s="38"/>
      <c r="B488" s="38"/>
      <c r="C488" s="38"/>
      <c r="D488" s="38"/>
      <c r="E488" s="38"/>
      <c r="F488" s="38"/>
      <c r="G488" s="38"/>
      <c r="H488" s="38"/>
      <c r="I488" s="38"/>
      <c r="J488" s="38"/>
      <c r="K488" s="38"/>
      <c r="L488" s="38"/>
      <c r="M488" s="38"/>
      <c r="N488" s="172"/>
      <c r="O488" s="172"/>
      <c r="P488" s="38"/>
      <c r="Q488" s="38"/>
      <c r="R488" s="38"/>
      <c r="S488" s="38"/>
      <c r="T488" s="38"/>
      <c r="U488" s="38"/>
      <c r="V488" s="38"/>
      <c r="W488" s="38"/>
      <c r="X488" s="38"/>
      <c r="Y488" s="38"/>
      <c r="Z488" s="38"/>
    </row>
    <row r="489" spans="1:26" ht="15.75" customHeight="1">
      <c r="A489" s="38"/>
      <c r="B489" s="38"/>
      <c r="C489" s="38"/>
      <c r="D489" s="38"/>
      <c r="E489" s="38"/>
      <c r="F489" s="38"/>
      <c r="G489" s="38"/>
      <c r="H489" s="38"/>
      <c r="I489" s="38"/>
      <c r="J489" s="38"/>
      <c r="K489" s="38"/>
      <c r="L489" s="38"/>
      <c r="M489" s="38"/>
      <c r="N489" s="172"/>
      <c r="O489" s="172"/>
      <c r="P489" s="38"/>
      <c r="Q489" s="38"/>
      <c r="R489" s="38"/>
      <c r="S489" s="38"/>
      <c r="T489" s="38"/>
      <c r="U489" s="38"/>
      <c r="V489" s="38"/>
      <c r="W489" s="38"/>
      <c r="X489" s="38"/>
      <c r="Y489" s="38"/>
      <c r="Z489" s="38"/>
    </row>
    <row r="490" spans="1:26" ht="15.75" customHeight="1">
      <c r="A490" s="38"/>
      <c r="B490" s="38"/>
      <c r="C490" s="38"/>
      <c r="D490" s="38"/>
      <c r="E490" s="38"/>
      <c r="F490" s="38"/>
      <c r="G490" s="38"/>
      <c r="H490" s="38"/>
      <c r="I490" s="38"/>
      <c r="J490" s="38"/>
      <c r="K490" s="38"/>
      <c r="L490" s="38"/>
      <c r="M490" s="38"/>
      <c r="N490" s="172"/>
      <c r="O490" s="172"/>
      <c r="P490" s="38"/>
      <c r="Q490" s="38"/>
      <c r="R490" s="38"/>
      <c r="S490" s="38"/>
      <c r="T490" s="38"/>
      <c r="U490" s="38"/>
      <c r="V490" s="38"/>
      <c r="W490" s="38"/>
      <c r="X490" s="38"/>
      <c r="Y490" s="38"/>
      <c r="Z490" s="38"/>
    </row>
    <row r="491" spans="1:26" ht="15.75" customHeight="1">
      <c r="A491" s="38"/>
      <c r="B491" s="38"/>
      <c r="C491" s="38"/>
      <c r="D491" s="38"/>
      <c r="E491" s="38"/>
      <c r="F491" s="38"/>
      <c r="G491" s="38"/>
      <c r="H491" s="38"/>
      <c r="I491" s="38"/>
      <c r="J491" s="38"/>
      <c r="K491" s="38"/>
      <c r="L491" s="38"/>
      <c r="M491" s="38"/>
      <c r="N491" s="172"/>
      <c r="O491" s="172"/>
      <c r="P491" s="38"/>
      <c r="Q491" s="38"/>
      <c r="R491" s="38"/>
      <c r="S491" s="38"/>
      <c r="T491" s="38"/>
      <c r="U491" s="38"/>
      <c r="V491" s="38"/>
      <c r="W491" s="38"/>
      <c r="X491" s="38"/>
      <c r="Y491" s="38"/>
      <c r="Z491" s="38"/>
    </row>
    <row r="492" spans="1:26" ht="15.75" customHeight="1">
      <c r="A492" s="38"/>
      <c r="B492" s="38"/>
      <c r="C492" s="38"/>
      <c r="D492" s="38"/>
      <c r="E492" s="38"/>
      <c r="F492" s="38"/>
      <c r="G492" s="38"/>
      <c r="H492" s="38"/>
      <c r="I492" s="38"/>
      <c r="J492" s="38"/>
      <c r="K492" s="38"/>
      <c r="L492" s="38"/>
      <c r="M492" s="38"/>
      <c r="N492" s="172"/>
      <c r="O492" s="172"/>
      <c r="P492" s="38"/>
      <c r="Q492" s="38"/>
      <c r="R492" s="38"/>
      <c r="S492" s="38"/>
      <c r="T492" s="38"/>
      <c r="U492" s="38"/>
      <c r="V492" s="38"/>
      <c r="W492" s="38"/>
      <c r="X492" s="38"/>
      <c r="Y492" s="38"/>
      <c r="Z492" s="38"/>
    </row>
    <row r="493" spans="1:26" ht="15.75" customHeight="1">
      <c r="A493" s="38"/>
      <c r="B493" s="38"/>
      <c r="C493" s="38"/>
      <c r="D493" s="38"/>
      <c r="E493" s="38"/>
      <c r="F493" s="38"/>
      <c r="G493" s="38"/>
      <c r="H493" s="38"/>
      <c r="I493" s="38"/>
      <c r="J493" s="38"/>
      <c r="K493" s="38"/>
      <c r="L493" s="38"/>
      <c r="M493" s="38"/>
      <c r="N493" s="172"/>
      <c r="O493" s="172"/>
      <c r="P493" s="38"/>
      <c r="Q493" s="38"/>
      <c r="R493" s="38"/>
      <c r="S493" s="38"/>
      <c r="T493" s="38"/>
      <c r="U493" s="38"/>
      <c r="V493" s="38"/>
      <c r="W493" s="38"/>
      <c r="X493" s="38"/>
      <c r="Y493" s="38"/>
      <c r="Z493" s="38"/>
    </row>
    <row r="494" spans="1:26" ht="15.75" customHeight="1">
      <c r="A494" s="38"/>
      <c r="B494" s="38"/>
      <c r="C494" s="38"/>
      <c r="D494" s="38"/>
      <c r="E494" s="38"/>
      <c r="F494" s="38"/>
      <c r="G494" s="38"/>
      <c r="H494" s="38"/>
      <c r="I494" s="38"/>
      <c r="J494" s="38"/>
      <c r="K494" s="38"/>
      <c r="L494" s="38"/>
      <c r="M494" s="38"/>
      <c r="N494" s="172"/>
      <c r="O494" s="172"/>
      <c r="P494" s="38"/>
      <c r="Q494" s="38"/>
      <c r="R494" s="38"/>
      <c r="S494" s="38"/>
      <c r="T494" s="38"/>
      <c r="U494" s="38"/>
      <c r="V494" s="38"/>
      <c r="W494" s="38"/>
      <c r="X494" s="38"/>
      <c r="Y494" s="38"/>
      <c r="Z494" s="38"/>
    </row>
    <row r="495" spans="1:26" ht="15.75" customHeight="1">
      <c r="A495" s="38"/>
      <c r="B495" s="38"/>
      <c r="C495" s="38"/>
      <c r="D495" s="38"/>
      <c r="E495" s="38"/>
      <c r="F495" s="38"/>
      <c r="G495" s="38"/>
      <c r="H495" s="38"/>
      <c r="I495" s="38"/>
      <c r="J495" s="38"/>
      <c r="K495" s="38"/>
      <c r="L495" s="38"/>
      <c r="M495" s="38"/>
      <c r="N495" s="172"/>
      <c r="O495" s="172"/>
      <c r="P495" s="38"/>
      <c r="Q495" s="38"/>
      <c r="R495" s="38"/>
      <c r="S495" s="38"/>
      <c r="T495" s="38"/>
      <c r="U495" s="38"/>
      <c r="V495" s="38"/>
      <c r="W495" s="38"/>
      <c r="X495" s="38"/>
      <c r="Y495" s="38"/>
      <c r="Z495" s="38"/>
    </row>
    <row r="496" spans="1:26" ht="15.75" customHeight="1">
      <c r="A496" s="38"/>
      <c r="B496" s="38"/>
      <c r="C496" s="38"/>
      <c r="D496" s="38"/>
      <c r="E496" s="38"/>
      <c r="F496" s="38"/>
      <c r="G496" s="38"/>
      <c r="H496" s="38"/>
      <c r="I496" s="38"/>
      <c r="J496" s="38"/>
      <c r="K496" s="38"/>
      <c r="L496" s="38"/>
      <c r="M496" s="38"/>
      <c r="N496" s="172"/>
      <c r="O496" s="172"/>
      <c r="P496" s="38"/>
      <c r="Q496" s="38"/>
      <c r="R496" s="38"/>
      <c r="S496" s="38"/>
      <c r="T496" s="38"/>
      <c r="U496" s="38"/>
      <c r="V496" s="38"/>
      <c r="W496" s="38"/>
      <c r="X496" s="38"/>
      <c r="Y496" s="38"/>
      <c r="Z496" s="38"/>
    </row>
    <row r="497" spans="1:26" ht="15.75" customHeight="1">
      <c r="A497" s="38"/>
      <c r="B497" s="38"/>
      <c r="C497" s="38"/>
      <c r="D497" s="38"/>
      <c r="E497" s="38"/>
      <c r="F497" s="38"/>
      <c r="G497" s="38"/>
      <c r="H497" s="38"/>
      <c r="I497" s="38"/>
      <c r="J497" s="38"/>
      <c r="K497" s="38"/>
      <c r="L497" s="38"/>
      <c r="M497" s="38"/>
      <c r="N497" s="172"/>
      <c r="O497" s="172"/>
      <c r="P497" s="38"/>
      <c r="Q497" s="38"/>
      <c r="R497" s="38"/>
      <c r="S497" s="38"/>
      <c r="T497" s="38"/>
      <c r="U497" s="38"/>
      <c r="V497" s="38"/>
      <c r="W497" s="38"/>
      <c r="X497" s="38"/>
      <c r="Y497" s="38"/>
      <c r="Z497" s="38"/>
    </row>
    <row r="498" spans="1:26" ht="15.75" customHeight="1">
      <c r="A498" s="38"/>
      <c r="B498" s="38"/>
      <c r="C498" s="38"/>
      <c r="D498" s="38"/>
      <c r="E498" s="38"/>
      <c r="F498" s="38"/>
      <c r="G498" s="38"/>
      <c r="H498" s="38"/>
      <c r="I498" s="38"/>
      <c r="J498" s="38"/>
      <c r="K498" s="38"/>
      <c r="L498" s="38"/>
      <c r="M498" s="38"/>
      <c r="N498" s="172"/>
      <c r="O498" s="172"/>
      <c r="P498" s="38"/>
      <c r="Q498" s="38"/>
      <c r="R498" s="38"/>
      <c r="S498" s="38"/>
      <c r="T498" s="38"/>
      <c r="U498" s="38"/>
      <c r="V498" s="38"/>
      <c r="W498" s="38"/>
      <c r="X498" s="38"/>
      <c r="Y498" s="38"/>
      <c r="Z498" s="38"/>
    </row>
    <row r="499" spans="1:26" ht="15.75" customHeight="1">
      <c r="A499" s="38"/>
      <c r="B499" s="38"/>
      <c r="C499" s="38"/>
      <c r="D499" s="38"/>
      <c r="E499" s="38"/>
      <c r="F499" s="38"/>
      <c r="G499" s="38"/>
      <c r="H499" s="38"/>
      <c r="I499" s="38"/>
      <c r="J499" s="38"/>
      <c r="K499" s="38"/>
      <c r="L499" s="38"/>
      <c r="M499" s="38"/>
      <c r="N499" s="172"/>
      <c r="O499" s="172"/>
      <c r="P499" s="38"/>
      <c r="Q499" s="38"/>
      <c r="R499" s="38"/>
      <c r="S499" s="38"/>
      <c r="T499" s="38"/>
      <c r="U499" s="38"/>
      <c r="V499" s="38"/>
      <c r="W499" s="38"/>
      <c r="X499" s="38"/>
      <c r="Y499" s="38"/>
      <c r="Z499" s="38"/>
    </row>
    <row r="500" spans="1:26" ht="15.75" customHeight="1">
      <c r="A500" s="38"/>
      <c r="B500" s="38"/>
      <c r="C500" s="38"/>
      <c r="D500" s="38"/>
      <c r="E500" s="38"/>
      <c r="F500" s="38"/>
      <c r="G500" s="38"/>
      <c r="H500" s="38"/>
      <c r="I500" s="38"/>
      <c r="J500" s="38"/>
      <c r="K500" s="38"/>
      <c r="L500" s="38"/>
      <c r="M500" s="38"/>
      <c r="N500" s="172"/>
      <c r="O500" s="172"/>
      <c r="P500" s="38"/>
      <c r="Q500" s="38"/>
      <c r="R500" s="38"/>
      <c r="S500" s="38"/>
      <c r="T500" s="38"/>
      <c r="U500" s="38"/>
      <c r="V500" s="38"/>
      <c r="W500" s="38"/>
      <c r="X500" s="38"/>
      <c r="Y500" s="38"/>
      <c r="Z500" s="38"/>
    </row>
    <row r="501" spans="1:26" ht="15.75" customHeight="1">
      <c r="A501" s="38"/>
      <c r="B501" s="38"/>
      <c r="C501" s="38"/>
      <c r="D501" s="38"/>
      <c r="E501" s="38"/>
      <c r="F501" s="38"/>
      <c r="G501" s="38"/>
      <c r="H501" s="38"/>
      <c r="I501" s="38"/>
      <c r="J501" s="38"/>
      <c r="K501" s="38"/>
      <c r="L501" s="38"/>
      <c r="M501" s="38"/>
      <c r="N501" s="172"/>
      <c r="O501" s="172"/>
      <c r="P501" s="38"/>
      <c r="Q501" s="38"/>
      <c r="R501" s="38"/>
      <c r="S501" s="38"/>
      <c r="T501" s="38"/>
      <c r="U501" s="38"/>
      <c r="V501" s="38"/>
      <c r="W501" s="38"/>
      <c r="X501" s="38"/>
      <c r="Y501" s="38"/>
      <c r="Z501" s="38"/>
    </row>
    <row r="502" spans="1:26" ht="15.75" customHeight="1">
      <c r="A502" s="38"/>
      <c r="B502" s="38"/>
      <c r="C502" s="38"/>
      <c r="D502" s="38"/>
      <c r="E502" s="38"/>
      <c r="F502" s="38"/>
      <c r="G502" s="38"/>
      <c r="H502" s="38"/>
      <c r="I502" s="38"/>
      <c r="J502" s="38"/>
      <c r="K502" s="38"/>
      <c r="L502" s="38"/>
      <c r="M502" s="38"/>
      <c r="N502" s="172"/>
      <c r="O502" s="172"/>
      <c r="P502" s="38"/>
      <c r="Q502" s="38"/>
      <c r="R502" s="38"/>
      <c r="S502" s="38"/>
      <c r="T502" s="38"/>
      <c r="U502" s="38"/>
      <c r="V502" s="38"/>
      <c r="W502" s="38"/>
      <c r="X502" s="38"/>
      <c r="Y502" s="38"/>
      <c r="Z502" s="38"/>
    </row>
    <row r="503" spans="1:26" ht="15.75" customHeight="1">
      <c r="A503" s="38"/>
      <c r="B503" s="38"/>
      <c r="C503" s="38"/>
      <c r="D503" s="38"/>
      <c r="E503" s="38"/>
      <c r="F503" s="38"/>
      <c r="G503" s="38"/>
      <c r="H503" s="38"/>
      <c r="I503" s="38"/>
      <c r="J503" s="38"/>
      <c r="K503" s="38"/>
      <c r="L503" s="38"/>
      <c r="M503" s="38"/>
      <c r="N503" s="172"/>
      <c r="O503" s="172"/>
      <c r="P503" s="38"/>
      <c r="Q503" s="38"/>
      <c r="R503" s="38"/>
      <c r="S503" s="38"/>
      <c r="T503" s="38"/>
      <c r="U503" s="38"/>
      <c r="V503" s="38"/>
      <c r="W503" s="38"/>
      <c r="X503" s="38"/>
      <c r="Y503" s="38"/>
      <c r="Z503" s="38"/>
    </row>
    <row r="504" spans="1:26" ht="15.75" customHeight="1">
      <c r="A504" s="38"/>
      <c r="B504" s="38"/>
      <c r="C504" s="38"/>
      <c r="D504" s="38"/>
      <c r="E504" s="38"/>
      <c r="F504" s="38"/>
      <c r="G504" s="38"/>
      <c r="H504" s="38"/>
      <c r="I504" s="38"/>
      <c r="J504" s="38"/>
      <c r="K504" s="38"/>
      <c r="L504" s="38"/>
      <c r="M504" s="38"/>
      <c r="N504" s="172"/>
      <c r="O504" s="172"/>
      <c r="P504" s="38"/>
      <c r="Q504" s="38"/>
      <c r="R504" s="38"/>
      <c r="S504" s="38"/>
      <c r="T504" s="38"/>
      <c r="U504" s="38"/>
      <c r="V504" s="38"/>
      <c r="W504" s="38"/>
      <c r="X504" s="38"/>
      <c r="Y504" s="38"/>
      <c r="Z504" s="38"/>
    </row>
    <row r="505" spans="1:26" ht="15.75" customHeight="1">
      <c r="A505" s="38"/>
      <c r="B505" s="38"/>
      <c r="C505" s="38"/>
      <c r="D505" s="38"/>
      <c r="E505" s="38"/>
      <c r="F505" s="38"/>
      <c r="G505" s="38"/>
      <c r="H505" s="38"/>
      <c r="I505" s="38"/>
      <c r="J505" s="38"/>
      <c r="K505" s="38"/>
      <c r="L505" s="38"/>
      <c r="M505" s="38"/>
      <c r="N505" s="172"/>
      <c r="O505" s="172"/>
      <c r="P505" s="38"/>
      <c r="Q505" s="38"/>
      <c r="R505" s="38"/>
      <c r="S505" s="38"/>
      <c r="T505" s="38"/>
      <c r="U505" s="38"/>
      <c r="V505" s="38"/>
      <c r="W505" s="38"/>
      <c r="X505" s="38"/>
      <c r="Y505" s="38"/>
      <c r="Z505" s="38"/>
    </row>
    <row r="506" spans="1:26" ht="15.75" customHeight="1">
      <c r="A506" s="38"/>
      <c r="B506" s="38"/>
      <c r="C506" s="38"/>
      <c r="D506" s="38"/>
      <c r="E506" s="38"/>
      <c r="F506" s="38"/>
      <c r="G506" s="38"/>
      <c r="H506" s="38"/>
      <c r="I506" s="38"/>
      <c r="J506" s="38"/>
      <c r="K506" s="38"/>
      <c r="L506" s="38"/>
      <c r="M506" s="38"/>
      <c r="N506" s="172"/>
      <c r="O506" s="172"/>
      <c r="P506" s="38"/>
      <c r="Q506" s="38"/>
      <c r="R506" s="38"/>
      <c r="S506" s="38"/>
      <c r="T506" s="38"/>
      <c r="U506" s="38"/>
      <c r="V506" s="38"/>
      <c r="W506" s="38"/>
      <c r="X506" s="38"/>
      <c r="Y506" s="38"/>
      <c r="Z506" s="38"/>
    </row>
    <row r="507" spans="1:26" ht="15.75" customHeight="1">
      <c r="A507" s="38"/>
      <c r="B507" s="38"/>
      <c r="C507" s="38"/>
      <c r="D507" s="38"/>
      <c r="E507" s="38"/>
      <c r="F507" s="38"/>
      <c r="G507" s="38"/>
      <c r="H507" s="38"/>
      <c r="I507" s="38"/>
      <c r="J507" s="38"/>
      <c r="K507" s="38"/>
      <c r="L507" s="38"/>
      <c r="M507" s="38"/>
      <c r="N507" s="172"/>
      <c r="O507" s="172"/>
      <c r="P507" s="38"/>
      <c r="Q507" s="38"/>
      <c r="R507" s="38"/>
      <c r="S507" s="38"/>
      <c r="T507" s="38"/>
      <c r="U507" s="38"/>
      <c r="V507" s="38"/>
      <c r="W507" s="38"/>
      <c r="X507" s="38"/>
      <c r="Y507" s="38"/>
      <c r="Z507" s="38"/>
    </row>
    <row r="508" spans="1:26" ht="15.75" customHeight="1">
      <c r="A508" s="38"/>
      <c r="B508" s="38"/>
      <c r="C508" s="38"/>
      <c r="D508" s="38"/>
      <c r="E508" s="38"/>
      <c r="F508" s="38"/>
      <c r="G508" s="38"/>
      <c r="H508" s="38"/>
      <c r="I508" s="38"/>
      <c r="J508" s="38"/>
      <c r="K508" s="38"/>
      <c r="L508" s="38"/>
      <c r="M508" s="38"/>
      <c r="N508" s="172"/>
      <c r="O508" s="172"/>
      <c r="P508" s="38"/>
      <c r="Q508" s="38"/>
      <c r="R508" s="38"/>
      <c r="S508" s="38"/>
      <c r="T508" s="38"/>
      <c r="U508" s="38"/>
      <c r="V508" s="38"/>
      <c r="W508" s="38"/>
      <c r="X508" s="38"/>
      <c r="Y508" s="38"/>
      <c r="Z508" s="38"/>
    </row>
    <row r="509" spans="1:26" ht="15.75" customHeight="1">
      <c r="A509" s="38"/>
      <c r="B509" s="38"/>
      <c r="C509" s="38"/>
      <c r="D509" s="38"/>
      <c r="E509" s="38"/>
      <c r="F509" s="38"/>
      <c r="G509" s="38"/>
      <c r="H509" s="38"/>
      <c r="I509" s="38"/>
      <c r="J509" s="38"/>
      <c r="K509" s="38"/>
      <c r="L509" s="38"/>
      <c r="M509" s="38"/>
      <c r="N509" s="172"/>
      <c r="O509" s="172"/>
      <c r="P509" s="38"/>
      <c r="Q509" s="38"/>
      <c r="R509" s="38"/>
      <c r="S509" s="38"/>
      <c r="T509" s="38"/>
      <c r="U509" s="38"/>
      <c r="V509" s="38"/>
      <c r="W509" s="38"/>
      <c r="X509" s="38"/>
      <c r="Y509" s="38"/>
      <c r="Z509" s="38"/>
    </row>
    <row r="510" spans="1:26" ht="15.75" customHeight="1">
      <c r="A510" s="38"/>
      <c r="B510" s="38"/>
      <c r="C510" s="38"/>
      <c r="D510" s="38"/>
      <c r="E510" s="38"/>
      <c r="F510" s="38"/>
      <c r="G510" s="38"/>
      <c r="H510" s="38"/>
      <c r="I510" s="38"/>
      <c r="J510" s="38"/>
      <c r="K510" s="38"/>
      <c r="L510" s="38"/>
      <c r="M510" s="38"/>
      <c r="N510" s="172"/>
      <c r="O510" s="172"/>
      <c r="P510" s="38"/>
      <c r="Q510" s="38"/>
      <c r="R510" s="38"/>
      <c r="S510" s="38"/>
      <c r="T510" s="38"/>
      <c r="U510" s="38"/>
      <c r="V510" s="38"/>
      <c r="W510" s="38"/>
      <c r="X510" s="38"/>
      <c r="Y510" s="38"/>
      <c r="Z510" s="38"/>
    </row>
    <row r="511" spans="1:26" ht="15.75" customHeight="1">
      <c r="A511" s="38"/>
      <c r="B511" s="38"/>
      <c r="C511" s="38"/>
      <c r="D511" s="38"/>
      <c r="E511" s="38"/>
      <c r="F511" s="38"/>
      <c r="G511" s="38"/>
      <c r="H511" s="38"/>
      <c r="I511" s="38"/>
      <c r="J511" s="38"/>
      <c r="K511" s="38"/>
      <c r="L511" s="38"/>
      <c r="M511" s="38"/>
      <c r="N511" s="172"/>
      <c r="O511" s="172"/>
      <c r="P511" s="38"/>
      <c r="Q511" s="38"/>
      <c r="R511" s="38"/>
      <c r="S511" s="38"/>
      <c r="T511" s="38"/>
      <c r="U511" s="38"/>
      <c r="V511" s="38"/>
      <c r="W511" s="38"/>
      <c r="X511" s="38"/>
      <c r="Y511" s="38"/>
      <c r="Z511" s="38"/>
    </row>
    <row r="512" spans="1:26" ht="15.75" customHeight="1">
      <c r="A512" s="38"/>
      <c r="B512" s="38"/>
      <c r="C512" s="38"/>
      <c r="D512" s="38"/>
      <c r="E512" s="38"/>
      <c r="F512" s="38"/>
      <c r="G512" s="38"/>
      <c r="H512" s="38"/>
      <c r="I512" s="38"/>
      <c r="J512" s="38"/>
      <c r="K512" s="38"/>
      <c r="L512" s="38"/>
      <c r="M512" s="38"/>
      <c r="N512" s="172"/>
      <c r="O512" s="172"/>
      <c r="P512" s="38"/>
      <c r="Q512" s="38"/>
      <c r="R512" s="38"/>
      <c r="S512" s="38"/>
      <c r="T512" s="38"/>
      <c r="U512" s="38"/>
      <c r="V512" s="38"/>
      <c r="W512" s="38"/>
      <c r="X512" s="38"/>
      <c r="Y512" s="38"/>
      <c r="Z512" s="38"/>
    </row>
    <row r="513" spans="1:26" ht="15.75" customHeight="1">
      <c r="A513" s="38"/>
      <c r="B513" s="38"/>
      <c r="C513" s="38"/>
      <c r="D513" s="38"/>
      <c r="E513" s="38"/>
      <c r="F513" s="38"/>
      <c r="G513" s="38"/>
      <c r="H513" s="38"/>
      <c r="I513" s="38"/>
      <c r="J513" s="38"/>
      <c r="K513" s="38"/>
      <c r="L513" s="38"/>
      <c r="M513" s="38"/>
      <c r="N513" s="172"/>
      <c r="O513" s="172"/>
      <c r="P513" s="38"/>
      <c r="Q513" s="38"/>
      <c r="R513" s="38"/>
      <c r="S513" s="38"/>
      <c r="T513" s="38"/>
      <c r="U513" s="38"/>
      <c r="V513" s="38"/>
      <c r="W513" s="38"/>
      <c r="X513" s="38"/>
      <c r="Y513" s="38"/>
      <c r="Z513" s="38"/>
    </row>
    <row r="514" spans="1:26" ht="15.75" customHeight="1">
      <c r="A514" s="38"/>
      <c r="B514" s="38"/>
      <c r="C514" s="38"/>
      <c r="D514" s="38"/>
      <c r="E514" s="38"/>
      <c r="F514" s="38"/>
      <c r="G514" s="38"/>
      <c r="H514" s="38"/>
      <c r="I514" s="38"/>
      <c r="J514" s="38"/>
      <c r="K514" s="38"/>
      <c r="L514" s="38"/>
      <c r="M514" s="38"/>
      <c r="N514" s="172"/>
      <c r="O514" s="172"/>
      <c r="P514" s="38"/>
      <c r="Q514" s="38"/>
      <c r="R514" s="38"/>
      <c r="S514" s="38"/>
      <c r="T514" s="38"/>
      <c r="U514" s="38"/>
      <c r="V514" s="38"/>
      <c r="W514" s="38"/>
      <c r="X514" s="38"/>
      <c r="Y514" s="38"/>
      <c r="Z514" s="38"/>
    </row>
    <row r="515" spans="1:26" ht="15.75" customHeight="1">
      <c r="A515" s="38"/>
      <c r="B515" s="38"/>
      <c r="C515" s="38"/>
      <c r="D515" s="38"/>
      <c r="E515" s="38"/>
      <c r="F515" s="38"/>
      <c r="G515" s="38"/>
      <c r="H515" s="38"/>
      <c r="I515" s="38"/>
      <c r="J515" s="38"/>
      <c r="K515" s="38"/>
      <c r="L515" s="38"/>
      <c r="M515" s="38"/>
      <c r="N515" s="172"/>
      <c r="O515" s="172"/>
      <c r="P515" s="38"/>
      <c r="Q515" s="38"/>
      <c r="R515" s="38"/>
      <c r="S515" s="38"/>
      <c r="T515" s="38"/>
      <c r="U515" s="38"/>
      <c r="V515" s="38"/>
      <c r="W515" s="38"/>
      <c r="X515" s="38"/>
      <c r="Y515" s="38"/>
      <c r="Z515" s="38"/>
    </row>
    <row r="516" spans="1:26" ht="15.75" customHeight="1">
      <c r="A516" s="38"/>
      <c r="B516" s="38"/>
      <c r="C516" s="38"/>
      <c r="D516" s="38"/>
      <c r="E516" s="38"/>
      <c r="F516" s="38"/>
      <c r="G516" s="38"/>
      <c r="H516" s="38"/>
      <c r="I516" s="38"/>
      <c r="J516" s="38"/>
      <c r="K516" s="38"/>
      <c r="L516" s="38"/>
      <c r="M516" s="38"/>
      <c r="N516" s="172"/>
      <c r="O516" s="172"/>
      <c r="P516" s="38"/>
      <c r="Q516" s="38"/>
      <c r="R516" s="38"/>
      <c r="S516" s="38"/>
      <c r="T516" s="38"/>
      <c r="U516" s="38"/>
      <c r="V516" s="38"/>
      <c r="W516" s="38"/>
      <c r="X516" s="38"/>
      <c r="Y516" s="38"/>
      <c r="Z516" s="38"/>
    </row>
    <row r="517" spans="1:26" ht="15.75" customHeight="1">
      <c r="A517" s="38"/>
      <c r="B517" s="38"/>
      <c r="C517" s="38"/>
      <c r="D517" s="38"/>
      <c r="E517" s="38"/>
      <c r="F517" s="38"/>
      <c r="G517" s="38"/>
      <c r="H517" s="38"/>
      <c r="I517" s="38"/>
      <c r="J517" s="38"/>
      <c r="K517" s="38"/>
      <c r="L517" s="38"/>
      <c r="M517" s="38"/>
      <c r="N517" s="172"/>
      <c r="O517" s="172"/>
      <c r="P517" s="38"/>
      <c r="Q517" s="38"/>
      <c r="R517" s="38"/>
      <c r="S517" s="38"/>
      <c r="T517" s="38"/>
      <c r="U517" s="38"/>
      <c r="V517" s="38"/>
      <c r="W517" s="38"/>
      <c r="X517" s="38"/>
      <c r="Y517" s="38"/>
      <c r="Z517" s="38"/>
    </row>
    <row r="518" spans="1:26" ht="15.75" customHeight="1">
      <c r="A518" s="38"/>
      <c r="B518" s="38"/>
      <c r="C518" s="38"/>
      <c r="D518" s="38"/>
      <c r="E518" s="38"/>
      <c r="F518" s="38"/>
      <c r="G518" s="38"/>
      <c r="H518" s="38"/>
      <c r="I518" s="38"/>
      <c r="J518" s="38"/>
      <c r="K518" s="38"/>
      <c r="L518" s="38"/>
      <c r="M518" s="38"/>
      <c r="N518" s="172"/>
      <c r="O518" s="172"/>
      <c r="P518" s="38"/>
      <c r="Q518" s="38"/>
      <c r="R518" s="38"/>
      <c r="S518" s="38"/>
      <c r="T518" s="38"/>
      <c r="U518" s="38"/>
      <c r="V518" s="38"/>
      <c r="W518" s="38"/>
      <c r="X518" s="38"/>
      <c r="Y518" s="38"/>
      <c r="Z518" s="38"/>
    </row>
    <row r="519" spans="1:26" ht="15.75" customHeight="1">
      <c r="A519" s="38"/>
      <c r="B519" s="38"/>
      <c r="C519" s="38"/>
      <c r="D519" s="38"/>
      <c r="E519" s="38"/>
      <c r="F519" s="38"/>
      <c r="G519" s="38"/>
      <c r="H519" s="38"/>
      <c r="I519" s="38"/>
      <c r="J519" s="38"/>
      <c r="K519" s="38"/>
      <c r="L519" s="38"/>
      <c r="M519" s="38"/>
      <c r="N519" s="172"/>
      <c r="O519" s="172"/>
      <c r="P519" s="38"/>
      <c r="Q519" s="38"/>
      <c r="R519" s="38"/>
      <c r="S519" s="38"/>
      <c r="T519" s="38"/>
      <c r="U519" s="38"/>
      <c r="V519" s="38"/>
      <c r="W519" s="38"/>
      <c r="X519" s="38"/>
      <c r="Y519" s="38"/>
      <c r="Z519" s="38"/>
    </row>
    <row r="520" spans="1:26" ht="15.75" customHeight="1">
      <c r="A520" s="38"/>
      <c r="B520" s="38"/>
      <c r="C520" s="38"/>
      <c r="D520" s="38"/>
      <c r="E520" s="38"/>
      <c r="F520" s="38"/>
      <c r="G520" s="38"/>
      <c r="H520" s="38"/>
      <c r="I520" s="38"/>
      <c r="J520" s="38"/>
      <c r="K520" s="38"/>
      <c r="L520" s="38"/>
      <c r="M520" s="38"/>
      <c r="N520" s="172"/>
      <c r="O520" s="172"/>
      <c r="P520" s="38"/>
      <c r="Q520" s="38"/>
      <c r="R520" s="38"/>
      <c r="S520" s="38"/>
      <c r="T520" s="38"/>
      <c r="U520" s="38"/>
      <c r="V520" s="38"/>
      <c r="W520" s="38"/>
      <c r="X520" s="38"/>
      <c r="Y520" s="38"/>
      <c r="Z520" s="38"/>
    </row>
    <row r="521" spans="1:26" ht="15.75" customHeight="1">
      <c r="A521" s="38"/>
      <c r="B521" s="38"/>
      <c r="C521" s="38"/>
      <c r="D521" s="38"/>
      <c r="E521" s="38"/>
      <c r="F521" s="38"/>
      <c r="G521" s="38"/>
      <c r="H521" s="38"/>
      <c r="I521" s="38"/>
      <c r="J521" s="38"/>
      <c r="K521" s="38"/>
      <c r="L521" s="38"/>
      <c r="M521" s="38"/>
      <c r="N521" s="172"/>
      <c r="O521" s="172"/>
      <c r="P521" s="38"/>
      <c r="Q521" s="38"/>
      <c r="R521" s="38"/>
      <c r="S521" s="38"/>
      <c r="T521" s="38"/>
      <c r="U521" s="38"/>
      <c r="V521" s="38"/>
      <c r="W521" s="38"/>
      <c r="X521" s="38"/>
      <c r="Y521" s="38"/>
      <c r="Z521" s="38"/>
    </row>
    <row r="522" spans="1:26" ht="15.75" customHeight="1">
      <c r="A522" s="38"/>
      <c r="B522" s="38"/>
      <c r="C522" s="38"/>
      <c r="D522" s="38"/>
      <c r="E522" s="38"/>
      <c r="F522" s="38"/>
      <c r="G522" s="38"/>
      <c r="H522" s="38"/>
      <c r="I522" s="38"/>
      <c r="J522" s="38"/>
      <c r="K522" s="38"/>
      <c r="L522" s="38"/>
      <c r="M522" s="38"/>
      <c r="N522" s="172"/>
      <c r="O522" s="172"/>
      <c r="P522" s="38"/>
      <c r="Q522" s="38"/>
      <c r="R522" s="38"/>
      <c r="S522" s="38"/>
      <c r="T522" s="38"/>
      <c r="U522" s="38"/>
      <c r="V522" s="38"/>
      <c r="W522" s="38"/>
      <c r="X522" s="38"/>
      <c r="Y522" s="38"/>
      <c r="Z522" s="38"/>
    </row>
    <row r="523" spans="1:26" ht="15.75" customHeight="1">
      <c r="A523" s="38"/>
      <c r="B523" s="38"/>
      <c r="C523" s="38"/>
      <c r="D523" s="38"/>
      <c r="E523" s="38"/>
      <c r="F523" s="38"/>
      <c r="G523" s="38"/>
      <c r="H523" s="38"/>
      <c r="I523" s="38"/>
      <c r="J523" s="38"/>
      <c r="K523" s="38"/>
      <c r="L523" s="38"/>
      <c r="M523" s="38"/>
      <c r="N523" s="172"/>
      <c r="O523" s="172"/>
      <c r="P523" s="38"/>
      <c r="Q523" s="38"/>
      <c r="R523" s="38"/>
      <c r="S523" s="38"/>
      <c r="T523" s="38"/>
      <c r="U523" s="38"/>
      <c r="V523" s="38"/>
      <c r="W523" s="38"/>
      <c r="X523" s="38"/>
      <c r="Y523" s="38"/>
      <c r="Z523" s="38"/>
    </row>
    <row r="524" spans="1:26" ht="15.75" customHeight="1">
      <c r="A524" s="38"/>
      <c r="B524" s="38"/>
      <c r="C524" s="38"/>
      <c r="D524" s="38"/>
      <c r="E524" s="38"/>
      <c r="F524" s="38"/>
      <c r="G524" s="38"/>
      <c r="H524" s="38"/>
      <c r="I524" s="38"/>
      <c r="J524" s="38"/>
      <c r="K524" s="38"/>
      <c r="L524" s="38"/>
      <c r="M524" s="38"/>
      <c r="N524" s="172"/>
      <c r="O524" s="172"/>
      <c r="P524" s="38"/>
      <c r="Q524" s="38"/>
      <c r="R524" s="38"/>
      <c r="S524" s="38"/>
      <c r="T524" s="38"/>
      <c r="U524" s="38"/>
      <c r="V524" s="38"/>
      <c r="W524" s="38"/>
      <c r="X524" s="38"/>
      <c r="Y524" s="38"/>
      <c r="Z524" s="38"/>
    </row>
    <row r="525" spans="1:26" ht="15.75" customHeight="1">
      <c r="A525" s="38"/>
      <c r="B525" s="38"/>
      <c r="C525" s="38"/>
      <c r="D525" s="38"/>
      <c r="E525" s="38"/>
      <c r="F525" s="38"/>
      <c r="G525" s="38"/>
      <c r="H525" s="38"/>
      <c r="I525" s="38"/>
      <c r="J525" s="38"/>
      <c r="K525" s="38"/>
      <c r="L525" s="38"/>
      <c r="M525" s="38"/>
      <c r="N525" s="172"/>
      <c r="O525" s="172"/>
      <c r="P525" s="38"/>
      <c r="Q525" s="38"/>
      <c r="R525" s="38"/>
      <c r="S525" s="38"/>
      <c r="T525" s="38"/>
      <c r="U525" s="38"/>
      <c r="V525" s="38"/>
      <c r="W525" s="38"/>
      <c r="X525" s="38"/>
      <c r="Y525" s="38"/>
      <c r="Z525" s="38"/>
    </row>
    <row r="526" spans="1:26" ht="15.75" customHeight="1">
      <c r="A526" s="38"/>
      <c r="B526" s="38"/>
      <c r="C526" s="38"/>
      <c r="D526" s="38"/>
      <c r="E526" s="38"/>
      <c r="F526" s="38"/>
      <c r="G526" s="38"/>
      <c r="H526" s="38"/>
      <c r="I526" s="38"/>
      <c r="J526" s="38"/>
      <c r="K526" s="38"/>
      <c r="L526" s="38"/>
      <c r="M526" s="38"/>
      <c r="N526" s="172"/>
      <c r="O526" s="172"/>
      <c r="P526" s="38"/>
      <c r="Q526" s="38"/>
      <c r="R526" s="38"/>
      <c r="S526" s="38"/>
      <c r="T526" s="38"/>
      <c r="U526" s="38"/>
      <c r="V526" s="38"/>
      <c r="W526" s="38"/>
      <c r="X526" s="38"/>
      <c r="Y526" s="38"/>
      <c r="Z526" s="38"/>
    </row>
    <row r="527" spans="1:26" ht="15.75" customHeight="1">
      <c r="A527" s="38"/>
      <c r="B527" s="38"/>
      <c r="C527" s="38"/>
      <c r="D527" s="38"/>
      <c r="E527" s="38"/>
      <c r="F527" s="38"/>
      <c r="G527" s="38"/>
      <c r="H527" s="38"/>
      <c r="I527" s="38"/>
      <c r="J527" s="38"/>
      <c r="K527" s="38"/>
      <c r="L527" s="38"/>
      <c r="M527" s="38"/>
      <c r="N527" s="172"/>
      <c r="O527" s="172"/>
      <c r="P527" s="38"/>
      <c r="Q527" s="38"/>
      <c r="R527" s="38"/>
      <c r="S527" s="38"/>
      <c r="T527" s="38"/>
      <c r="U527" s="38"/>
      <c r="V527" s="38"/>
      <c r="W527" s="38"/>
      <c r="X527" s="38"/>
      <c r="Y527" s="38"/>
      <c r="Z527" s="38"/>
    </row>
    <row r="528" spans="1:26" ht="15.75" customHeight="1">
      <c r="A528" s="38"/>
      <c r="B528" s="38"/>
      <c r="C528" s="38"/>
      <c r="D528" s="38"/>
      <c r="E528" s="38"/>
      <c r="F528" s="38"/>
      <c r="G528" s="38"/>
      <c r="H528" s="38"/>
      <c r="I528" s="38"/>
      <c r="J528" s="38"/>
      <c r="K528" s="38"/>
      <c r="L528" s="38"/>
      <c r="M528" s="38"/>
      <c r="N528" s="172"/>
      <c r="O528" s="172"/>
      <c r="P528" s="38"/>
      <c r="Q528" s="38"/>
      <c r="R528" s="38"/>
      <c r="S528" s="38"/>
      <c r="T528" s="38"/>
      <c r="U528" s="38"/>
      <c r="V528" s="38"/>
      <c r="W528" s="38"/>
      <c r="X528" s="38"/>
      <c r="Y528" s="38"/>
      <c r="Z528" s="38"/>
    </row>
    <row r="529" spans="1:26" ht="15.75" customHeight="1">
      <c r="A529" s="38"/>
      <c r="B529" s="38"/>
      <c r="C529" s="38"/>
      <c r="D529" s="38"/>
      <c r="E529" s="38"/>
      <c r="F529" s="38"/>
      <c r="G529" s="38"/>
      <c r="H529" s="38"/>
      <c r="I529" s="38"/>
      <c r="J529" s="38"/>
      <c r="K529" s="38"/>
      <c r="L529" s="38"/>
      <c r="M529" s="38"/>
      <c r="N529" s="172"/>
      <c r="O529" s="172"/>
      <c r="P529" s="38"/>
      <c r="Q529" s="38"/>
      <c r="R529" s="38"/>
      <c r="S529" s="38"/>
      <c r="T529" s="38"/>
      <c r="U529" s="38"/>
      <c r="V529" s="38"/>
      <c r="W529" s="38"/>
      <c r="X529" s="38"/>
      <c r="Y529" s="38"/>
      <c r="Z529" s="38"/>
    </row>
    <row r="530" spans="1:26" ht="15.75" customHeight="1">
      <c r="A530" s="38"/>
      <c r="B530" s="38"/>
      <c r="C530" s="38"/>
      <c r="D530" s="38"/>
      <c r="E530" s="38"/>
      <c r="F530" s="38"/>
      <c r="G530" s="38"/>
      <c r="H530" s="38"/>
      <c r="I530" s="38"/>
      <c r="J530" s="38"/>
      <c r="K530" s="38"/>
      <c r="L530" s="38"/>
      <c r="M530" s="38"/>
      <c r="N530" s="172"/>
      <c r="O530" s="172"/>
      <c r="P530" s="38"/>
      <c r="Q530" s="38"/>
      <c r="R530" s="38"/>
      <c r="S530" s="38"/>
      <c r="T530" s="38"/>
      <c r="U530" s="38"/>
      <c r="V530" s="38"/>
      <c r="W530" s="38"/>
      <c r="X530" s="38"/>
      <c r="Y530" s="38"/>
      <c r="Z530" s="38"/>
    </row>
    <row r="531" spans="1:26" ht="15.75" customHeight="1">
      <c r="A531" s="38"/>
      <c r="B531" s="38"/>
      <c r="C531" s="38"/>
      <c r="D531" s="38"/>
      <c r="E531" s="38"/>
      <c r="F531" s="38"/>
      <c r="G531" s="38"/>
      <c r="H531" s="38"/>
      <c r="I531" s="38"/>
      <c r="J531" s="38"/>
      <c r="K531" s="38"/>
      <c r="L531" s="38"/>
      <c r="M531" s="38"/>
      <c r="N531" s="172"/>
      <c r="O531" s="172"/>
      <c r="P531" s="38"/>
      <c r="Q531" s="38"/>
      <c r="R531" s="38"/>
      <c r="S531" s="38"/>
      <c r="T531" s="38"/>
      <c r="U531" s="38"/>
      <c r="V531" s="38"/>
      <c r="W531" s="38"/>
      <c r="X531" s="38"/>
      <c r="Y531" s="38"/>
      <c r="Z531" s="38"/>
    </row>
    <row r="532" spans="1:26" ht="15.75" customHeight="1">
      <c r="A532" s="38"/>
      <c r="B532" s="38"/>
      <c r="C532" s="38"/>
      <c r="D532" s="38"/>
      <c r="E532" s="38"/>
      <c r="F532" s="38"/>
      <c r="G532" s="38"/>
      <c r="H532" s="38"/>
      <c r="I532" s="38"/>
      <c r="J532" s="38"/>
      <c r="K532" s="38"/>
      <c r="L532" s="38"/>
      <c r="M532" s="38"/>
      <c r="N532" s="172"/>
      <c r="O532" s="172"/>
      <c r="P532" s="38"/>
      <c r="Q532" s="38"/>
      <c r="R532" s="38"/>
      <c r="S532" s="38"/>
      <c r="T532" s="38"/>
      <c r="U532" s="38"/>
      <c r="V532" s="38"/>
      <c r="W532" s="38"/>
      <c r="X532" s="38"/>
      <c r="Y532" s="38"/>
      <c r="Z532" s="38"/>
    </row>
    <row r="533" spans="1:26" ht="15.75" customHeight="1">
      <c r="A533" s="38"/>
      <c r="B533" s="38"/>
      <c r="C533" s="38"/>
      <c r="D533" s="38"/>
      <c r="E533" s="38"/>
      <c r="F533" s="38"/>
      <c r="G533" s="38"/>
      <c r="H533" s="38"/>
      <c r="I533" s="38"/>
      <c r="J533" s="38"/>
      <c r="K533" s="38"/>
      <c r="L533" s="38"/>
      <c r="M533" s="38"/>
      <c r="N533" s="172"/>
      <c r="O533" s="172"/>
      <c r="P533" s="38"/>
      <c r="Q533" s="38"/>
      <c r="R533" s="38"/>
      <c r="S533" s="38"/>
      <c r="T533" s="38"/>
      <c r="U533" s="38"/>
      <c r="V533" s="38"/>
      <c r="W533" s="38"/>
      <c r="X533" s="38"/>
      <c r="Y533" s="38"/>
      <c r="Z533" s="38"/>
    </row>
    <row r="534" spans="1:26" ht="15.75" customHeight="1">
      <c r="A534" s="38"/>
      <c r="B534" s="38"/>
      <c r="C534" s="38"/>
      <c r="D534" s="38"/>
      <c r="E534" s="38"/>
      <c r="F534" s="38"/>
      <c r="G534" s="38"/>
      <c r="H534" s="38"/>
      <c r="I534" s="38"/>
      <c r="J534" s="38"/>
      <c r="K534" s="38"/>
      <c r="L534" s="38"/>
      <c r="M534" s="38"/>
      <c r="N534" s="172"/>
      <c r="O534" s="172"/>
      <c r="P534" s="38"/>
      <c r="Q534" s="38"/>
      <c r="R534" s="38"/>
      <c r="S534" s="38"/>
      <c r="T534" s="38"/>
      <c r="U534" s="38"/>
      <c r="V534" s="38"/>
      <c r="W534" s="38"/>
      <c r="X534" s="38"/>
      <c r="Y534" s="38"/>
      <c r="Z534" s="38"/>
    </row>
    <row r="535" spans="1:26" ht="15.75" customHeight="1">
      <c r="A535" s="38"/>
      <c r="B535" s="38"/>
      <c r="C535" s="38"/>
      <c r="D535" s="38"/>
      <c r="E535" s="38"/>
      <c r="F535" s="38"/>
      <c r="G535" s="38"/>
      <c r="H535" s="38"/>
      <c r="I535" s="38"/>
      <c r="J535" s="38"/>
      <c r="K535" s="38"/>
      <c r="L535" s="38"/>
      <c r="M535" s="38"/>
      <c r="N535" s="172"/>
      <c r="O535" s="172"/>
      <c r="P535" s="38"/>
      <c r="Q535" s="38"/>
      <c r="R535" s="38"/>
      <c r="S535" s="38"/>
      <c r="T535" s="38"/>
      <c r="U535" s="38"/>
      <c r="V535" s="38"/>
      <c r="W535" s="38"/>
      <c r="X535" s="38"/>
      <c r="Y535" s="38"/>
      <c r="Z535" s="38"/>
    </row>
    <row r="536" spans="1:26" ht="15.75" customHeight="1">
      <c r="A536" s="38"/>
      <c r="B536" s="38"/>
      <c r="C536" s="38"/>
      <c r="D536" s="38"/>
      <c r="E536" s="38"/>
      <c r="F536" s="38"/>
      <c r="G536" s="38"/>
      <c r="H536" s="38"/>
      <c r="I536" s="38"/>
      <c r="J536" s="38"/>
      <c r="K536" s="38"/>
      <c r="L536" s="38"/>
      <c r="M536" s="38"/>
      <c r="N536" s="172"/>
      <c r="O536" s="172"/>
      <c r="P536" s="38"/>
      <c r="Q536" s="38"/>
      <c r="R536" s="38"/>
      <c r="S536" s="38"/>
      <c r="T536" s="38"/>
      <c r="U536" s="38"/>
      <c r="V536" s="38"/>
      <c r="W536" s="38"/>
      <c r="X536" s="38"/>
      <c r="Y536" s="38"/>
      <c r="Z536" s="38"/>
    </row>
    <row r="537" spans="1:26" ht="15.75" customHeight="1">
      <c r="A537" s="38"/>
      <c r="B537" s="38"/>
      <c r="C537" s="38"/>
      <c r="D537" s="38"/>
      <c r="E537" s="38"/>
      <c r="F537" s="38"/>
      <c r="G537" s="38"/>
      <c r="H537" s="38"/>
      <c r="I537" s="38"/>
      <c r="J537" s="38"/>
      <c r="K537" s="38"/>
      <c r="L537" s="38"/>
      <c r="M537" s="38"/>
      <c r="N537" s="172"/>
      <c r="O537" s="172"/>
      <c r="P537" s="38"/>
      <c r="Q537" s="38"/>
      <c r="R537" s="38"/>
      <c r="S537" s="38"/>
      <c r="T537" s="38"/>
      <c r="U537" s="38"/>
      <c r="V537" s="38"/>
      <c r="W537" s="38"/>
      <c r="X537" s="38"/>
      <c r="Y537" s="38"/>
      <c r="Z537" s="38"/>
    </row>
    <row r="538" spans="1:26" ht="15.75" customHeight="1">
      <c r="A538" s="38"/>
      <c r="B538" s="38"/>
      <c r="C538" s="38"/>
      <c r="D538" s="38"/>
      <c r="E538" s="38"/>
      <c r="F538" s="38"/>
      <c r="G538" s="38"/>
      <c r="H538" s="38"/>
      <c r="I538" s="38"/>
      <c r="J538" s="38"/>
      <c r="K538" s="38"/>
      <c r="L538" s="38"/>
      <c r="M538" s="38"/>
      <c r="N538" s="172"/>
      <c r="O538" s="172"/>
      <c r="P538" s="38"/>
      <c r="Q538" s="38"/>
      <c r="R538" s="38"/>
      <c r="S538" s="38"/>
      <c r="T538" s="38"/>
      <c r="U538" s="38"/>
      <c r="V538" s="38"/>
      <c r="W538" s="38"/>
      <c r="X538" s="38"/>
      <c r="Y538" s="38"/>
      <c r="Z538" s="38"/>
    </row>
    <row r="539" spans="1:26" ht="15.75" customHeight="1">
      <c r="A539" s="38"/>
      <c r="B539" s="38"/>
      <c r="C539" s="38"/>
      <c r="D539" s="38"/>
      <c r="E539" s="38"/>
      <c r="F539" s="38"/>
      <c r="G539" s="38"/>
      <c r="H539" s="38"/>
      <c r="I539" s="38"/>
      <c r="J539" s="38"/>
      <c r="K539" s="38"/>
      <c r="L539" s="38"/>
      <c r="M539" s="38"/>
      <c r="N539" s="172"/>
      <c r="O539" s="172"/>
      <c r="P539" s="38"/>
      <c r="Q539" s="38"/>
      <c r="R539" s="38"/>
      <c r="S539" s="38"/>
      <c r="T539" s="38"/>
      <c r="U539" s="38"/>
      <c r="V539" s="38"/>
      <c r="W539" s="38"/>
      <c r="X539" s="38"/>
      <c r="Y539" s="38"/>
      <c r="Z539" s="38"/>
    </row>
    <row r="540" spans="1:26" ht="15.75" customHeight="1">
      <c r="A540" s="38"/>
      <c r="B540" s="38"/>
      <c r="C540" s="38"/>
      <c r="D540" s="38"/>
      <c r="E540" s="38"/>
      <c r="F540" s="38"/>
      <c r="G540" s="38"/>
      <c r="H540" s="38"/>
      <c r="I540" s="38"/>
      <c r="J540" s="38"/>
      <c r="K540" s="38"/>
      <c r="L540" s="38"/>
      <c r="M540" s="38"/>
      <c r="N540" s="172"/>
      <c r="O540" s="172"/>
      <c r="P540" s="38"/>
      <c r="Q540" s="38"/>
      <c r="R540" s="38"/>
      <c r="S540" s="38"/>
      <c r="T540" s="38"/>
      <c r="U540" s="38"/>
      <c r="V540" s="38"/>
      <c r="W540" s="38"/>
      <c r="X540" s="38"/>
      <c r="Y540" s="38"/>
      <c r="Z540" s="38"/>
    </row>
    <row r="541" spans="1:26" ht="15.75" customHeight="1">
      <c r="A541" s="38"/>
      <c r="B541" s="38"/>
      <c r="C541" s="38"/>
      <c r="D541" s="38"/>
      <c r="E541" s="38"/>
      <c r="F541" s="38"/>
      <c r="G541" s="38"/>
      <c r="H541" s="38"/>
      <c r="I541" s="38"/>
      <c r="J541" s="38"/>
      <c r="K541" s="38"/>
      <c r="L541" s="38"/>
      <c r="M541" s="38"/>
      <c r="N541" s="172"/>
      <c r="O541" s="172"/>
      <c r="P541" s="38"/>
      <c r="Q541" s="38"/>
      <c r="R541" s="38"/>
      <c r="S541" s="38"/>
      <c r="T541" s="38"/>
      <c r="U541" s="38"/>
      <c r="V541" s="38"/>
      <c r="W541" s="38"/>
      <c r="X541" s="38"/>
      <c r="Y541" s="38"/>
      <c r="Z541" s="38"/>
    </row>
    <row r="542" spans="1:26" ht="15.75" customHeight="1">
      <c r="A542" s="38"/>
      <c r="B542" s="38"/>
      <c r="C542" s="38"/>
      <c r="D542" s="38"/>
      <c r="E542" s="38"/>
      <c r="F542" s="38"/>
      <c r="G542" s="38"/>
      <c r="H542" s="38"/>
      <c r="I542" s="38"/>
      <c r="J542" s="38"/>
      <c r="K542" s="38"/>
      <c r="L542" s="38"/>
      <c r="M542" s="38"/>
      <c r="N542" s="172"/>
      <c r="O542" s="172"/>
      <c r="P542" s="38"/>
      <c r="Q542" s="38"/>
      <c r="R542" s="38"/>
      <c r="S542" s="38"/>
      <c r="T542" s="38"/>
      <c r="U542" s="38"/>
      <c r="V542" s="38"/>
      <c r="W542" s="38"/>
      <c r="X542" s="38"/>
      <c r="Y542" s="38"/>
      <c r="Z542" s="38"/>
    </row>
    <row r="543" spans="1:26" ht="15.75" customHeight="1">
      <c r="A543" s="38"/>
      <c r="B543" s="38"/>
      <c r="C543" s="38"/>
      <c r="D543" s="38"/>
      <c r="E543" s="38"/>
      <c r="F543" s="38"/>
      <c r="G543" s="38"/>
      <c r="H543" s="38"/>
      <c r="I543" s="38"/>
      <c r="J543" s="38"/>
      <c r="K543" s="38"/>
      <c r="L543" s="38"/>
      <c r="M543" s="38"/>
      <c r="N543" s="172"/>
      <c r="O543" s="172"/>
      <c r="P543" s="38"/>
      <c r="Q543" s="38"/>
      <c r="R543" s="38"/>
      <c r="S543" s="38"/>
      <c r="T543" s="38"/>
      <c r="U543" s="38"/>
      <c r="V543" s="38"/>
      <c r="W543" s="38"/>
      <c r="X543" s="38"/>
      <c r="Y543" s="38"/>
      <c r="Z543" s="38"/>
    </row>
    <row r="544" spans="1:26" ht="15.75" customHeight="1">
      <c r="A544" s="38"/>
      <c r="B544" s="38"/>
      <c r="C544" s="38"/>
      <c r="D544" s="38"/>
      <c r="E544" s="38"/>
      <c r="F544" s="38"/>
      <c r="G544" s="38"/>
      <c r="H544" s="38"/>
      <c r="I544" s="38"/>
      <c r="J544" s="38"/>
      <c r="K544" s="38"/>
      <c r="L544" s="38"/>
      <c r="M544" s="38"/>
      <c r="N544" s="172"/>
      <c r="O544" s="172"/>
      <c r="P544" s="38"/>
      <c r="Q544" s="38"/>
      <c r="R544" s="38"/>
      <c r="S544" s="38"/>
      <c r="T544" s="38"/>
      <c r="U544" s="38"/>
      <c r="V544" s="38"/>
      <c r="W544" s="38"/>
      <c r="X544" s="38"/>
      <c r="Y544" s="38"/>
      <c r="Z544" s="38"/>
    </row>
    <row r="545" spans="1:26" ht="15.75" customHeight="1">
      <c r="A545" s="38"/>
      <c r="B545" s="38"/>
      <c r="C545" s="38"/>
      <c r="D545" s="38"/>
      <c r="E545" s="38"/>
      <c r="F545" s="38"/>
      <c r="G545" s="38"/>
      <c r="H545" s="38"/>
      <c r="I545" s="38"/>
      <c r="J545" s="38"/>
      <c r="K545" s="38"/>
      <c r="L545" s="38"/>
      <c r="M545" s="38"/>
      <c r="N545" s="172"/>
      <c r="O545" s="172"/>
      <c r="P545" s="38"/>
      <c r="Q545" s="38"/>
      <c r="R545" s="38"/>
      <c r="S545" s="38"/>
      <c r="T545" s="38"/>
      <c r="U545" s="38"/>
      <c r="V545" s="38"/>
      <c r="W545" s="38"/>
      <c r="X545" s="38"/>
      <c r="Y545" s="38"/>
      <c r="Z545" s="38"/>
    </row>
    <row r="546" spans="1:26" ht="15.75" customHeight="1">
      <c r="A546" s="38"/>
      <c r="B546" s="38"/>
      <c r="C546" s="38"/>
      <c r="D546" s="38"/>
      <c r="E546" s="38"/>
      <c r="F546" s="38"/>
      <c r="G546" s="38"/>
      <c r="H546" s="38"/>
      <c r="I546" s="38"/>
      <c r="J546" s="38"/>
      <c r="K546" s="38"/>
      <c r="L546" s="38"/>
      <c r="M546" s="38"/>
      <c r="N546" s="172"/>
      <c r="O546" s="172"/>
      <c r="P546" s="38"/>
      <c r="Q546" s="38"/>
      <c r="R546" s="38"/>
      <c r="S546" s="38"/>
      <c r="T546" s="38"/>
      <c r="U546" s="38"/>
      <c r="V546" s="38"/>
      <c r="W546" s="38"/>
      <c r="X546" s="38"/>
      <c r="Y546" s="38"/>
      <c r="Z546" s="38"/>
    </row>
    <row r="547" spans="1:26" ht="15.75" customHeight="1">
      <c r="A547" s="38"/>
      <c r="B547" s="38"/>
      <c r="C547" s="38"/>
      <c r="D547" s="38"/>
      <c r="E547" s="38"/>
      <c r="F547" s="38"/>
      <c r="G547" s="38"/>
      <c r="H547" s="38"/>
      <c r="I547" s="38"/>
      <c r="J547" s="38"/>
      <c r="K547" s="38"/>
      <c r="L547" s="38"/>
      <c r="M547" s="38"/>
      <c r="N547" s="172"/>
      <c r="O547" s="172"/>
      <c r="P547" s="38"/>
      <c r="Q547" s="38"/>
      <c r="R547" s="38"/>
      <c r="S547" s="38"/>
      <c r="T547" s="38"/>
      <c r="U547" s="38"/>
      <c r="V547" s="38"/>
      <c r="W547" s="38"/>
      <c r="X547" s="38"/>
      <c r="Y547" s="38"/>
      <c r="Z547" s="38"/>
    </row>
    <row r="548" spans="1:26" ht="15.75" customHeight="1">
      <c r="A548" s="38"/>
      <c r="B548" s="38"/>
      <c r="C548" s="38"/>
      <c r="D548" s="38"/>
      <c r="E548" s="38"/>
      <c r="F548" s="38"/>
      <c r="G548" s="38"/>
      <c r="H548" s="38"/>
      <c r="I548" s="38"/>
      <c r="J548" s="38"/>
      <c r="K548" s="38"/>
      <c r="L548" s="38"/>
      <c r="M548" s="38"/>
      <c r="N548" s="172"/>
      <c r="O548" s="172"/>
      <c r="P548" s="38"/>
      <c r="Q548" s="38"/>
      <c r="R548" s="38"/>
      <c r="S548" s="38"/>
      <c r="T548" s="38"/>
      <c r="U548" s="38"/>
      <c r="V548" s="38"/>
      <c r="W548" s="38"/>
      <c r="X548" s="38"/>
      <c r="Y548" s="38"/>
      <c r="Z548" s="38"/>
    </row>
    <row r="549" spans="1:26" ht="15.75" customHeight="1">
      <c r="A549" s="38"/>
      <c r="B549" s="38"/>
      <c r="C549" s="38"/>
      <c r="D549" s="38"/>
      <c r="E549" s="38"/>
      <c r="F549" s="38"/>
      <c r="G549" s="38"/>
      <c r="H549" s="38"/>
      <c r="I549" s="38"/>
      <c r="J549" s="38"/>
      <c r="K549" s="38"/>
      <c r="L549" s="38"/>
      <c r="M549" s="38"/>
      <c r="N549" s="172"/>
      <c r="O549" s="172"/>
      <c r="P549" s="38"/>
      <c r="Q549" s="38"/>
      <c r="R549" s="38"/>
      <c r="S549" s="38"/>
      <c r="T549" s="38"/>
      <c r="U549" s="38"/>
      <c r="V549" s="38"/>
      <c r="W549" s="38"/>
      <c r="X549" s="38"/>
      <c r="Y549" s="38"/>
      <c r="Z549" s="38"/>
    </row>
    <row r="550" spans="1:26" ht="15.75" customHeight="1">
      <c r="A550" s="38"/>
      <c r="B550" s="38"/>
      <c r="C550" s="38"/>
      <c r="D550" s="38"/>
      <c r="E550" s="38"/>
      <c r="F550" s="38"/>
      <c r="G550" s="38"/>
      <c r="H550" s="38"/>
      <c r="I550" s="38"/>
      <c r="J550" s="38"/>
      <c r="K550" s="38"/>
      <c r="L550" s="38"/>
      <c r="M550" s="38"/>
      <c r="N550" s="172"/>
      <c r="O550" s="172"/>
      <c r="P550" s="38"/>
      <c r="Q550" s="38"/>
      <c r="R550" s="38"/>
      <c r="S550" s="38"/>
      <c r="T550" s="38"/>
      <c r="U550" s="38"/>
      <c r="V550" s="38"/>
      <c r="W550" s="38"/>
      <c r="X550" s="38"/>
      <c r="Y550" s="38"/>
      <c r="Z550" s="38"/>
    </row>
    <row r="551" spans="1:26" ht="15.75" customHeight="1">
      <c r="A551" s="38"/>
      <c r="B551" s="38"/>
      <c r="C551" s="38"/>
      <c r="D551" s="38"/>
      <c r="E551" s="38"/>
      <c r="F551" s="38"/>
      <c r="G551" s="38"/>
      <c r="H551" s="38"/>
      <c r="I551" s="38"/>
      <c r="J551" s="38"/>
      <c r="K551" s="38"/>
      <c r="L551" s="38"/>
      <c r="M551" s="38"/>
      <c r="N551" s="172"/>
      <c r="O551" s="172"/>
      <c r="P551" s="38"/>
      <c r="Q551" s="38"/>
      <c r="R551" s="38"/>
      <c r="S551" s="38"/>
      <c r="T551" s="38"/>
      <c r="U551" s="38"/>
      <c r="V551" s="38"/>
      <c r="W551" s="38"/>
      <c r="X551" s="38"/>
      <c r="Y551" s="38"/>
      <c r="Z551" s="38"/>
    </row>
    <row r="552" spans="1:26" ht="15.75" customHeight="1">
      <c r="A552" s="38"/>
      <c r="B552" s="38"/>
      <c r="C552" s="38"/>
      <c r="D552" s="38"/>
      <c r="E552" s="38"/>
      <c r="F552" s="38"/>
      <c r="G552" s="38"/>
      <c r="H552" s="38"/>
      <c r="I552" s="38"/>
      <c r="J552" s="38"/>
      <c r="K552" s="38"/>
      <c r="L552" s="38"/>
      <c r="M552" s="38"/>
      <c r="N552" s="172"/>
      <c r="O552" s="172"/>
      <c r="P552" s="38"/>
      <c r="Q552" s="38"/>
      <c r="R552" s="38"/>
      <c r="S552" s="38"/>
      <c r="T552" s="38"/>
      <c r="U552" s="38"/>
      <c r="V552" s="38"/>
      <c r="W552" s="38"/>
      <c r="X552" s="38"/>
      <c r="Y552" s="38"/>
      <c r="Z552" s="38"/>
    </row>
    <row r="553" spans="1:26" ht="15.75" customHeight="1">
      <c r="A553" s="38"/>
      <c r="B553" s="38"/>
      <c r="C553" s="38"/>
      <c r="D553" s="38"/>
      <c r="E553" s="38"/>
      <c r="F553" s="38"/>
      <c r="G553" s="38"/>
      <c r="H553" s="38"/>
      <c r="I553" s="38"/>
      <c r="J553" s="38"/>
      <c r="K553" s="38"/>
      <c r="L553" s="38"/>
      <c r="M553" s="38"/>
      <c r="N553" s="172"/>
      <c r="O553" s="172"/>
      <c r="P553" s="38"/>
      <c r="Q553" s="38"/>
      <c r="R553" s="38"/>
      <c r="S553" s="38"/>
      <c r="T553" s="38"/>
      <c r="U553" s="38"/>
      <c r="V553" s="38"/>
      <c r="W553" s="38"/>
      <c r="X553" s="38"/>
      <c r="Y553" s="38"/>
      <c r="Z553" s="38"/>
    </row>
    <row r="554" spans="1:26" ht="15.75" customHeight="1">
      <c r="A554" s="38"/>
      <c r="B554" s="38"/>
      <c r="C554" s="38"/>
      <c r="D554" s="38"/>
      <c r="E554" s="38"/>
      <c r="F554" s="38"/>
      <c r="G554" s="38"/>
      <c r="H554" s="38"/>
      <c r="I554" s="38"/>
      <c r="J554" s="38"/>
      <c r="K554" s="38"/>
      <c r="L554" s="38"/>
      <c r="M554" s="38"/>
      <c r="N554" s="172"/>
      <c r="O554" s="172"/>
      <c r="P554" s="38"/>
      <c r="Q554" s="38"/>
      <c r="R554" s="38"/>
      <c r="S554" s="38"/>
      <c r="T554" s="38"/>
      <c r="U554" s="38"/>
      <c r="V554" s="38"/>
      <c r="W554" s="38"/>
      <c r="X554" s="38"/>
      <c r="Y554" s="38"/>
      <c r="Z554" s="38"/>
    </row>
    <row r="555" spans="1:26" ht="15.75" customHeight="1">
      <c r="A555" s="38"/>
      <c r="B555" s="38"/>
      <c r="C555" s="38"/>
      <c r="D555" s="38"/>
      <c r="E555" s="38"/>
      <c r="F555" s="38"/>
      <c r="G555" s="38"/>
      <c r="H555" s="38"/>
      <c r="I555" s="38"/>
      <c r="J555" s="38"/>
      <c r="K555" s="38"/>
      <c r="L555" s="38"/>
      <c r="M555" s="38"/>
      <c r="N555" s="172"/>
      <c r="O555" s="172"/>
      <c r="P555" s="38"/>
      <c r="Q555" s="38"/>
      <c r="R555" s="38"/>
      <c r="S555" s="38"/>
      <c r="T555" s="38"/>
      <c r="U555" s="38"/>
      <c r="V555" s="38"/>
      <c r="W555" s="38"/>
      <c r="X555" s="38"/>
      <c r="Y555" s="38"/>
      <c r="Z555" s="38"/>
    </row>
    <row r="556" spans="1:26" ht="15.75" customHeight="1">
      <c r="A556" s="38"/>
      <c r="B556" s="38"/>
      <c r="C556" s="38"/>
      <c r="D556" s="38"/>
      <c r="E556" s="38"/>
      <c r="F556" s="38"/>
      <c r="G556" s="38"/>
      <c r="H556" s="38"/>
      <c r="I556" s="38"/>
      <c r="J556" s="38"/>
      <c r="K556" s="38"/>
      <c r="L556" s="38"/>
      <c r="M556" s="38"/>
      <c r="N556" s="172"/>
      <c r="O556" s="172"/>
      <c r="P556" s="38"/>
      <c r="Q556" s="38"/>
      <c r="R556" s="38"/>
      <c r="S556" s="38"/>
      <c r="T556" s="38"/>
      <c r="U556" s="38"/>
      <c r="V556" s="38"/>
      <c r="W556" s="38"/>
      <c r="X556" s="38"/>
      <c r="Y556" s="38"/>
      <c r="Z556" s="38"/>
    </row>
    <row r="557" spans="1:26" ht="15.75" customHeight="1">
      <c r="A557" s="38"/>
      <c r="B557" s="38"/>
      <c r="C557" s="38"/>
      <c r="D557" s="38"/>
      <c r="E557" s="38"/>
      <c r="F557" s="38"/>
      <c r="G557" s="38"/>
      <c r="H557" s="38"/>
      <c r="I557" s="38"/>
      <c r="J557" s="38"/>
      <c r="K557" s="38"/>
      <c r="L557" s="38"/>
      <c r="M557" s="38"/>
      <c r="N557" s="172"/>
      <c r="O557" s="172"/>
      <c r="P557" s="38"/>
      <c r="Q557" s="38"/>
      <c r="R557" s="38"/>
      <c r="S557" s="38"/>
      <c r="T557" s="38"/>
      <c r="U557" s="38"/>
      <c r="V557" s="38"/>
      <c r="W557" s="38"/>
      <c r="X557" s="38"/>
      <c r="Y557" s="38"/>
      <c r="Z557" s="38"/>
    </row>
    <row r="558" spans="1:26" ht="15.75" customHeight="1">
      <c r="A558" s="38"/>
      <c r="B558" s="38"/>
      <c r="C558" s="38"/>
      <c r="D558" s="38"/>
      <c r="E558" s="38"/>
      <c r="F558" s="38"/>
      <c r="G558" s="38"/>
      <c r="H558" s="38"/>
      <c r="I558" s="38"/>
      <c r="J558" s="38"/>
      <c r="K558" s="38"/>
      <c r="L558" s="38"/>
      <c r="M558" s="38"/>
      <c r="N558" s="172"/>
      <c r="O558" s="172"/>
      <c r="P558" s="38"/>
      <c r="Q558" s="38"/>
      <c r="R558" s="38"/>
      <c r="S558" s="38"/>
      <c r="T558" s="38"/>
      <c r="U558" s="38"/>
      <c r="V558" s="38"/>
      <c r="W558" s="38"/>
      <c r="X558" s="38"/>
      <c r="Y558" s="38"/>
      <c r="Z558" s="38"/>
    </row>
    <row r="559" spans="1:26" ht="15.75" customHeight="1">
      <c r="A559" s="38"/>
      <c r="B559" s="38"/>
      <c r="C559" s="38"/>
      <c r="D559" s="38"/>
      <c r="E559" s="38"/>
      <c r="F559" s="38"/>
      <c r="G559" s="38"/>
      <c r="H559" s="38"/>
      <c r="I559" s="38"/>
      <c r="J559" s="38"/>
      <c r="K559" s="38"/>
      <c r="L559" s="38"/>
      <c r="M559" s="38"/>
      <c r="N559" s="172"/>
      <c r="O559" s="172"/>
      <c r="P559" s="38"/>
      <c r="Q559" s="38"/>
      <c r="R559" s="38"/>
      <c r="S559" s="38"/>
      <c r="T559" s="38"/>
      <c r="U559" s="38"/>
      <c r="V559" s="38"/>
      <c r="W559" s="38"/>
      <c r="X559" s="38"/>
      <c r="Y559" s="38"/>
      <c r="Z559" s="38"/>
    </row>
    <row r="560" spans="1:26" ht="15.75" customHeight="1">
      <c r="A560" s="38"/>
      <c r="B560" s="38"/>
      <c r="C560" s="38"/>
      <c r="D560" s="38"/>
      <c r="E560" s="38"/>
      <c r="F560" s="38"/>
      <c r="G560" s="38"/>
      <c r="H560" s="38"/>
      <c r="I560" s="38"/>
      <c r="J560" s="38"/>
      <c r="K560" s="38"/>
      <c r="L560" s="38"/>
      <c r="M560" s="38"/>
      <c r="N560" s="172"/>
      <c r="O560" s="172"/>
      <c r="P560" s="38"/>
      <c r="Q560" s="38"/>
      <c r="R560" s="38"/>
      <c r="S560" s="38"/>
      <c r="T560" s="38"/>
      <c r="U560" s="38"/>
      <c r="V560" s="38"/>
      <c r="W560" s="38"/>
      <c r="X560" s="38"/>
      <c r="Y560" s="38"/>
      <c r="Z560" s="38"/>
    </row>
    <row r="561" spans="1:26" ht="15.75" customHeight="1">
      <c r="A561" s="38"/>
      <c r="B561" s="38"/>
      <c r="C561" s="38"/>
      <c r="D561" s="38"/>
      <c r="E561" s="38"/>
      <c r="F561" s="38"/>
      <c r="G561" s="38"/>
      <c r="H561" s="38"/>
      <c r="I561" s="38"/>
      <c r="J561" s="38"/>
      <c r="K561" s="38"/>
      <c r="L561" s="38"/>
      <c r="M561" s="38"/>
      <c r="N561" s="172"/>
      <c r="O561" s="172"/>
      <c r="P561" s="38"/>
      <c r="Q561" s="38"/>
      <c r="R561" s="38"/>
      <c r="S561" s="38"/>
      <c r="T561" s="38"/>
      <c r="U561" s="38"/>
      <c r="V561" s="38"/>
      <c r="W561" s="38"/>
      <c r="X561" s="38"/>
      <c r="Y561" s="38"/>
      <c r="Z561" s="38"/>
    </row>
    <row r="562" spans="1:26" ht="15.75" customHeight="1">
      <c r="A562" s="38"/>
      <c r="B562" s="38"/>
      <c r="C562" s="38"/>
      <c r="D562" s="38"/>
      <c r="E562" s="38"/>
      <c r="F562" s="38"/>
      <c r="G562" s="38"/>
      <c r="H562" s="38"/>
      <c r="I562" s="38"/>
      <c r="J562" s="38"/>
      <c r="K562" s="38"/>
      <c r="L562" s="38"/>
      <c r="M562" s="38"/>
      <c r="N562" s="172"/>
      <c r="O562" s="172"/>
      <c r="P562" s="38"/>
      <c r="Q562" s="38"/>
      <c r="R562" s="38"/>
      <c r="S562" s="38"/>
      <c r="T562" s="38"/>
      <c r="U562" s="38"/>
      <c r="V562" s="38"/>
      <c r="W562" s="38"/>
      <c r="X562" s="38"/>
      <c r="Y562" s="38"/>
      <c r="Z562" s="38"/>
    </row>
    <row r="563" spans="1:26" ht="15.75" customHeight="1">
      <c r="A563" s="38"/>
      <c r="B563" s="38"/>
      <c r="C563" s="38"/>
      <c r="D563" s="38"/>
      <c r="E563" s="38"/>
      <c r="F563" s="38"/>
      <c r="G563" s="38"/>
      <c r="H563" s="38"/>
      <c r="I563" s="38"/>
      <c r="J563" s="38"/>
      <c r="K563" s="38"/>
      <c r="L563" s="38"/>
      <c r="M563" s="38"/>
      <c r="N563" s="172"/>
      <c r="O563" s="172"/>
      <c r="P563" s="38"/>
      <c r="Q563" s="38"/>
      <c r="R563" s="38"/>
      <c r="S563" s="38"/>
      <c r="T563" s="38"/>
      <c r="U563" s="38"/>
      <c r="V563" s="38"/>
      <c r="W563" s="38"/>
      <c r="X563" s="38"/>
      <c r="Y563" s="38"/>
      <c r="Z563" s="38"/>
    </row>
    <row r="564" spans="1:26" ht="15.75" customHeight="1">
      <c r="A564" s="38"/>
      <c r="B564" s="38"/>
      <c r="C564" s="38"/>
      <c r="D564" s="38"/>
      <c r="E564" s="38"/>
      <c r="F564" s="38"/>
      <c r="G564" s="38"/>
      <c r="H564" s="38"/>
      <c r="I564" s="38"/>
      <c r="J564" s="38"/>
      <c r="K564" s="38"/>
      <c r="L564" s="38"/>
      <c r="M564" s="38"/>
      <c r="N564" s="172"/>
      <c r="O564" s="172"/>
      <c r="P564" s="38"/>
      <c r="Q564" s="38"/>
      <c r="R564" s="38"/>
      <c r="S564" s="38"/>
      <c r="T564" s="38"/>
      <c r="U564" s="38"/>
      <c r="V564" s="38"/>
      <c r="W564" s="38"/>
      <c r="X564" s="38"/>
      <c r="Y564" s="38"/>
      <c r="Z564" s="38"/>
    </row>
    <row r="565" spans="1:26" ht="15.75" customHeight="1">
      <c r="A565" s="38"/>
      <c r="B565" s="38"/>
      <c r="C565" s="38"/>
      <c r="D565" s="38"/>
      <c r="E565" s="38"/>
      <c r="F565" s="38"/>
      <c r="G565" s="38"/>
      <c r="H565" s="38"/>
      <c r="I565" s="38"/>
      <c r="J565" s="38"/>
      <c r="K565" s="38"/>
      <c r="L565" s="38"/>
      <c r="M565" s="38"/>
      <c r="N565" s="172"/>
      <c r="O565" s="172"/>
      <c r="P565" s="38"/>
      <c r="Q565" s="38"/>
      <c r="R565" s="38"/>
      <c r="S565" s="38"/>
      <c r="T565" s="38"/>
      <c r="U565" s="38"/>
      <c r="V565" s="38"/>
      <c r="W565" s="38"/>
      <c r="X565" s="38"/>
      <c r="Y565" s="38"/>
      <c r="Z565" s="38"/>
    </row>
    <row r="566" spans="1:26" ht="15.75" customHeight="1">
      <c r="A566" s="38"/>
      <c r="B566" s="38"/>
      <c r="C566" s="38"/>
      <c r="D566" s="38"/>
      <c r="E566" s="38"/>
      <c r="F566" s="38"/>
      <c r="G566" s="38"/>
      <c r="H566" s="38"/>
      <c r="I566" s="38"/>
      <c r="J566" s="38"/>
      <c r="K566" s="38"/>
      <c r="L566" s="38"/>
      <c r="M566" s="38"/>
      <c r="N566" s="172"/>
      <c r="O566" s="172"/>
      <c r="P566" s="38"/>
      <c r="Q566" s="38"/>
      <c r="R566" s="38"/>
      <c r="S566" s="38"/>
      <c r="T566" s="38"/>
      <c r="U566" s="38"/>
      <c r="V566" s="38"/>
      <c r="W566" s="38"/>
      <c r="X566" s="38"/>
      <c r="Y566" s="38"/>
      <c r="Z566" s="38"/>
    </row>
    <row r="567" spans="1:26" ht="15.75" customHeight="1">
      <c r="A567" s="38"/>
      <c r="B567" s="38"/>
      <c r="C567" s="38"/>
      <c r="D567" s="38"/>
      <c r="E567" s="38"/>
      <c r="F567" s="38"/>
      <c r="G567" s="38"/>
      <c r="H567" s="38"/>
      <c r="I567" s="38"/>
      <c r="J567" s="38"/>
      <c r="K567" s="38"/>
      <c r="L567" s="38"/>
      <c r="M567" s="38"/>
      <c r="N567" s="172"/>
      <c r="O567" s="172"/>
      <c r="P567" s="38"/>
      <c r="Q567" s="38"/>
      <c r="R567" s="38"/>
      <c r="S567" s="38"/>
      <c r="T567" s="38"/>
      <c r="U567" s="38"/>
      <c r="V567" s="38"/>
      <c r="W567" s="38"/>
      <c r="X567" s="38"/>
      <c r="Y567" s="38"/>
      <c r="Z567" s="38"/>
    </row>
    <row r="568" spans="1:26" ht="15.75" customHeight="1">
      <c r="A568" s="38"/>
      <c r="B568" s="38"/>
      <c r="C568" s="38"/>
      <c r="D568" s="38"/>
      <c r="E568" s="38"/>
      <c r="F568" s="38"/>
      <c r="G568" s="38"/>
      <c r="H568" s="38"/>
      <c r="I568" s="38"/>
      <c r="J568" s="38"/>
      <c r="K568" s="38"/>
      <c r="L568" s="38"/>
      <c r="M568" s="38"/>
      <c r="N568" s="172"/>
      <c r="O568" s="172"/>
      <c r="P568" s="38"/>
      <c r="Q568" s="38"/>
      <c r="R568" s="38"/>
      <c r="S568" s="38"/>
      <c r="T568" s="38"/>
      <c r="U568" s="38"/>
      <c r="V568" s="38"/>
      <c r="W568" s="38"/>
      <c r="X568" s="38"/>
      <c r="Y568" s="38"/>
      <c r="Z568" s="38"/>
    </row>
    <row r="569" spans="1:26" ht="15.75" customHeight="1">
      <c r="A569" s="38"/>
      <c r="B569" s="38"/>
      <c r="C569" s="38"/>
      <c r="D569" s="38"/>
      <c r="E569" s="38"/>
      <c r="F569" s="38"/>
      <c r="G569" s="38"/>
      <c r="H569" s="38"/>
      <c r="I569" s="38"/>
      <c r="J569" s="38"/>
      <c r="K569" s="38"/>
      <c r="L569" s="38"/>
      <c r="M569" s="38"/>
      <c r="N569" s="172"/>
      <c r="O569" s="172"/>
      <c r="P569" s="38"/>
      <c r="Q569" s="38"/>
      <c r="R569" s="38"/>
      <c r="S569" s="38"/>
      <c r="T569" s="38"/>
      <c r="U569" s="38"/>
      <c r="V569" s="38"/>
      <c r="W569" s="38"/>
      <c r="X569" s="38"/>
      <c r="Y569" s="38"/>
      <c r="Z569" s="38"/>
    </row>
    <row r="570" spans="1:26" ht="15.75" customHeight="1">
      <c r="A570" s="38"/>
      <c r="B570" s="38"/>
      <c r="C570" s="38"/>
      <c r="D570" s="38"/>
      <c r="E570" s="38"/>
      <c r="F570" s="38"/>
      <c r="G570" s="38"/>
      <c r="H570" s="38"/>
      <c r="I570" s="38"/>
      <c r="J570" s="38"/>
      <c r="K570" s="38"/>
      <c r="L570" s="38"/>
      <c r="M570" s="38"/>
      <c r="N570" s="172"/>
      <c r="O570" s="172"/>
      <c r="P570" s="38"/>
      <c r="Q570" s="38"/>
      <c r="R570" s="38"/>
      <c r="S570" s="38"/>
      <c r="T570" s="38"/>
      <c r="U570" s="38"/>
      <c r="V570" s="38"/>
      <c r="W570" s="38"/>
      <c r="X570" s="38"/>
      <c r="Y570" s="38"/>
      <c r="Z570" s="38"/>
    </row>
    <row r="571" spans="1:26" ht="15.75" customHeight="1">
      <c r="A571" s="38"/>
      <c r="B571" s="38"/>
      <c r="C571" s="38"/>
      <c r="D571" s="38"/>
      <c r="E571" s="38"/>
      <c r="F571" s="38"/>
      <c r="G571" s="38"/>
      <c r="H571" s="38"/>
      <c r="I571" s="38"/>
      <c r="J571" s="38"/>
      <c r="K571" s="38"/>
      <c r="L571" s="38"/>
      <c r="M571" s="38"/>
      <c r="N571" s="172"/>
      <c r="O571" s="172"/>
      <c r="P571" s="38"/>
      <c r="Q571" s="38"/>
      <c r="R571" s="38"/>
      <c r="S571" s="38"/>
      <c r="T571" s="38"/>
      <c r="U571" s="38"/>
      <c r="V571" s="38"/>
      <c r="W571" s="38"/>
      <c r="X571" s="38"/>
      <c r="Y571" s="38"/>
      <c r="Z571" s="38"/>
    </row>
    <row r="572" spans="1:26" ht="15.75" customHeight="1">
      <c r="A572" s="38"/>
      <c r="B572" s="38"/>
      <c r="C572" s="38"/>
      <c r="D572" s="38"/>
      <c r="E572" s="38"/>
      <c r="F572" s="38"/>
      <c r="G572" s="38"/>
      <c r="H572" s="38"/>
      <c r="I572" s="38"/>
      <c r="J572" s="38"/>
      <c r="K572" s="38"/>
      <c r="L572" s="38"/>
      <c r="M572" s="38"/>
      <c r="N572" s="172"/>
      <c r="O572" s="172"/>
      <c r="P572" s="38"/>
      <c r="Q572" s="38"/>
      <c r="R572" s="38"/>
      <c r="S572" s="38"/>
      <c r="T572" s="38"/>
      <c r="U572" s="38"/>
      <c r="V572" s="38"/>
      <c r="W572" s="38"/>
      <c r="X572" s="38"/>
      <c r="Y572" s="38"/>
      <c r="Z572" s="38"/>
    </row>
    <row r="573" spans="1:26" ht="15.75" customHeight="1">
      <c r="A573" s="38"/>
      <c r="B573" s="38"/>
      <c r="C573" s="38"/>
      <c r="D573" s="38"/>
      <c r="E573" s="38"/>
      <c r="F573" s="38"/>
      <c r="G573" s="38"/>
      <c r="H573" s="38"/>
      <c r="I573" s="38"/>
      <c r="J573" s="38"/>
      <c r="K573" s="38"/>
      <c r="L573" s="38"/>
      <c r="M573" s="38"/>
      <c r="N573" s="172"/>
      <c r="O573" s="172"/>
      <c r="P573" s="38"/>
      <c r="Q573" s="38"/>
      <c r="R573" s="38"/>
      <c r="S573" s="38"/>
      <c r="T573" s="38"/>
      <c r="U573" s="38"/>
      <c r="V573" s="38"/>
      <c r="W573" s="38"/>
      <c r="X573" s="38"/>
      <c r="Y573" s="38"/>
      <c r="Z573" s="38"/>
    </row>
    <row r="574" spans="1:26" ht="15.75" customHeight="1">
      <c r="A574" s="38"/>
      <c r="B574" s="38"/>
      <c r="C574" s="38"/>
      <c r="D574" s="38"/>
      <c r="E574" s="38"/>
      <c r="F574" s="38"/>
      <c r="G574" s="38"/>
      <c r="H574" s="38"/>
      <c r="I574" s="38"/>
      <c r="J574" s="38"/>
      <c r="K574" s="38"/>
      <c r="L574" s="38"/>
      <c r="M574" s="38"/>
      <c r="N574" s="172"/>
      <c r="O574" s="172"/>
      <c r="P574" s="38"/>
      <c r="Q574" s="38"/>
      <c r="R574" s="38"/>
      <c r="S574" s="38"/>
      <c r="T574" s="38"/>
      <c r="U574" s="38"/>
      <c r="V574" s="38"/>
      <c r="W574" s="38"/>
      <c r="X574" s="38"/>
      <c r="Y574" s="38"/>
      <c r="Z574" s="38"/>
    </row>
    <row r="575" spans="1:26" ht="15.75" customHeight="1">
      <c r="A575" s="38"/>
      <c r="B575" s="38"/>
      <c r="C575" s="38"/>
      <c r="D575" s="38"/>
      <c r="E575" s="38"/>
      <c r="F575" s="38"/>
      <c r="G575" s="38"/>
      <c r="H575" s="38"/>
      <c r="I575" s="38"/>
      <c r="J575" s="38"/>
      <c r="K575" s="38"/>
      <c r="L575" s="38"/>
      <c r="M575" s="38"/>
      <c r="N575" s="172"/>
      <c r="O575" s="172"/>
      <c r="P575" s="38"/>
      <c r="Q575" s="38"/>
      <c r="R575" s="38"/>
      <c r="S575" s="38"/>
      <c r="T575" s="38"/>
      <c r="U575" s="38"/>
      <c r="V575" s="38"/>
      <c r="W575" s="38"/>
      <c r="X575" s="38"/>
      <c r="Y575" s="38"/>
      <c r="Z575" s="38"/>
    </row>
    <row r="576" spans="1:26" ht="15.75" customHeight="1">
      <c r="A576" s="38"/>
      <c r="B576" s="38"/>
      <c r="C576" s="38"/>
      <c r="D576" s="38"/>
      <c r="E576" s="38"/>
      <c r="F576" s="38"/>
      <c r="G576" s="38"/>
      <c r="H576" s="38"/>
      <c r="I576" s="38"/>
      <c r="J576" s="38"/>
      <c r="K576" s="38"/>
      <c r="L576" s="38"/>
      <c r="M576" s="38"/>
      <c r="N576" s="172"/>
      <c r="O576" s="172"/>
      <c r="P576" s="38"/>
      <c r="Q576" s="38"/>
      <c r="R576" s="38"/>
      <c r="S576" s="38"/>
      <c r="T576" s="38"/>
      <c r="U576" s="38"/>
      <c r="V576" s="38"/>
      <c r="W576" s="38"/>
      <c r="X576" s="38"/>
      <c r="Y576" s="38"/>
      <c r="Z576" s="38"/>
    </row>
    <row r="577" spans="1:26" ht="15.75" customHeight="1">
      <c r="A577" s="38"/>
      <c r="B577" s="38"/>
      <c r="C577" s="38"/>
      <c r="D577" s="38"/>
      <c r="E577" s="38"/>
      <c r="F577" s="38"/>
      <c r="G577" s="38"/>
      <c r="H577" s="38"/>
      <c r="I577" s="38"/>
      <c r="J577" s="38"/>
      <c r="K577" s="38"/>
      <c r="L577" s="38"/>
      <c r="M577" s="38"/>
      <c r="N577" s="172"/>
      <c r="O577" s="172"/>
      <c r="P577" s="38"/>
      <c r="Q577" s="38"/>
      <c r="R577" s="38"/>
      <c r="S577" s="38"/>
      <c r="T577" s="38"/>
      <c r="U577" s="38"/>
      <c r="V577" s="38"/>
      <c r="W577" s="38"/>
      <c r="X577" s="38"/>
      <c r="Y577" s="38"/>
      <c r="Z577" s="38"/>
    </row>
    <row r="578" spans="1:26" ht="15.75" customHeight="1">
      <c r="A578" s="38"/>
      <c r="B578" s="38"/>
      <c r="C578" s="38"/>
      <c r="D578" s="38"/>
      <c r="E578" s="38"/>
      <c r="F578" s="38"/>
      <c r="G578" s="38"/>
      <c r="H578" s="38"/>
      <c r="I578" s="38"/>
      <c r="J578" s="38"/>
      <c r="K578" s="38"/>
      <c r="L578" s="38"/>
      <c r="M578" s="38"/>
      <c r="N578" s="172"/>
      <c r="O578" s="172"/>
      <c r="P578" s="38"/>
      <c r="Q578" s="38"/>
      <c r="R578" s="38"/>
      <c r="S578" s="38"/>
      <c r="T578" s="38"/>
      <c r="U578" s="38"/>
      <c r="V578" s="38"/>
      <c r="W578" s="38"/>
      <c r="X578" s="38"/>
      <c r="Y578" s="38"/>
      <c r="Z578" s="38"/>
    </row>
    <row r="579" spans="1:26" ht="15.75" customHeight="1">
      <c r="A579" s="38"/>
      <c r="B579" s="38"/>
      <c r="C579" s="38"/>
      <c r="D579" s="38"/>
      <c r="E579" s="38"/>
      <c r="F579" s="38"/>
      <c r="G579" s="38"/>
      <c r="H579" s="38"/>
      <c r="I579" s="38"/>
      <c r="J579" s="38"/>
      <c r="K579" s="38"/>
      <c r="L579" s="38"/>
      <c r="M579" s="38"/>
      <c r="N579" s="172"/>
      <c r="O579" s="172"/>
      <c r="P579" s="38"/>
      <c r="Q579" s="38"/>
      <c r="R579" s="38"/>
      <c r="S579" s="38"/>
      <c r="T579" s="38"/>
      <c r="U579" s="38"/>
      <c r="V579" s="38"/>
      <c r="W579" s="38"/>
      <c r="X579" s="38"/>
      <c r="Y579" s="38"/>
      <c r="Z579" s="38"/>
    </row>
    <row r="580" spans="1:26" ht="15.75" customHeight="1">
      <c r="A580" s="38"/>
      <c r="B580" s="38"/>
      <c r="C580" s="38"/>
      <c r="D580" s="38"/>
      <c r="E580" s="38"/>
      <c r="F580" s="38"/>
      <c r="G580" s="38"/>
      <c r="H580" s="38"/>
      <c r="I580" s="38"/>
      <c r="J580" s="38"/>
      <c r="K580" s="38"/>
      <c r="L580" s="38"/>
      <c r="M580" s="38"/>
      <c r="N580" s="172"/>
      <c r="O580" s="172"/>
      <c r="P580" s="38"/>
      <c r="Q580" s="38"/>
      <c r="R580" s="38"/>
      <c r="S580" s="38"/>
      <c r="T580" s="38"/>
      <c r="U580" s="38"/>
      <c r="V580" s="38"/>
      <c r="W580" s="38"/>
      <c r="X580" s="38"/>
      <c r="Y580" s="38"/>
      <c r="Z580" s="38"/>
    </row>
    <row r="581" spans="1:26" ht="15.75" customHeight="1">
      <c r="A581" s="38"/>
      <c r="B581" s="38"/>
      <c r="C581" s="38"/>
      <c r="D581" s="38"/>
      <c r="E581" s="38"/>
      <c r="F581" s="38"/>
      <c r="G581" s="38"/>
      <c r="H581" s="38"/>
      <c r="I581" s="38"/>
      <c r="J581" s="38"/>
      <c r="K581" s="38"/>
      <c r="L581" s="38"/>
      <c r="M581" s="38"/>
      <c r="N581" s="172"/>
      <c r="O581" s="172"/>
      <c r="P581" s="38"/>
      <c r="Q581" s="38"/>
      <c r="R581" s="38"/>
      <c r="S581" s="38"/>
      <c r="T581" s="38"/>
      <c r="U581" s="38"/>
      <c r="V581" s="38"/>
      <c r="W581" s="38"/>
      <c r="X581" s="38"/>
      <c r="Y581" s="38"/>
      <c r="Z581" s="38"/>
    </row>
    <row r="582" spans="1:26" ht="15.75" customHeight="1">
      <c r="A582" s="38"/>
      <c r="B582" s="38"/>
      <c r="C582" s="38"/>
      <c r="D582" s="38"/>
      <c r="E582" s="38"/>
      <c r="F582" s="38"/>
      <c r="G582" s="38"/>
      <c r="H582" s="38"/>
      <c r="I582" s="38"/>
      <c r="J582" s="38"/>
      <c r="K582" s="38"/>
      <c r="L582" s="38"/>
      <c r="M582" s="38"/>
      <c r="N582" s="172"/>
      <c r="O582" s="172"/>
      <c r="P582" s="38"/>
      <c r="Q582" s="38"/>
      <c r="R582" s="38"/>
      <c r="S582" s="38"/>
      <c r="T582" s="38"/>
      <c r="U582" s="38"/>
      <c r="V582" s="38"/>
      <c r="W582" s="38"/>
      <c r="X582" s="38"/>
      <c r="Y582" s="38"/>
      <c r="Z582" s="38"/>
    </row>
    <row r="583" spans="1:26" ht="15.75" customHeight="1">
      <c r="A583" s="38"/>
      <c r="B583" s="38"/>
      <c r="C583" s="38"/>
      <c r="D583" s="38"/>
      <c r="E583" s="38"/>
      <c r="F583" s="38"/>
      <c r="G583" s="38"/>
      <c r="H583" s="38"/>
      <c r="I583" s="38"/>
      <c r="J583" s="38"/>
      <c r="K583" s="38"/>
      <c r="L583" s="38"/>
      <c r="M583" s="38"/>
      <c r="N583" s="172"/>
      <c r="O583" s="172"/>
      <c r="P583" s="38"/>
      <c r="Q583" s="38"/>
      <c r="R583" s="38"/>
      <c r="S583" s="38"/>
      <c r="T583" s="38"/>
      <c r="U583" s="38"/>
      <c r="V583" s="38"/>
      <c r="W583" s="38"/>
      <c r="X583" s="38"/>
      <c r="Y583" s="38"/>
      <c r="Z583" s="38"/>
    </row>
    <row r="584" spans="1:26" ht="15.75" customHeight="1">
      <c r="A584" s="38"/>
      <c r="B584" s="38"/>
      <c r="C584" s="38"/>
      <c r="D584" s="38"/>
      <c r="E584" s="38"/>
      <c r="F584" s="38"/>
      <c r="G584" s="38"/>
      <c r="H584" s="38"/>
      <c r="I584" s="38"/>
      <c r="J584" s="38"/>
      <c r="K584" s="38"/>
      <c r="L584" s="38"/>
      <c r="M584" s="38"/>
      <c r="N584" s="172"/>
      <c r="O584" s="172"/>
      <c r="P584" s="38"/>
      <c r="Q584" s="38"/>
      <c r="R584" s="38"/>
      <c r="S584" s="38"/>
      <c r="T584" s="38"/>
      <c r="U584" s="38"/>
      <c r="V584" s="38"/>
      <c r="W584" s="38"/>
      <c r="X584" s="38"/>
      <c r="Y584" s="38"/>
      <c r="Z584" s="38"/>
    </row>
    <row r="585" spans="1:26" ht="15.75" customHeight="1">
      <c r="A585" s="38"/>
      <c r="B585" s="38"/>
      <c r="C585" s="38"/>
      <c r="D585" s="38"/>
      <c r="E585" s="38"/>
      <c r="F585" s="38"/>
      <c r="G585" s="38"/>
      <c r="H585" s="38"/>
      <c r="I585" s="38"/>
      <c r="J585" s="38"/>
      <c r="K585" s="38"/>
      <c r="L585" s="38"/>
      <c r="M585" s="38"/>
      <c r="N585" s="172"/>
      <c r="O585" s="172"/>
      <c r="P585" s="38"/>
      <c r="Q585" s="38"/>
      <c r="R585" s="38"/>
      <c r="S585" s="38"/>
      <c r="T585" s="38"/>
      <c r="U585" s="38"/>
      <c r="V585" s="38"/>
      <c r="W585" s="38"/>
      <c r="X585" s="38"/>
      <c r="Y585" s="38"/>
      <c r="Z585" s="38"/>
    </row>
    <row r="586" spans="1:26" ht="15.75" customHeight="1">
      <c r="A586" s="38"/>
      <c r="B586" s="38"/>
      <c r="C586" s="38"/>
      <c r="D586" s="38"/>
      <c r="E586" s="38"/>
      <c r="F586" s="38"/>
      <c r="G586" s="38"/>
      <c r="H586" s="38"/>
      <c r="I586" s="38"/>
      <c r="J586" s="38"/>
      <c r="K586" s="38"/>
      <c r="L586" s="38"/>
      <c r="M586" s="38"/>
      <c r="N586" s="172"/>
      <c r="O586" s="172"/>
      <c r="P586" s="38"/>
      <c r="Q586" s="38"/>
      <c r="R586" s="38"/>
      <c r="S586" s="38"/>
      <c r="T586" s="38"/>
      <c r="U586" s="38"/>
      <c r="V586" s="38"/>
      <c r="W586" s="38"/>
      <c r="X586" s="38"/>
      <c r="Y586" s="38"/>
      <c r="Z586" s="38"/>
    </row>
    <row r="587" spans="1:26" ht="15.75" customHeight="1">
      <c r="A587" s="38"/>
      <c r="B587" s="38"/>
      <c r="C587" s="38"/>
      <c r="D587" s="38"/>
      <c r="E587" s="38"/>
      <c r="F587" s="38"/>
      <c r="G587" s="38"/>
      <c r="H587" s="38"/>
      <c r="I587" s="38"/>
      <c r="J587" s="38"/>
      <c r="K587" s="38"/>
      <c r="L587" s="38"/>
      <c r="M587" s="38"/>
      <c r="N587" s="172"/>
      <c r="O587" s="172"/>
      <c r="P587" s="38"/>
      <c r="Q587" s="38"/>
      <c r="R587" s="38"/>
      <c r="S587" s="38"/>
      <c r="T587" s="38"/>
      <c r="U587" s="38"/>
      <c r="V587" s="38"/>
      <c r="W587" s="38"/>
      <c r="X587" s="38"/>
      <c r="Y587" s="38"/>
      <c r="Z587" s="38"/>
    </row>
    <row r="588" spans="1:26" ht="15.75" customHeight="1">
      <c r="A588" s="38"/>
      <c r="B588" s="38"/>
      <c r="C588" s="38"/>
      <c r="D588" s="38"/>
      <c r="E588" s="38"/>
      <c r="F588" s="38"/>
      <c r="G588" s="38"/>
      <c r="H588" s="38"/>
      <c r="I588" s="38"/>
      <c r="J588" s="38"/>
      <c r="K588" s="38"/>
      <c r="L588" s="38"/>
      <c r="M588" s="38"/>
      <c r="N588" s="172"/>
      <c r="O588" s="172"/>
      <c r="P588" s="38"/>
      <c r="Q588" s="38"/>
      <c r="R588" s="38"/>
      <c r="S588" s="38"/>
      <c r="T588" s="38"/>
      <c r="U588" s="38"/>
      <c r="V588" s="38"/>
      <c r="W588" s="38"/>
      <c r="X588" s="38"/>
      <c r="Y588" s="38"/>
      <c r="Z588" s="38"/>
    </row>
    <row r="589" spans="1:26" ht="15.75" customHeight="1">
      <c r="A589" s="38"/>
      <c r="B589" s="38"/>
      <c r="C589" s="38"/>
      <c r="D589" s="38"/>
      <c r="E589" s="38"/>
      <c r="F589" s="38"/>
      <c r="G589" s="38"/>
      <c r="H589" s="38"/>
      <c r="I589" s="38"/>
      <c r="J589" s="38"/>
      <c r="K589" s="38"/>
      <c r="L589" s="38"/>
      <c r="M589" s="38"/>
      <c r="N589" s="172"/>
      <c r="O589" s="172"/>
      <c r="P589" s="38"/>
      <c r="Q589" s="38"/>
      <c r="R589" s="38"/>
      <c r="S589" s="38"/>
      <c r="T589" s="38"/>
      <c r="U589" s="38"/>
      <c r="V589" s="38"/>
      <c r="W589" s="38"/>
      <c r="X589" s="38"/>
      <c r="Y589" s="38"/>
      <c r="Z589" s="38"/>
    </row>
    <row r="590" spans="1:26" ht="15.75" customHeight="1">
      <c r="A590" s="38"/>
      <c r="B590" s="38"/>
      <c r="C590" s="38"/>
      <c r="D590" s="38"/>
      <c r="E590" s="38"/>
      <c r="F590" s="38"/>
      <c r="G590" s="38"/>
      <c r="H590" s="38"/>
      <c r="I590" s="38"/>
      <c r="J590" s="38"/>
      <c r="K590" s="38"/>
      <c r="L590" s="38"/>
      <c r="M590" s="38"/>
      <c r="N590" s="172"/>
      <c r="O590" s="172"/>
      <c r="P590" s="38"/>
      <c r="Q590" s="38"/>
      <c r="R590" s="38"/>
      <c r="S590" s="38"/>
      <c r="T590" s="38"/>
      <c r="U590" s="38"/>
      <c r="V590" s="38"/>
      <c r="W590" s="38"/>
      <c r="X590" s="38"/>
      <c r="Y590" s="38"/>
      <c r="Z590" s="38"/>
    </row>
    <row r="591" spans="1:26" ht="15.75" customHeight="1">
      <c r="A591" s="38"/>
      <c r="B591" s="38"/>
      <c r="C591" s="38"/>
      <c r="D591" s="38"/>
      <c r="E591" s="38"/>
      <c r="F591" s="38"/>
      <c r="G591" s="38"/>
      <c r="H591" s="38"/>
      <c r="I591" s="38"/>
      <c r="J591" s="38"/>
      <c r="K591" s="38"/>
      <c r="L591" s="38"/>
      <c r="M591" s="38"/>
      <c r="N591" s="172"/>
      <c r="O591" s="172"/>
      <c r="P591" s="38"/>
      <c r="Q591" s="38"/>
      <c r="R591" s="38"/>
      <c r="S591" s="38"/>
      <c r="T591" s="38"/>
      <c r="U591" s="38"/>
      <c r="V591" s="38"/>
      <c r="W591" s="38"/>
      <c r="X591" s="38"/>
      <c r="Y591" s="38"/>
      <c r="Z591" s="38"/>
    </row>
    <row r="592" spans="1:26" ht="15.75" customHeight="1">
      <c r="A592" s="38"/>
      <c r="B592" s="38"/>
      <c r="C592" s="38"/>
      <c r="D592" s="38"/>
      <c r="E592" s="38"/>
      <c r="F592" s="38"/>
      <c r="G592" s="38"/>
      <c r="H592" s="38"/>
      <c r="I592" s="38"/>
      <c r="J592" s="38"/>
      <c r="K592" s="38"/>
      <c r="L592" s="38"/>
      <c r="M592" s="38"/>
      <c r="N592" s="172"/>
      <c r="O592" s="172"/>
      <c r="P592" s="38"/>
      <c r="Q592" s="38"/>
      <c r="R592" s="38"/>
      <c r="S592" s="38"/>
      <c r="T592" s="38"/>
      <c r="U592" s="38"/>
      <c r="V592" s="38"/>
      <c r="W592" s="38"/>
      <c r="X592" s="38"/>
      <c r="Y592" s="38"/>
      <c r="Z592" s="38"/>
    </row>
    <row r="593" spans="1:26" ht="15.75" customHeight="1">
      <c r="A593" s="38"/>
      <c r="B593" s="38"/>
      <c r="C593" s="38"/>
      <c r="D593" s="38"/>
      <c r="E593" s="38"/>
      <c r="F593" s="38"/>
      <c r="G593" s="38"/>
      <c r="H593" s="38"/>
      <c r="I593" s="38"/>
      <c r="J593" s="38"/>
      <c r="K593" s="38"/>
      <c r="L593" s="38"/>
      <c r="M593" s="38"/>
      <c r="N593" s="172"/>
      <c r="O593" s="172"/>
      <c r="P593" s="38"/>
      <c r="Q593" s="38"/>
      <c r="R593" s="38"/>
      <c r="S593" s="38"/>
      <c r="T593" s="38"/>
      <c r="U593" s="38"/>
      <c r="V593" s="38"/>
      <c r="W593" s="38"/>
      <c r="X593" s="38"/>
      <c r="Y593" s="38"/>
      <c r="Z593" s="38"/>
    </row>
    <row r="594" spans="1:26" ht="15.75" customHeight="1">
      <c r="A594" s="38"/>
      <c r="B594" s="38"/>
      <c r="C594" s="38"/>
      <c r="D594" s="38"/>
      <c r="E594" s="38"/>
      <c r="F594" s="38"/>
      <c r="G594" s="38"/>
      <c r="H594" s="38"/>
      <c r="I594" s="38"/>
      <c r="J594" s="38"/>
      <c r="K594" s="38"/>
      <c r="L594" s="38"/>
      <c r="M594" s="38"/>
      <c r="N594" s="172"/>
      <c r="O594" s="172"/>
      <c r="P594" s="38"/>
      <c r="Q594" s="38"/>
      <c r="R594" s="38"/>
      <c r="S594" s="38"/>
      <c r="T594" s="38"/>
      <c r="U594" s="38"/>
      <c r="V594" s="38"/>
      <c r="W594" s="38"/>
      <c r="X594" s="38"/>
      <c r="Y594" s="38"/>
      <c r="Z594" s="38"/>
    </row>
    <row r="595" spans="1:26" ht="15.75" customHeight="1">
      <c r="A595" s="38"/>
      <c r="B595" s="38"/>
      <c r="C595" s="38"/>
      <c r="D595" s="38"/>
      <c r="E595" s="38"/>
      <c r="F595" s="38"/>
      <c r="G595" s="38"/>
      <c r="H595" s="38"/>
      <c r="I595" s="38"/>
      <c r="J595" s="38"/>
      <c r="K595" s="38"/>
      <c r="L595" s="38"/>
      <c r="M595" s="38"/>
      <c r="N595" s="172"/>
      <c r="O595" s="172"/>
      <c r="P595" s="38"/>
      <c r="Q595" s="38"/>
      <c r="R595" s="38"/>
      <c r="S595" s="38"/>
      <c r="T595" s="38"/>
      <c r="U595" s="38"/>
      <c r="V595" s="38"/>
      <c r="W595" s="38"/>
      <c r="X595" s="38"/>
      <c r="Y595" s="38"/>
      <c r="Z595" s="38"/>
    </row>
    <row r="596" spans="1:26" ht="15.75" customHeight="1">
      <c r="A596" s="38"/>
      <c r="B596" s="38"/>
      <c r="C596" s="38"/>
      <c r="D596" s="38"/>
      <c r="E596" s="38"/>
      <c r="F596" s="38"/>
      <c r="G596" s="38"/>
      <c r="H596" s="38"/>
      <c r="I596" s="38"/>
      <c r="J596" s="38"/>
      <c r="K596" s="38"/>
      <c r="L596" s="38"/>
      <c r="M596" s="38"/>
      <c r="N596" s="172"/>
      <c r="O596" s="172"/>
      <c r="P596" s="38"/>
      <c r="Q596" s="38"/>
      <c r="R596" s="38"/>
      <c r="S596" s="38"/>
      <c r="T596" s="38"/>
      <c r="U596" s="38"/>
      <c r="V596" s="38"/>
      <c r="W596" s="38"/>
      <c r="X596" s="38"/>
      <c r="Y596" s="38"/>
      <c r="Z596" s="38"/>
    </row>
    <row r="597" spans="1:26" ht="15.75" customHeight="1">
      <c r="A597" s="38"/>
      <c r="B597" s="38"/>
      <c r="C597" s="38"/>
      <c r="D597" s="38"/>
      <c r="E597" s="38"/>
      <c r="F597" s="38"/>
      <c r="G597" s="38"/>
      <c r="H597" s="38"/>
      <c r="I597" s="38"/>
      <c r="J597" s="38"/>
      <c r="K597" s="38"/>
      <c r="L597" s="38"/>
      <c r="M597" s="38"/>
      <c r="N597" s="172"/>
      <c r="O597" s="172"/>
      <c r="P597" s="38"/>
      <c r="Q597" s="38"/>
      <c r="R597" s="38"/>
      <c r="S597" s="38"/>
      <c r="T597" s="38"/>
      <c r="U597" s="38"/>
      <c r="V597" s="38"/>
      <c r="W597" s="38"/>
      <c r="X597" s="38"/>
      <c r="Y597" s="38"/>
      <c r="Z597" s="38"/>
    </row>
    <row r="598" spans="1:26" ht="15.75" customHeight="1">
      <c r="A598" s="38"/>
      <c r="B598" s="38"/>
      <c r="C598" s="38"/>
      <c r="D598" s="38"/>
      <c r="E598" s="38"/>
      <c r="F598" s="38"/>
      <c r="G598" s="38"/>
      <c r="H598" s="38"/>
      <c r="I598" s="38"/>
      <c r="J598" s="38"/>
      <c r="K598" s="38"/>
      <c r="L598" s="38"/>
      <c r="M598" s="38"/>
      <c r="N598" s="172"/>
      <c r="O598" s="172"/>
      <c r="P598" s="38"/>
      <c r="Q598" s="38"/>
      <c r="R598" s="38"/>
      <c r="S598" s="38"/>
      <c r="T598" s="38"/>
      <c r="U598" s="38"/>
      <c r="V598" s="38"/>
      <c r="W598" s="38"/>
      <c r="X598" s="38"/>
      <c r="Y598" s="38"/>
      <c r="Z598" s="38"/>
    </row>
    <row r="599" spans="1:26" ht="15.75" customHeight="1">
      <c r="A599" s="38"/>
      <c r="B599" s="38"/>
      <c r="C599" s="38"/>
      <c r="D599" s="38"/>
      <c r="E599" s="38"/>
      <c r="F599" s="38"/>
      <c r="G599" s="38"/>
      <c r="H599" s="38"/>
      <c r="I599" s="38"/>
      <c r="J599" s="38"/>
      <c r="K599" s="38"/>
      <c r="L599" s="38"/>
      <c r="M599" s="38"/>
      <c r="N599" s="172"/>
      <c r="O599" s="172"/>
      <c r="P599" s="38"/>
      <c r="Q599" s="38"/>
      <c r="R599" s="38"/>
      <c r="S599" s="38"/>
      <c r="T599" s="38"/>
      <c r="U599" s="38"/>
      <c r="V599" s="38"/>
      <c r="W599" s="38"/>
      <c r="X599" s="38"/>
      <c r="Y599" s="38"/>
      <c r="Z599" s="38"/>
    </row>
    <row r="600" spans="1:26" ht="15.75" customHeight="1">
      <c r="A600" s="38"/>
      <c r="B600" s="38"/>
      <c r="C600" s="38"/>
      <c r="D600" s="38"/>
      <c r="E600" s="38"/>
      <c r="F600" s="38"/>
      <c r="G600" s="38"/>
      <c r="H600" s="38"/>
      <c r="I600" s="38"/>
      <c r="J600" s="38"/>
      <c r="K600" s="38"/>
      <c r="L600" s="38"/>
      <c r="M600" s="38"/>
      <c r="N600" s="172"/>
      <c r="O600" s="172"/>
      <c r="P600" s="38"/>
      <c r="Q600" s="38"/>
      <c r="R600" s="38"/>
      <c r="S600" s="38"/>
      <c r="T600" s="38"/>
      <c r="U600" s="38"/>
      <c r="V600" s="38"/>
      <c r="W600" s="38"/>
      <c r="X600" s="38"/>
      <c r="Y600" s="38"/>
      <c r="Z600" s="38"/>
    </row>
    <row r="601" spans="1:26" ht="15.75" customHeight="1">
      <c r="A601" s="38"/>
      <c r="B601" s="38"/>
      <c r="C601" s="38"/>
      <c r="D601" s="38"/>
      <c r="E601" s="38"/>
      <c r="F601" s="38"/>
      <c r="G601" s="38"/>
      <c r="H601" s="38"/>
      <c r="I601" s="38"/>
      <c r="J601" s="38"/>
      <c r="K601" s="38"/>
      <c r="L601" s="38"/>
      <c r="M601" s="38"/>
      <c r="N601" s="172"/>
      <c r="O601" s="172"/>
      <c r="P601" s="38"/>
      <c r="Q601" s="38"/>
      <c r="R601" s="38"/>
      <c r="S601" s="38"/>
      <c r="T601" s="38"/>
      <c r="U601" s="38"/>
      <c r="V601" s="38"/>
      <c r="W601" s="38"/>
      <c r="X601" s="38"/>
      <c r="Y601" s="38"/>
      <c r="Z601" s="38"/>
    </row>
    <row r="602" spans="1:26" ht="15.75" customHeight="1">
      <c r="A602" s="38"/>
      <c r="B602" s="38"/>
      <c r="C602" s="38"/>
      <c r="D602" s="38"/>
      <c r="E602" s="38"/>
      <c r="F602" s="38"/>
      <c r="G602" s="38"/>
      <c r="H602" s="38"/>
      <c r="I602" s="38"/>
      <c r="J602" s="38"/>
      <c r="K602" s="38"/>
      <c r="L602" s="38"/>
      <c r="M602" s="38"/>
      <c r="N602" s="172"/>
      <c r="O602" s="172"/>
      <c r="P602" s="38"/>
      <c r="Q602" s="38"/>
      <c r="R602" s="38"/>
      <c r="S602" s="38"/>
      <c r="T602" s="38"/>
      <c r="U602" s="38"/>
      <c r="V602" s="38"/>
      <c r="W602" s="38"/>
      <c r="X602" s="38"/>
      <c r="Y602" s="38"/>
      <c r="Z602" s="38"/>
    </row>
    <row r="603" spans="1:26" ht="15.75" customHeight="1">
      <c r="A603" s="38"/>
      <c r="B603" s="38"/>
      <c r="C603" s="38"/>
      <c r="D603" s="38"/>
      <c r="E603" s="38"/>
      <c r="F603" s="38"/>
      <c r="G603" s="38"/>
      <c r="H603" s="38"/>
      <c r="I603" s="38"/>
      <c r="J603" s="38"/>
      <c r="K603" s="38"/>
      <c r="L603" s="38"/>
      <c r="M603" s="38"/>
      <c r="N603" s="172"/>
      <c r="O603" s="172"/>
      <c r="P603" s="38"/>
      <c r="Q603" s="38"/>
      <c r="R603" s="38"/>
      <c r="S603" s="38"/>
      <c r="T603" s="38"/>
      <c r="U603" s="38"/>
      <c r="V603" s="38"/>
      <c r="W603" s="38"/>
      <c r="X603" s="38"/>
      <c r="Y603" s="38"/>
      <c r="Z603" s="38"/>
    </row>
    <row r="604" spans="1:26" ht="15.75" customHeight="1">
      <c r="A604" s="38"/>
      <c r="B604" s="38"/>
      <c r="C604" s="38"/>
      <c r="D604" s="38"/>
      <c r="E604" s="38"/>
      <c r="F604" s="38"/>
      <c r="G604" s="38"/>
      <c r="H604" s="38"/>
      <c r="I604" s="38"/>
      <c r="J604" s="38"/>
      <c r="K604" s="38"/>
      <c r="L604" s="38"/>
      <c r="M604" s="38"/>
      <c r="N604" s="172"/>
      <c r="O604" s="172"/>
      <c r="P604" s="38"/>
      <c r="Q604" s="38"/>
      <c r="R604" s="38"/>
      <c r="S604" s="38"/>
      <c r="T604" s="38"/>
      <c r="U604" s="38"/>
      <c r="V604" s="38"/>
      <c r="W604" s="38"/>
      <c r="X604" s="38"/>
      <c r="Y604" s="38"/>
      <c r="Z604" s="38"/>
    </row>
    <row r="605" spans="1:26" ht="15.75" customHeight="1">
      <c r="A605" s="38"/>
      <c r="B605" s="38"/>
      <c r="C605" s="38"/>
      <c r="D605" s="38"/>
      <c r="E605" s="38"/>
      <c r="F605" s="38"/>
      <c r="G605" s="38"/>
      <c r="H605" s="38"/>
      <c r="I605" s="38"/>
      <c r="J605" s="38"/>
      <c r="K605" s="38"/>
      <c r="L605" s="38"/>
      <c r="M605" s="38"/>
      <c r="N605" s="172"/>
      <c r="O605" s="172"/>
      <c r="P605" s="38"/>
      <c r="Q605" s="38"/>
      <c r="R605" s="38"/>
      <c r="S605" s="38"/>
      <c r="T605" s="38"/>
      <c r="U605" s="38"/>
      <c r="V605" s="38"/>
      <c r="W605" s="38"/>
      <c r="X605" s="38"/>
      <c r="Y605" s="38"/>
      <c r="Z605" s="38"/>
    </row>
    <row r="606" spans="1:26" ht="15.75" customHeight="1">
      <c r="A606" s="38"/>
      <c r="B606" s="38"/>
      <c r="C606" s="38"/>
      <c r="D606" s="38"/>
      <c r="E606" s="38"/>
      <c r="F606" s="38"/>
      <c r="G606" s="38"/>
      <c r="H606" s="38"/>
      <c r="I606" s="38"/>
      <c r="J606" s="38"/>
      <c r="K606" s="38"/>
      <c r="L606" s="38"/>
      <c r="M606" s="38"/>
      <c r="N606" s="172"/>
      <c r="O606" s="172"/>
      <c r="P606" s="38"/>
      <c r="Q606" s="38"/>
      <c r="R606" s="38"/>
      <c r="S606" s="38"/>
      <c r="T606" s="38"/>
      <c r="U606" s="38"/>
      <c r="V606" s="38"/>
      <c r="W606" s="38"/>
      <c r="X606" s="38"/>
      <c r="Y606" s="38"/>
      <c r="Z606" s="38"/>
    </row>
    <row r="607" spans="1:26" ht="15.75" customHeight="1">
      <c r="A607" s="38"/>
      <c r="B607" s="38"/>
      <c r="C607" s="38"/>
      <c r="D607" s="38"/>
      <c r="E607" s="38"/>
      <c r="F607" s="38"/>
      <c r="G607" s="38"/>
      <c r="H607" s="38"/>
      <c r="I607" s="38"/>
      <c r="J607" s="38"/>
      <c r="K607" s="38"/>
      <c r="L607" s="38"/>
      <c r="M607" s="38"/>
      <c r="N607" s="172"/>
      <c r="O607" s="172"/>
      <c r="P607" s="38"/>
      <c r="Q607" s="38"/>
      <c r="R607" s="38"/>
      <c r="S607" s="38"/>
      <c r="T607" s="38"/>
      <c r="U607" s="38"/>
      <c r="V607" s="38"/>
      <c r="W607" s="38"/>
      <c r="X607" s="38"/>
      <c r="Y607" s="38"/>
      <c r="Z607" s="38"/>
    </row>
    <row r="608" spans="1:26" ht="15.75" customHeight="1">
      <c r="A608" s="38"/>
      <c r="B608" s="38"/>
      <c r="C608" s="38"/>
      <c r="D608" s="38"/>
      <c r="E608" s="38"/>
      <c r="F608" s="38"/>
      <c r="G608" s="38"/>
      <c r="H608" s="38"/>
      <c r="I608" s="38"/>
      <c r="J608" s="38"/>
      <c r="K608" s="38"/>
      <c r="L608" s="38"/>
      <c r="M608" s="38"/>
      <c r="N608" s="172"/>
      <c r="O608" s="172"/>
      <c r="P608" s="38"/>
      <c r="Q608" s="38"/>
      <c r="R608" s="38"/>
      <c r="S608" s="38"/>
      <c r="T608" s="38"/>
      <c r="U608" s="38"/>
      <c r="V608" s="38"/>
      <c r="W608" s="38"/>
      <c r="X608" s="38"/>
      <c r="Y608" s="38"/>
      <c r="Z608" s="38"/>
    </row>
    <row r="609" spans="1:26" ht="15.75" customHeight="1">
      <c r="A609" s="38"/>
      <c r="B609" s="38"/>
      <c r="C609" s="38"/>
      <c r="D609" s="38"/>
      <c r="E609" s="38"/>
      <c r="F609" s="38"/>
      <c r="G609" s="38"/>
      <c r="H609" s="38"/>
      <c r="I609" s="38"/>
      <c r="J609" s="38"/>
      <c r="K609" s="38"/>
      <c r="L609" s="38"/>
      <c r="M609" s="38"/>
      <c r="N609" s="172"/>
      <c r="O609" s="172"/>
      <c r="P609" s="38"/>
      <c r="Q609" s="38"/>
      <c r="R609" s="38"/>
      <c r="S609" s="38"/>
      <c r="T609" s="38"/>
      <c r="U609" s="38"/>
      <c r="V609" s="38"/>
      <c r="W609" s="38"/>
      <c r="X609" s="38"/>
      <c r="Y609" s="38"/>
      <c r="Z609" s="38"/>
    </row>
    <row r="610" spans="1:26" ht="15.75" customHeight="1">
      <c r="A610" s="38"/>
      <c r="B610" s="38"/>
      <c r="C610" s="38"/>
      <c r="D610" s="38"/>
      <c r="E610" s="38"/>
      <c r="F610" s="38"/>
      <c r="G610" s="38"/>
      <c r="H610" s="38"/>
      <c r="I610" s="38"/>
      <c r="J610" s="38"/>
      <c r="K610" s="38"/>
      <c r="L610" s="38"/>
      <c r="M610" s="38"/>
      <c r="N610" s="172"/>
      <c r="O610" s="172"/>
      <c r="P610" s="38"/>
      <c r="Q610" s="38"/>
      <c r="R610" s="38"/>
      <c r="S610" s="38"/>
      <c r="T610" s="38"/>
      <c r="U610" s="38"/>
      <c r="V610" s="38"/>
      <c r="W610" s="38"/>
      <c r="X610" s="38"/>
      <c r="Y610" s="38"/>
      <c r="Z610" s="38"/>
    </row>
    <row r="611" spans="1:26" ht="15.75" customHeight="1">
      <c r="A611" s="38"/>
      <c r="B611" s="38"/>
      <c r="C611" s="38"/>
      <c r="D611" s="38"/>
      <c r="E611" s="38"/>
      <c r="F611" s="38"/>
      <c r="G611" s="38"/>
      <c r="H611" s="38"/>
      <c r="I611" s="38"/>
      <c r="J611" s="38"/>
      <c r="K611" s="38"/>
      <c r="L611" s="38"/>
      <c r="M611" s="38"/>
      <c r="N611" s="172"/>
      <c r="O611" s="172"/>
      <c r="P611" s="38"/>
      <c r="Q611" s="38"/>
      <c r="R611" s="38"/>
      <c r="S611" s="38"/>
      <c r="T611" s="38"/>
      <c r="U611" s="38"/>
      <c r="V611" s="38"/>
      <c r="W611" s="38"/>
      <c r="X611" s="38"/>
      <c r="Y611" s="38"/>
      <c r="Z611" s="38"/>
    </row>
    <row r="612" spans="1:26" ht="15.75" customHeight="1">
      <c r="A612" s="38"/>
      <c r="B612" s="38"/>
      <c r="C612" s="38"/>
      <c r="D612" s="38"/>
      <c r="E612" s="38"/>
      <c r="F612" s="38"/>
      <c r="G612" s="38"/>
      <c r="H612" s="38"/>
      <c r="I612" s="38"/>
      <c r="J612" s="38"/>
      <c r="K612" s="38"/>
      <c r="L612" s="38"/>
      <c r="M612" s="38"/>
      <c r="N612" s="172"/>
      <c r="O612" s="172"/>
      <c r="P612" s="38"/>
      <c r="Q612" s="38"/>
      <c r="R612" s="38"/>
      <c r="S612" s="38"/>
      <c r="T612" s="38"/>
      <c r="U612" s="38"/>
      <c r="V612" s="38"/>
      <c r="W612" s="38"/>
      <c r="X612" s="38"/>
      <c r="Y612" s="38"/>
      <c r="Z612" s="38"/>
    </row>
    <row r="613" spans="1:26" ht="15.75" customHeight="1">
      <c r="A613" s="38"/>
      <c r="B613" s="38"/>
      <c r="C613" s="38"/>
      <c r="D613" s="38"/>
      <c r="E613" s="38"/>
      <c r="F613" s="38"/>
      <c r="G613" s="38"/>
      <c r="H613" s="38"/>
      <c r="I613" s="38"/>
      <c r="J613" s="38"/>
      <c r="K613" s="38"/>
      <c r="L613" s="38"/>
      <c r="M613" s="38"/>
      <c r="N613" s="172"/>
      <c r="O613" s="172"/>
      <c r="P613" s="38"/>
      <c r="Q613" s="38"/>
      <c r="R613" s="38"/>
      <c r="S613" s="38"/>
      <c r="T613" s="38"/>
      <c r="U613" s="38"/>
      <c r="V613" s="38"/>
      <c r="W613" s="38"/>
      <c r="X613" s="38"/>
      <c r="Y613" s="38"/>
      <c r="Z613" s="38"/>
    </row>
    <row r="614" spans="1:26" ht="15.75" customHeight="1">
      <c r="A614" s="38"/>
      <c r="B614" s="38"/>
      <c r="C614" s="38"/>
      <c r="D614" s="38"/>
      <c r="E614" s="38"/>
      <c r="F614" s="38"/>
      <c r="G614" s="38"/>
      <c r="H614" s="38"/>
      <c r="I614" s="38"/>
      <c r="J614" s="38"/>
      <c r="K614" s="38"/>
      <c r="L614" s="38"/>
      <c r="M614" s="38"/>
      <c r="N614" s="172"/>
      <c r="O614" s="172"/>
      <c r="P614" s="38"/>
      <c r="Q614" s="38"/>
      <c r="R614" s="38"/>
      <c r="S614" s="38"/>
      <c r="T614" s="38"/>
      <c r="U614" s="38"/>
      <c r="V614" s="38"/>
      <c r="W614" s="38"/>
      <c r="X614" s="38"/>
      <c r="Y614" s="38"/>
      <c r="Z614" s="38"/>
    </row>
    <row r="615" spans="1:26" ht="15.75" customHeight="1">
      <c r="A615" s="38"/>
      <c r="B615" s="38"/>
      <c r="C615" s="38"/>
      <c r="D615" s="38"/>
      <c r="E615" s="38"/>
      <c r="F615" s="38"/>
      <c r="G615" s="38"/>
      <c r="H615" s="38"/>
      <c r="I615" s="38"/>
      <c r="J615" s="38"/>
      <c r="K615" s="38"/>
      <c r="L615" s="38"/>
      <c r="M615" s="38"/>
      <c r="N615" s="172"/>
      <c r="O615" s="172"/>
      <c r="P615" s="38"/>
      <c r="Q615" s="38"/>
      <c r="R615" s="38"/>
      <c r="S615" s="38"/>
      <c r="T615" s="38"/>
      <c r="U615" s="38"/>
      <c r="V615" s="38"/>
      <c r="W615" s="38"/>
      <c r="X615" s="38"/>
      <c r="Y615" s="38"/>
      <c r="Z615" s="38"/>
    </row>
    <row r="616" spans="1:26" ht="15.75" customHeight="1">
      <c r="A616" s="38"/>
      <c r="B616" s="38"/>
      <c r="C616" s="38"/>
      <c r="D616" s="38"/>
      <c r="E616" s="38"/>
      <c r="F616" s="38"/>
      <c r="G616" s="38"/>
      <c r="H616" s="38"/>
      <c r="I616" s="38"/>
      <c r="J616" s="38"/>
      <c r="K616" s="38"/>
      <c r="L616" s="38"/>
      <c r="M616" s="38"/>
      <c r="N616" s="172"/>
      <c r="O616" s="172"/>
      <c r="P616" s="38"/>
      <c r="Q616" s="38"/>
      <c r="R616" s="38"/>
      <c r="S616" s="38"/>
      <c r="T616" s="38"/>
      <c r="U616" s="38"/>
      <c r="V616" s="38"/>
      <c r="W616" s="38"/>
      <c r="X616" s="38"/>
      <c r="Y616" s="38"/>
      <c r="Z616" s="38"/>
    </row>
    <row r="617" spans="1:26" ht="15.75" customHeight="1">
      <c r="A617" s="38"/>
      <c r="B617" s="38"/>
      <c r="C617" s="38"/>
      <c r="D617" s="38"/>
      <c r="E617" s="38"/>
      <c r="F617" s="38"/>
      <c r="G617" s="38"/>
      <c r="H617" s="38"/>
      <c r="I617" s="38"/>
      <c r="J617" s="38"/>
      <c r="K617" s="38"/>
      <c r="L617" s="38"/>
      <c r="M617" s="38"/>
      <c r="N617" s="172"/>
      <c r="O617" s="172"/>
      <c r="P617" s="38"/>
      <c r="Q617" s="38"/>
      <c r="R617" s="38"/>
      <c r="S617" s="38"/>
      <c r="T617" s="38"/>
      <c r="U617" s="38"/>
      <c r="V617" s="38"/>
      <c r="W617" s="38"/>
      <c r="X617" s="38"/>
      <c r="Y617" s="38"/>
      <c r="Z617" s="38"/>
    </row>
    <row r="618" spans="1:26" ht="15.75" customHeight="1">
      <c r="A618" s="38"/>
      <c r="B618" s="38"/>
      <c r="C618" s="38"/>
      <c r="D618" s="38"/>
      <c r="E618" s="38"/>
      <c r="F618" s="38"/>
      <c r="G618" s="38"/>
      <c r="H618" s="38"/>
      <c r="I618" s="38"/>
      <c r="J618" s="38"/>
      <c r="K618" s="38"/>
      <c r="L618" s="38"/>
      <c r="M618" s="38"/>
      <c r="N618" s="172"/>
      <c r="O618" s="172"/>
      <c r="P618" s="38"/>
      <c r="Q618" s="38"/>
      <c r="R618" s="38"/>
      <c r="S618" s="38"/>
      <c r="T618" s="38"/>
      <c r="U618" s="38"/>
      <c r="V618" s="38"/>
      <c r="W618" s="38"/>
      <c r="X618" s="38"/>
      <c r="Y618" s="38"/>
      <c r="Z618" s="38"/>
    </row>
    <row r="619" spans="1:26" ht="15.75" customHeight="1">
      <c r="A619" s="38"/>
      <c r="B619" s="38"/>
      <c r="C619" s="38"/>
      <c r="D619" s="38"/>
      <c r="E619" s="38"/>
      <c r="F619" s="38"/>
      <c r="G619" s="38"/>
      <c r="H619" s="38"/>
      <c r="I619" s="38"/>
      <c r="J619" s="38"/>
      <c r="K619" s="38"/>
      <c r="L619" s="38"/>
      <c r="M619" s="38"/>
      <c r="N619" s="172"/>
      <c r="O619" s="172"/>
      <c r="P619" s="38"/>
      <c r="Q619" s="38"/>
      <c r="R619" s="38"/>
      <c r="S619" s="38"/>
      <c r="T619" s="38"/>
      <c r="U619" s="38"/>
      <c r="V619" s="38"/>
      <c r="W619" s="38"/>
      <c r="X619" s="38"/>
      <c r="Y619" s="38"/>
      <c r="Z619" s="38"/>
    </row>
    <row r="620" spans="1:26" ht="15.75" customHeight="1">
      <c r="A620" s="38"/>
      <c r="B620" s="38"/>
      <c r="C620" s="38"/>
      <c r="D620" s="38"/>
      <c r="E620" s="38"/>
      <c r="F620" s="38"/>
      <c r="G620" s="38"/>
      <c r="H620" s="38"/>
      <c r="I620" s="38"/>
      <c r="J620" s="38"/>
      <c r="K620" s="38"/>
      <c r="L620" s="38"/>
      <c r="M620" s="38"/>
      <c r="N620" s="172"/>
      <c r="O620" s="172"/>
      <c r="P620" s="38"/>
      <c r="Q620" s="38"/>
      <c r="R620" s="38"/>
      <c r="S620" s="38"/>
      <c r="T620" s="38"/>
      <c r="U620" s="38"/>
      <c r="V620" s="38"/>
      <c r="W620" s="38"/>
      <c r="X620" s="38"/>
      <c r="Y620" s="38"/>
      <c r="Z620" s="38"/>
    </row>
    <row r="621" spans="1:26" ht="15.75" customHeight="1">
      <c r="A621" s="38"/>
      <c r="B621" s="38"/>
      <c r="C621" s="38"/>
      <c r="D621" s="38"/>
      <c r="E621" s="38"/>
      <c r="F621" s="38"/>
      <c r="G621" s="38"/>
      <c r="H621" s="38"/>
      <c r="I621" s="38"/>
      <c r="J621" s="38"/>
      <c r="K621" s="38"/>
      <c r="L621" s="38"/>
      <c r="M621" s="38"/>
      <c r="N621" s="172"/>
      <c r="O621" s="172"/>
      <c r="P621" s="38"/>
      <c r="Q621" s="38"/>
      <c r="R621" s="38"/>
      <c r="S621" s="38"/>
      <c r="T621" s="38"/>
      <c r="U621" s="38"/>
      <c r="V621" s="38"/>
      <c r="W621" s="38"/>
      <c r="X621" s="38"/>
      <c r="Y621" s="38"/>
      <c r="Z621" s="38"/>
    </row>
    <row r="622" spans="1:26" ht="15.75" customHeight="1">
      <c r="A622" s="38"/>
      <c r="B622" s="38"/>
      <c r="C622" s="38"/>
      <c r="D622" s="38"/>
      <c r="E622" s="38"/>
      <c r="F622" s="38"/>
      <c r="G622" s="38"/>
      <c r="H622" s="38"/>
      <c r="I622" s="38"/>
      <c r="J622" s="38"/>
      <c r="K622" s="38"/>
      <c r="L622" s="38"/>
      <c r="M622" s="38"/>
      <c r="N622" s="172"/>
      <c r="O622" s="172"/>
      <c r="P622" s="38"/>
      <c r="Q622" s="38"/>
      <c r="R622" s="38"/>
      <c r="S622" s="38"/>
      <c r="T622" s="38"/>
      <c r="U622" s="38"/>
      <c r="V622" s="38"/>
      <c r="W622" s="38"/>
      <c r="X622" s="38"/>
      <c r="Y622" s="38"/>
      <c r="Z622" s="38"/>
    </row>
    <row r="623" spans="1:26" ht="15.75" customHeight="1">
      <c r="A623" s="38"/>
      <c r="B623" s="38"/>
      <c r="C623" s="38"/>
      <c r="D623" s="38"/>
      <c r="E623" s="38"/>
      <c r="F623" s="38"/>
      <c r="G623" s="38"/>
      <c r="H623" s="38"/>
      <c r="I623" s="38"/>
      <c r="J623" s="38"/>
      <c r="K623" s="38"/>
      <c r="L623" s="38"/>
      <c r="M623" s="38"/>
      <c r="N623" s="172"/>
      <c r="O623" s="172"/>
      <c r="P623" s="38"/>
      <c r="Q623" s="38"/>
      <c r="R623" s="38"/>
      <c r="S623" s="38"/>
      <c r="T623" s="38"/>
      <c r="U623" s="38"/>
      <c r="V623" s="38"/>
      <c r="W623" s="38"/>
      <c r="X623" s="38"/>
      <c r="Y623" s="38"/>
      <c r="Z623" s="38"/>
    </row>
    <row r="624" spans="1:26" ht="15.75" customHeight="1">
      <c r="A624" s="38"/>
      <c r="B624" s="38"/>
      <c r="C624" s="38"/>
      <c r="D624" s="38"/>
      <c r="E624" s="38"/>
      <c r="F624" s="38"/>
      <c r="G624" s="38"/>
      <c r="H624" s="38"/>
      <c r="I624" s="38"/>
      <c r="J624" s="38"/>
      <c r="K624" s="38"/>
      <c r="L624" s="38"/>
      <c r="M624" s="38"/>
      <c r="N624" s="172"/>
      <c r="O624" s="172"/>
      <c r="P624" s="38"/>
      <c r="Q624" s="38"/>
      <c r="R624" s="38"/>
      <c r="S624" s="38"/>
      <c r="T624" s="38"/>
      <c r="U624" s="38"/>
      <c r="V624" s="38"/>
      <c r="W624" s="38"/>
      <c r="X624" s="38"/>
      <c r="Y624" s="38"/>
      <c r="Z624" s="38"/>
    </row>
    <row r="625" spans="1:26" ht="15.75" customHeight="1">
      <c r="A625" s="38"/>
      <c r="B625" s="38"/>
      <c r="C625" s="38"/>
      <c r="D625" s="38"/>
      <c r="E625" s="38"/>
      <c r="F625" s="38"/>
      <c r="G625" s="38"/>
      <c r="H625" s="38"/>
      <c r="I625" s="38"/>
      <c r="J625" s="38"/>
      <c r="K625" s="38"/>
      <c r="L625" s="38"/>
      <c r="M625" s="38"/>
      <c r="N625" s="172"/>
      <c r="O625" s="172"/>
      <c r="P625" s="38"/>
      <c r="Q625" s="38"/>
      <c r="R625" s="38"/>
      <c r="S625" s="38"/>
      <c r="T625" s="38"/>
      <c r="U625" s="38"/>
      <c r="V625" s="38"/>
      <c r="W625" s="38"/>
      <c r="X625" s="38"/>
      <c r="Y625" s="38"/>
      <c r="Z625" s="38"/>
    </row>
    <row r="626" spans="1:26" ht="15.75" customHeight="1">
      <c r="A626" s="38"/>
      <c r="B626" s="38"/>
      <c r="C626" s="38"/>
      <c r="D626" s="38"/>
      <c r="E626" s="38"/>
      <c r="F626" s="38"/>
      <c r="G626" s="38"/>
      <c r="H626" s="38"/>
      <c r="I626" s="38"/>
      <c r="J626" s="38"/>
      <c r="K626" s="38"/>
      <c r="L626" s="38"/>
      <c r="M626" s="38"/>
      <c r="N626" s="172"/>
      <c r="O626" s="172"/>
      <c r="P626" s="38"/>
      <c r="Q626" s="38"/>
      <c r="R626" s="38"/>
      <c r="S626" s="38"/>
      <c r="T626" s="38"/>
      <c r="U626" s="38"/>
      <c r="V626" s="38"/>
      <c r="W626" s="38"/>
      <c r="X626" s="38"/>
      <c r="Y626" s="38"/>
      <c r="Z626" s="38"/>
    </row>
    <row r="627" spans="1:26" ht="15.75" customHeight="1">
      <c r="A627" s="38"/>
      <c r="B627" s="38"/>
      <c r="C627" s="38"/>
      <c r="D627" s="38"/>
      <c r="E627" s="38"/>
      <c r="F627" s="38"/>
      <c r="G627" s="38"/>
      <c r="H627" s="38"/>
      <c r="I627" s="38"/>
      <c r="J627" s="38"/>
      <c r="K627" s="38"/>
      <c r="L627" s="38"/>
      <c r="M627" s="38"/>
      <c r="N627" s="172"/>
      <c r="O627" s="172"/>
      <c r="P627" s="38"/>
      <c r="Q627" s="38"/>
      <c r="R627" s="38"/>
      <c r="S627" s="38"/>
      <c r="T627" s="38"/>
      <c r="U627" s="38"/>
      <c r="V627" s="38"/>
      <c r="W627" s="38"/>
      <c r="X627" s="38"/>
      <c r="Y627" s="38"/>
      <c r="Z627" s="38"/>
    </row>
    <row r="628" spans="1:26" ht="15.75" customHeight="1">
      <c r="A628" s="38"/>
      <c r="B628" s="38"/>
      <c r="C628" s="38"/>
      <c r="D628" s="38"/>
      <c r="E628" s="38"/>
      <c r="F628" s="38"/>
      <c r="G628" s="38"/>
      <c r="H628" s="38"/>
      <c r="I628" s="38"/>
      <c r="J628" s="38"/>
      <c r="K628" s="38"/>
      <c r="L628" s="38"/>
      <c r="M628" s="38"/>
      <c r="N628" s="172"/>
      <c r="O628" s="172"/>
      <c r="P628" s="38"/>
      <c r="Q628" s="38"/>
      <c r="R628" s="38"/>
      <c r="S628" s="38"/>
      <c r="T628" s="38"/>
      <c r="U628" s="38"/>
      <c r="V628" s="38"/>
      <c r="W628" s="38"/>
      <c r="X628" s="38"/>
      <c r="Y628" s="38"/>
      <c r="Z628" s="38"/>
    </row>
    <row r="629" spans="1:26" ht="15.75" customHeight="1">
      <c r="A629" s="38"/>
      <c r="B629" s="38"/>
      <c r="C629" s="38"/>
      <c r="D629" s="38"/>
      <c r="E629" s="38"/>
      <c r="F629" s="38"/>
      <c r="G629" s="38"/>
      <c r="H629" s="38"/>
      <c r="I629" s="38"/>
      <c r="J629" s="38"/>
      <c r="K629" s="38"/>
      <c r="L629" s="38"/>
      <c r="M629" s="38"/>
      <c r="N629" s="172"/>
      <c r="O629" s="172"/>
      <c r="P629" s="38"/>
      <c r="Q629" s="38"/>
      <c r="R629" s="38"/>
      <c r="S629" s="38"/>
      <c r="T629" s="38"/>
      <c r="U629" s="38"/>
      <c r="V629" s="38"/>
      <c r="W629" s="38"/>
      <c r="X629" s="38"/>
      <c r="Y629" s="38"/>
      <c r="Z629" s="38"/>
    </row>
    <row r="630" spans="1:26" ht="15.75" customHeight="1">
      <c r="A630" s="38"/>
      <c r="B630" s="38"/>
      <c r="C630" s="38"/>
      <c r="D630" s="38"/>
      <c r="E630" s="38"/>
      <c r="F630" s="38"/>
      <c r="G630" s="38"/>
      <c r="H630" s="38"/>
      <c r="I630" s="38"/>
      <c r="J630" s="38"/>
      <c r="K630" s="38"/>
      <c r="L630" s="38"/>
      <c r="M630" s="38"/>
      <c r="N630" s="172"/>
      <c r="O630" s="172"/>
      <c r="P630" s="38"/>
      <c r="Q630" s="38"/>
      <c r="R630" s="38"/>
      <c r="S630" s="38"/>
      <c r="T630" s="38"/>
      <c r="U630" s="38"/>
      <c r="V630" s="38"/>
      <c r="W630" s="38"/>
      <c r="X630" s="38"/>
      <c r="Y630" s="38"/>
      <c r="Z630" s="38"/>
    </row>
    <row r="631" spans="1:26" ht="15.75" customHeight="1">
      <c r="A631" s="38"/>
      <c r="B631" s="38"/>
      <c r="C631" s="38"/>
      <c r="D631" s="38"/>
      <c r="E631" s="38"/>
      <c r="F631" s="38"/>
      <c r="G631" s="38"/>
      <c r="H631" s="38"/>
      <c r="I631" s="38"/>
      <c r="J631" s="38"/>
      <c r="K631" s="38"/>
      <c r="L631" s="38"/>
      <c r="M631" s="38"/>
      <c r="N631" s="172"/>
      <c r="O631" s="172"/>
      <c r="P631" s="38"/>
      <c r="Q631" s="38"/>
      <c r="R631" s="38"/>
      <c r="S631" s="38"/>
      <c r="T631" s="38"/>
      <c r="U631" s="38"/>
      <c r="V631" s="38"/>
      <c r="W631" s="38"/>
      <c r="X631" s="38"/>
      <c r="Y631" s="38"/>
      <c r="Z631" s="38"/>
    </row>
    <row r="632" spans="1:26" ht="15.75" customHeight="1">
      <c r="A632" s="38"/>
      <c r="B632" s="38"/>
      <c r="C632" s="38"/>
      <c r="D632" s="38"/>
      <c r="E632" s="38"/>
      <c r="F632" s="38"/>
      <c r="G632" s="38"/>
      <c r="H632" s="38"/>
      <c r="I632" s="38"/>
      <c r="J632" s="38"/>
      <c r="K632" s="38"/>
      <c r="L632" s="38"/>
      <c r="M632" s="38"/>
      <c r="N632" s="172"/>
      <c r="O632" s="172"/>
      <c r="P632" s="38"/>
      <c r="Q632" s="38"/>
      <c r="R632" s="38"/>
      <c r="S632" s="38"/>
      <c r="T632" s="38"/>
      <c r="U632" s="38"/>
      <c r="V632" s="38"/>
      <c r="W632" s="38"/>
      <c r="X632" s="38"/>
      <c r="Y632" s="38"/>
      <c r="Z632" s="38"/>
    </row>
    <row r="633" spans="1:26" ht="15.75" customHeight="1">
      <c r="A633" s="38"/>
      <c r="B633" s="38"/>
      <c r="C633" s="38"/>
      <c r="D633" s="38"/>
      <c r="E633" s="38"/>
      <c r="F633" s="38"/>
      <c r="G633" s="38"/>
      <c r="H633" s="38"/>
      <c r="I633" s="38"/>
      <c r="J633" s="38"/>
      <c r="K633" s="38"/>
      <c r="L633" s="38"/>
      <c r="M633" s="38"/>
      <c r="N633" s="172"/>
      <c r="O633" s="172"/>
      <c r="P633" s="38"/>
      <c r="Q633" s="38"/>
      <c r="R633" s="38"/>
      <c r="S633" s="38"/>
      <c r="T633" s="38"/>
      <c r="U633" s="38"/>
      <c r="V633" s="38"/>
      <c r="W633" s="38"/>
      <c r="X633" s="38"/>
      <c r="Y633" s="38"/>
      <c r="Z633" s="38"/>
    </row>
    <row r="634" spans="1:26" ht="15.75" customHeight="1">
      <c r="A634" s="38"/>
      <c r="B634" s="38"/>
      <c r="C634" s="38"/>
      <c r="D634" s="38"/>
      <c r="E634" s="38"/>
      <c r="F634" s="38"/>
      <c r="G634" s="38"/>
      <c r="H634" s="38"/>
      <c r="I634" s="38"/>
      <c r="J634" s="38"/>
      <c r="K634" s="38"/>
      <c r="L634" s="38"/>
      <c r="M634" s="38"/>
      <c r="N634" s="172"/>
      <c r="O634" s="172"/>
      <c r="P634" s="38"/>
      <c r="Q634" s="38"/>
      <c r="R634" s="38"/>
      <c r="S634" s="38"/>
      <c r="T634" s="38"/>
      <c r="U634" s="38"/>
      <c r="V634" s="38"/>
      <c r="W634" s="38"/>
      <c r="X634" s="38"/>
      <c r="Y634" s="38"/>
      <c r="Z634" s="38"/>
    </row>
    <row r="635" spans="1:26" ht="15.75" customHeight="1">
      <c r="A635" s="38"/>
      <c r="B635" s="38"/>
      <c r="C635" s="38"/>
      <c r="D635" s="38"/>
      <c r="E635" s="38"/>
      <c r="F635" s="38"/>
      <c r="G635" s="38"/>
      <c r="H635" s="38"/>
      <c r="I635" s="38"/>
      <c r="J635" s="38"/>
      <c r="K635" s="38"/>
      <c r="L635" s="38"/>
      <c r="M635" s="38"/>
      <c r="N635" s="172"/>
      <c r="O635" s="172"/>
      <c r="P635" s="38"/>
      <c r="Q635" s="38"/>
      <c r="R635" s="38"/>
      <c r="S635" s="38"/>
      <c r="T635" s="38"/>
      <c r="U635" s="38"/>
      <c r="V635" s="38"/>
      <c r="W635" s="38"/>
      <c r="X635" s="38"/>
      <c r="Y635" s="38"/>
      <c r="Z635" s="38"/>
    </row>
    <row r="636" spans="1:26" ht="15.75" customHeight="1">
      <c r="A636" s="38"/>
      <c r="B636" s="38"/>
      <c r="C636" s="38"/>
      <c r="D636" s="38"/>
      <c r="E636" s="38"/>
      <c r="F636" s="38"/>
      <c r="G636" s="38"/>
      <c r="H636" s="38"/>
      <c r="I636" s="38"/>
      <c r="J636" s="38"/>
      <c r="K636" s="38"/>
      <c r="L636" s="38"/>
      <c r="M636" s="38"/>
      <c r="N636" s="172"/>
      <c r="O636" s="172"/>
      <c r="P636" s="38"/>
      <c r="Q636" s="38"/>
      <c r="R636" s="38"/>
      <c r="S636" s="38"/>
      <c r="T636" s="38"/>
      <c r="U636" s="38"/>
      <c r="V636" s="38"/>
      <c r="W636" s="38"/>
      <c r="X636" s="38"/>
      <c r="Y636" s="38"/>
      <c r="Z636" s="38"/>
    </row>
    <row r="637" spans="1:26" ht="15.75" customHeight="1">
      <c r="A637" s="38"/>
      <c r="B637" s="38"/>
      <c r="C637" s="38"/>
      <c r="D637" s="38"/>
      <c r="E637" s="38"/>
      <c r="F637" s="38"/>
      <c r="G637" s="38"/>
      <c r="H637" s="38"/>
      <c r="I637" s="38"/>
      <c r="J637" s="38"/>
      <c r="K637" s="38"/>
      <c r="L637" s="38"/>
      <c r="M637" s="38"/>
      <c r="N637" s="172"/>
      <c r="O637" s="172"/>
      <c r="P637" s="38"/>
      <c r="Q637" s="38"/>
      <c r="R637" s="38"/>
      <c r="S637" s="38"/>
      <c r="T637" s="38"/>
      <c r="U637" s="38"/>
      <c r="V637" s="38"/>
      <c r="W637" s="38"/>
      <c r="X637" s="38"/>
      <c r="Y637" s="38"/>
      <c r="Z637" s="38"/>
    </row>
    <row r="638" spans="1:26" ht="15.75" customHeight="1">
      <c r="A638" s="38"/>
      <c r="B638" s="38"/>
      <c r="C638" s="38"/>
      <c r="D638" s="38"/>
      <c r="E638" s="38"/>
      <c r="F638" s="38"/>
      <c r="G638" s="38"/>
      <c r="H638" s="38"/>
      <c r="I638" s="38"/>
      <c r="J638" s="38"/>
      <c r="K638" s="38"/>
      <c r="L638" s="38"/>
      <c r="M638" s="38"/>
      <c r="N638" s="172"/>
      <c r="O638" s="172"/>
      <c r="P638" s="38"/>
      <c r="Q638" s="38"/>
      <c r="R638" s="38"/>
      <c r="S638" s="38"/>
      <c r="T638" s="38"/>
      <c r="U638" s="38"/>
      <c r="V638" s="38"/>
      <c r="W638" s="38"/>
      <c r="X638" s="38"/>
      <c r="Y638" s="38"/>
      <c r="Z638" s="38"/>
    </row>
    <row r="639" spans="1:26" ht="15.75" customHeight="1">
      <c r="A639" s="38"/>
      <c r="B639" s="38"/>
      <c r="C639" s="38"/>
      <c r="D639" s="38"/>
      <c r="E639" s="38"/>
      <c r="F639" s="38"/>
      <c r="G639" s="38"/>
      <c r="H639" s="38"/>
      <c r="I639" s="38"/>
      <c r="J639" s="38"/>
      <c r="K639" s="38"/>
      <c r="L639" s="38"/>
      <c r="M639" s="38"/>
      <c r="N639" s="172"/>
      <c r="O639" s="172"/>
      <c r="P639" s="38"/>
      <c r="Q639" s="38"/>
      <c r="R639" s="38"/>
      <c r="S639" s="38"/>
      <c r="T639" s="38"/>
      <c r="U639" s="38"/>
      <c r="V639" s="38"/>
      <c r="W639" s="38"/>
      <c r="X639" s="38"/>
      <c r="Y639" s="38"/>
      <c r="Z639" s="38"/>
    </row>
    <row r="640" spans="1:26" ht="15.75" customHeight="1">
      <c r="A640" s="38"/>
      <c r="B640" s="38"/>
      <c r="C640" s="38"/>
      <c r="D640" s="38"/>
      <c r="E640" s="38"/>
      <c r="F640" s="38"/>
      <c r="G640" s="38"/>
      <c r="H640" s="38"/>
      <c r="I640" s="38"/>
      <c r="J640" s="38"/>
      <c r="K640" s="38"/>
      <c r="L640" s="38"/>
      <c r="M640" s="38"/>
      <c r="N640" s="172"/>
      <c r="O640" s="172"/>
      <c r="P640" s="38"/>
      <c r="Q640" s="38"/>
      <c r="R640" s="38"/>
      <c r="S640" s="38"/>
      <c r="T640" s="38"/>
      <c r="U640" s="38"/>
      <c r="V640" s="38"/>
      <c r="W640" s="38"/>
      <c r="X640" s="38"/>
      <c r="Y640" s="38"/>
      <c r="Z640" s="38"/>
    </row>
    <row r="641" spans="1:26" ht="15.75" customHeight="1">
      <c r="A641" s="38"/>
      <c r="B641" s="38"/>
      <c r="C641" s="38"/>
      <c r="D641" s="38"/>
      <c r="E641" s="38"/>
      <c r="F641" s="38"/>
      <c r="G641" s="38"/>
      <c r="H641" s="38"/>
      <c r="I641" s="38"/>
      <c r="J641" s="38"/>
      <c r="K641" s="38"/>
      <c r="L641" s="38"/>
      <c r="M641" s="38"/>
      <c r="N641" s="172"/>
      <c r="O641" s="172"/>
      <c r="P641" s="38"/>
      <c r="Q641" s="38"/>
      <c r="R641" s="38"/>
      <c r="S641" s="38"/>
      <c r="T641" s="38"/>
      <c r="U641" s="38"/>
      <c r="V641" s="38"/>
      <c r="W641" s="38"/>
      <c r="X641" s="38"/>
      <c r="Y641" s="38"/>
      <c r="Z641" s="38"/>
    </row>
    <row r="642" spans="1:26" ht="15.75" customHeight="1">
      <c r="A642" s="38"/>
      <c r="B642" s="38"/>
      <c r="C642" s="38"/>
      <c r="D642" s="38"/>
      <c r="E642" s="38"/>
      <c r="F642" s="38"/>
      <c r="G642" s="38"/>
      <c r="H642" s="38"/>
      <c r="I642" s="38"/>
      <c r="J642" s="38"/>
      <c r="K642" s="38"/>
      <c r="L642" s="38"/>
      <c r="M642" s="38"/>
      <c r="N642" s="172"/>
      <c r="O642" s="172"/>
      <c r="P642" s="38"/>
      <c r="Q642" s="38"/>
      <c r="R642" s="38"/>
      <c r="S642" s="38"/>
      <c r="T642" s="38"/>
      <c r="U642" s="38"/>
      <c r="V642" s="38"/>
      <c r="W642" s="38"/>
      <c r="X642" s="38"/>
      <c r="Y642" s="38"/>
      <c r="Z642" s="38"/>
    </row>
    <row r="643" spans="1:26" ht="15.75" customHeight="1">
      <c r="A643" s="38"/>
      <c r="B643" s="38"/>
      <c r="C643" s="38"/>
      <c r="D643" s="38"/>
      <c r="E643" s="38"/>
      <c r="F643" s="38"/>
      <c r="G643" s="38"/>
      <c r="H643" s="38"/>
      <c r="I643" s="38"/>
      <c r="J643" s="38"/>
      <c r="K643" s="38"/>
      <c r="L643" s="38"/>
      <c r="M643" s="38"/>
      <c r="N643" s="172"/>
      <c r="O643" s="172"/>
      <c r="P643" s="38"/>
      <c r="Q643" s="38"/>
      <c r="R643" s="38"/>
      <c r="S643" s="38"/>
      <c r="T643" s="38"/>
      <c r="U643" s="38"/>
      <c r="V643" s="38"/>
      <c r="W643" s="38"/>
      <c r="X643" s="38"/>
      <c r="Y643" s="38"/>
      <c r="Z643" s="38"/>
    </row>
    <row r="644" spans="1:26" ht="15.75" customHeight="1">
      <c r="A644" s="38"/>
      <c r="B644" s="38"/>
      <c r="C644" s="38"/>
      <c r="D644" s="38"/>
      <c r="E644" s="38"/>
      <c r="F644" s="38"/>
      <c r="G644" s="38"/>
      <c r="H644" s="38"/>
      <c r="I644" s="38"/>
      <c r="J644" s="38"/>
      <c r="K644" s="38"/>
      <c r="L644" s="38"/>
      <c r="M644" s="38"/>
      <c r="N644" s="172"/>
      <c r="O644" s="172"/>
      <c r="P644" s="38"/>
      <c r="Q644" s="38"/>
      <c r="R644" s="38"/>
      <c r="S644" s="38"/>
      <c r="T644" s="38"/>
      <c r="U644" s="38"/>
      <c r="V644" s="38"/>
      <c r="W644" s="38"/>
      <c r="X644" s="38"/>
      <c r="Y644" s="38"/>
      <c r="Z644" s="38"/>
    </row>
    <row r="645" spans="1:26" ht="15.75" customHeight="1">
      <c r="A645" s="38"/>
      <c r="B645" s="38"/>
      <c r="C645" s="38"/>
      <c r="D645" s="38"/>
      <c r="E645" s="38"/>
      <c r="F645" s="38"/>
      <c r="G645" s="38"/>
      <c r="H645" s="38"/>
      <c r="I645" s="38"/>
      <c r="J645" s="38"/>
      <c r="K645" s="38"/>
      <c r="L645" s="38"/>
      <c r="M645" s="38"/>
      <c r="N645" s="172"/>
      <c r="O645" s="172"/>
      <c r="P645" s="38"/>
      <c r="Q645" s="38"/>
      <c r="R645" s="38"/>
      <c r="S645" s="38"/>
      <c r="T645" s="38"/>
      <c r="U645" s="38"/>
      <c r="V645" s="38"/>
      <c r="W645" s="38"/>
      <c r="X645" s="38"/>
      <c r="Y645" s="38"/>
      <c r="Z645" s="38"/>
    </row>
    <row r="646" spans="1:26" ht="15.75" customHeight="1">
      <c r="A646" s="38"/>
      <c r="B646" s="38"/>
      <c r="C646" s="38"/>
      <c r="D646" s="38"/>
      <c r="E646" s="38"/>
      <c r="F646" s="38"/>
      <c r="G646" s="38"/>
      <c r="H646" s="38"/>
      <c r="I646" s="38"/>
      <c r="J646" s="38"/>
      <c r="K646" s="38"/>
      <c r="L646" s="38"/>
      <c r="M646" s="38"/>
      <c r="N646" s="172"/>
      <c r="O646" s="172"/>
      <c r="P646" s="38"/>
      <c r="Q646" s="38"/>
      <c r="R646" s="38"/>
      <c r="S646" s="38"/>
      <c r="T646" s="38"/>
      <c r="U646" s="38"/>
      <c r="V646" s="38"/>
      <c r="W646" s="38"/>
      <c r="X646" s="38"/>
      <c r="Y646" s="38"/>
      <c r="Z646" s="38"/>
    </row>
    <row r="647" spans="1:26" ht="15.75" customHeight="1">
      <c r="A647" s="38"/>
      <c r="B647" s="38"/>
      <c r="C647" s="38"/>
      <c r="D647" s="38"/>
      <c r="E647" s="38"/>
      <c r="F647" s="38"/>
      <c r="G647" s="38"/>
      <c r="H647" s="38"/>
      <c r="I647" s="38"/>
      <c r="J647" s="38"/>
      <c r="K647" s="38"/>
      <c r="L647" s="38"/>
      <c r="M647" s="38"/>
      <c r="N647" s="172"/>
      <c r="O647" s="172"/>
      <c r="P647" s="38"/>
      <c r="Q647" s="38"/>
      <c r="R647" s="38"/>
      <c r="S647" s="38"/>
      <c r="T647" s="38"/>
      <c r="U647" s="38"/>
      <c r="V647" s="38"/>
      <c r="W647" s="38"/>
      <c r="X647" s="38"/>
      <c r="Y647" s="38"/>
      <c r="Z647" s="38"/>
    </row>
    <row r="648" spans="1:26" ht="15.75" customHeight="1">
      <c r="A648" s="38"/>
      <c r="B648" s="38"/>
      <c r="C648" s="38"/>
      <c r="D648" s="38"/>
      <c r="E648" s="38"/>
      <c r="F648" s="38"/>
      <c r="G648" s="38"/>
      <c r="H648" s="38"/>
      <c r="I648" s="38"/>
      <c r="J648" s="38"/>
      <c r="K648" s="38"/>
      <c r="L648" s="38"/>
      <c r="M648" s="38"/>
      <c r="N648" s="172"/>
      <c r="O648" s="172"/>
      <c r="P648" s="38"/>
      <c r="Q648" s="38"/>
      <c r="R648" s="38"/>
      <c r="S648" s="38"/>
      <c r="T648" s="38"/>
      <c r="U648" s="38"/>
      <c r="V648" s="38"/>
      <c r="W648" s="38"/>
      <c r="X648" s="38"/>
      <c r="Y648" s="38"/>
      <c r="Z648" s="38"/>
    </row>
    <row r="649" spans="1:26" ht="15.75" customHeight="1">
      <c r="A649" s="38"/>
      <c r="B649" s="38"/>
      <c r="C649" s="38"/>
      <c r="D649" s="38"/>
      <c r="E649" s="38"/>
      <c r="F649" s="38"/>
      <c r="G649" s="38"/>
      <c r="H649" s="38"/>
      <c r="I649" s="38"/>
      <c r="J649" s="38"/>
      <c r="K649" s="38"/>
      <c r="L649" s="38"/>
      <c r="M649" s="38"/>
      <c r="N649" s="172"/>
      <c r="O649" s="172"/>
      <c r="P649" s="38"/>
      <c r="Q649" s="38"/>
      <c r="R649" s="38"/>
      <c r="S649" s="38"/>
      <c r="T649" s="38"/>
      <c r="U649" s="38"/>
      <c r="V649" s="38"/>
      <c r="W649" s="38"/>
      <c r="X649" s="38"/>
      <c r="Y649" s="38"/>
      <c r="Z649" s="38"/>
    </row>
    <row r="650" spans="1:26" ht="15.75" customHeight="1">
      <c r="A650" s="38"/>
      <c r="B650" s="38"/>
      <c r="C650" s="38"/>
      <c r="D650" s="38"/>
      <c r="E650" s="38"/>
      <c r="F650" s="38"/>
      <c r="G650" s="38"/>
      <c r="H650" s="38"/>
      <c r="I650" s="38"/>
      <c r="J650" s="38"/>
      <c r="K650" s="38"/>
      <c r="L650" s="38"/>
      <c r="M650" s="38"/>
      <c r="N650" s="172"/>
      <c r="O650" s="172"/>
      <c r="P650" s="38"/>
      <c r="Q650" s="38"/>
      <c r="R650" s="38"/>
      <c r="S650" s="38"/>
      <c r="T650" s="38"/>
      <c r="U650" s="38"/>
      <c r="V650" s="38"/>
      <c r="W650" s="38"/>
      <c r="X650" s="38"/>
      <c r="Y650" s="38"/>
      <c r="Z650" s="38"/>
    </row>
    <row r="651" spans="1:26" ht="15.75" customHeight="1">
      <c r="A651" s="38"/>
      <c r="B651" s="38"/>
      <c r="C651" s="38"/>
      <c r="D651" s="38"/>
      <c r="E651" s="38"/>
      <c r="F651" s="38"/>
      <c r="G651" s="38"/>
      <c r="H651" s="38"/>
      <c r="I651" s="38"/>
      <c r="J651" s="38"/>
      <c r="K651" s="38"/>
      <c r="L651" s="38"/>
      <c r="M651" s="38"/>
      <c r="N651" s="172"/>
      <c r="O651" s="172"/>
      <c r="P651" s="38"/>
      <c r="Q651" s="38"/>
      <c r="R651" s="38"/>
      <c r="S651" s="38"/>
      <c r="T651" s="38"/>
      <c r="U651" s="38"/>
      <c r="V651" s="38"/>
      <c r="W651" s="38"/>
      <c r="X651" s="38"/>
      <c r="Y651" s="38"/>
      <c r="Z651" s="38"/>
    </row>
    <row r="652" spans="1:26" ht="15.75" customHeight="1">
      <c r="A652" s="38"/>
      <c r="B652" s="38"/>
      <c r="C652" s="38"/>
      <c r="D652" s="38"/>
      <c r="E652" s="38"/>
      <c r="F652" s="38"/>
      <c r="G652" s="38"/>
      <c r="H652" s="38"/>
      <c r="I652" s="38"/>
      <c r="J652" s="38"/>
      <c r="K652" s="38"/>
      <c r="L652" s="38"/>
      <c r="M652" s="38"/>
      <c r="N652" s="172"/>
      <c r="O652" s="172"/>
      <c r="P652" s="38"/>
      <c r="Q652" s="38"/>
      <c r="R652" s="38"/>
      <c r="S652" s="38"/>
      <c r="T652" s="38"/>
      <c r="U652" s="38"/>
      <c r="V652" s="38"/>
      <c r="W652" s="38"/>
      <c r="X652" s="38"/>
      <c r="Y652" s="38"/>
      <c r="Z652" s="38"/>
    </row>
    <row r="653" spans="1:26" ht="15.75" customHeight="1">
      <c r="A653" s="38"/>
      <c r="B653" s="38"/>
      <c r="C653" s="38"/>
      <c r="D653" s="38"/>
      <c r="E653" s="38"/>
      <c r="F653" s="38"/>
      <c r="G653" s="38"/>
      <c r="H653" s="38"/>
      <c r="I653" s="38"/>
      <c r="J653" s="38"/>
      <c r="K653" s="38"/>
      <c r="L653" s="38"/>
      <c r="M653" s="38"/>
      <c r="N653" s="172"/>
      <c r="O653" s="172"/>
      <c r="P653" s="38"/>
      <c r="Q653" s="38"/>
      <c r="R653" s="38"/>
      <c r="S653" s="38"/>
      <c r="T653" s="38"/>
      <c r="U653" s="38"/>
      <c r="V653" s="38"/>
      <c r="W653" s="38"/>
      <c r="X653" s="38"/>
      <c r="Y653" s="38"/>
      <c r="Z653" s="38"/>
    </row>
    <row r="654" spans="1:26" ht="15.75" customHeight="1">
      <c r="A654" s="38"/>
      <c r="B654" s="38"/>
      <c r="C654" s="38"/>
      <c r="D654" s="38"/>
      <c r="E654" s="38"/>
      <c r="F654" s="38"/>
      <c r="G654" s="38"/>
      <c r="H654" s="38"/>
      <c r="I654" s="38"/>
      <c r="J654" s="38"/>
      <c r="K654" s="38"/>
      <c r="L654" s="38"/>
      <c r="M654" s="38"/>
      <c r="N654" s="172"/>
      <c r="O654" s="172"/>
      <c r="P654" s="38"/>
      <c r="Q654" s="38"/>
      <c r="R654" s="38"/>
      <c r="S654" s="38"/>
      <c r="T654" s="38"/>
      <c r="U654" s="38"/>
      <c r="V654" s="38"/>
      <c r="W654" s="38"/>
      <c r="X654" s="38"/>
      <c r="Y654" s="38"/>
      <c r="Z654" s="38"/>
    </row>
    <row r="655" spans="1:26" ht="15.75" customHeight="1">
      <c r="A655" s="38"/>
      <c r="B655" s="38"/>
      <c r="C655" s="38"/>
      <c r="D655" s="38"/>
      <c r="E655" s="38"/>
      <c r="F655" s="38"/>
      <c r="G655" s="38"/>
      <c r="H655" s="38"/>
      <c r="I655" s="38"/>
      <c r="J655" s="38"/>
      <c r="K655" s="38"/>
      <c r="L655" s="38"/>
      <c r="M655" s="38"/>
      <c r="N655" s="172"/>
      <c r="O655" s="172"/>
      <c r="P655" s="38"/>
      <c r="Q655" s="38"/>
      <c r="R655" s="38"/>
      <c r="S655" s="38"/>
      <c r="T655" s="38"/>
      <c r="U655" s="38"/>
      <c r="V655" s="38"/>
      <c r="W655" s="38"/>
      <c r="X655" s="38"/>
      <c r="Y655" s="38"/>
      <c r="Z655" s="38"/>
    </row>
    <row r="656" spans="1:26" ht="15.75" customHeight="1">
      <c r="A656" s="38"/>
      <c r="B656" s="38"/>
      <c r="C656" s="38"/>
      <c r="D656" s="38"/>
      <c r="E656" s="38"/>
      <c r="F656" s="38"/>
      <c r="G656" s="38"/>
      <c r="H656" s="38"/>
      <c r="I656" s="38"/>
      <c r="J656" s="38"/>
      <c r="K656" s="38"/>
      <c r="L656" s="38"/>
      <c r="M656" s="38"/>
      <c r="N656" s="172"/>
      <c r="O656" s="172"/>
      <c r="P656" s="38"/>
      <c r="Q656" s="38"/>
      <c r="R656" s="38"/>
      <c r="S656" s="38"/>
      <c r="T656" s="38"/>
      <c r="U656" s="38"/>
      <c r="V656" s="38"/>
      <c r="W656" s="38"/>
      <c r="X656" s="38"/>
      <c r="Y656" s="38"/>
      <c r="Z656" s="38"/>
    </row>
    <row r="657" spans="1:26" ht="15.75" customHeight="1">
      <c r="A657" s="38"/>
      <c r="B657" s="38"/>
      <c r="C657" s="38"/>
      <c r="D657" s="38"/>
      <c r="E657" s="38"/>
      <c r="F657" s="38"/>
      <c r="G657" s="38"/>
      <c r="H657" s="38"/>
      <c r="I657" s="38"/>
      <c r="J657" s="38"/>
      <c r="K657" s="38"/>
      <c r="L657" s="38"/>
      <c r="M657" s="38"/>
      <c r="N657" s="172"/>
      <c r="O657" s="172"/>
      <c r="P657" s="38"/>
      <c r="Q657" s="38"/>
      <c r="R657" s="38"/>
      <c r="S657" s="38"/>
      <c r="T657" s="38"/>
      <c r="U657" s="38"/>
      <c r="V657" s="38"/>
      <c r="W657" s="38"/>
      <c r="X657" s="38"/>
      <c r="Y657" s="38"/>
      <c r="Z657" s="38"/>
    </row>
    <row r="658" spans="1:26" ht="15.75" customHeight="1">
      <c r="A658" s="38"/>
      <c r="B658" s="38"/>
      <c r="C658" s="38"/>
      <c r="D658" s="38"/>
      <c r="E658" s="38"/>
      <c r="F658" s="38"/>
      <c r="G658" s="38"/>
      <c r="H658" s="38"/>
      <c r="I658" s="38"/>
      <c r="J658" s="38"/>
      <c r="K658" s="38"/>
      <c r="L658" s="38"/>
      <c r="M658" s="38"/>
      <c r="N658" s="172"/>
      <c r="O658" s="172"/>
      <c r="P658" s="38"/>
      <c r="Q658" s="38"/>
      <c r="R658" s="38"/>
      <c r="S658" s="38"/>
      <c r="T658" s="38"/>
      <c r="U658" s="38"/>
      <c r="V658" s="38"/>
      <c r="W658" s="38"/>
      <c r="X658" s="38"/>
      <c r="Y658" s="38"/>
      <c r="Z658" s="38"/>
    </row>
    <row r="659" spans="1:26" ht="15.75" customHeight="1">
      <c r="A659" s="38"/>
      <c r="B659" s="38"/>
      <c r="C659" s="38"/>
      <c r="D659" s="38"/>
      <c r="E659" s="38"/>
      <c r="F659" s="38"/>
      <c r="G659" s="38"/>
      <c r="H659" s="38"/>
      <c r="I659" s="38"/>
      <c r="J659" s="38"/>
      <c r="K659" s="38"/>
      <c r="L659" s="38"/>
      <c r="M659" s="38"/>
      <c r="N659" s="172"/>
      <c r="O659" s="172"/>
      <c r="P659" s="38"/>
      <c r="Q659" s="38"/>
      <c r="R659" s="38"/>
      <c r="S659" s="38"/>
      <c r="T659" s="38"/>
      <c r="U659" s="38"/>
      <c r="V659" s="38"/>
      <c r="W659" s="38"/>
      <c r="X659" s="38"/>
      <c r="Y659" s="38"/>
      <c r="Z659" s="38"/>
    </row>
    <row r="660" spans="1:26" ht="15.75" customHeight="1">
      <c r="A660" s="38"/>
      <c r="B660" s="38"/>
      <c r="C660" s="38"/>
      <c r="D660" s="38"/>
      <c r="E660" s="38"/>
      <c r="F660" s="38"/>
      <c r="G660" s="38"/>
      <c r="H660" s="38"/>
      <c r="I660" s="38"/>
      <c r="J660" s="38"/>
      <c r="K660" s="38"/>
      <c r="L660" s="38"/>
      <c r="M660" s="38"/>
      <c r="N660" s="172"/>
      <c r="O660" s="172"/>
      <c r="P660" s="38"/>
      <c r="Q660" s="38"/>
      <c r="R660" s="38"/>
      <c r="S660" s="38"/>
      <c r="T660" s="38"/>
      <c r="U660" s="38"/>
      <c r="V660" s="38"/>
      <c r="W660" s="38"/>
      <c r="X660" s="38"/>
      <c r="Y660" s="38"/>
      <c r="Z660" s="38"/>
    </row>
    <row r="661" spans="1:26" ht="15.75" customHeight="1">
      <c r="A661" s="38"/>
      <c r="B661" s="38"/>
      <c r="C661" s="38"/>
      <c r="D661" s="38"/>
      <c r="E661" s="38"/>
      <c r="F661" s="38"/>
      <c r="G661" s="38"/>
      <c r="H661" s="38"/>
      <c r="I661" s="38"/>
      <c r="J661" s="38"/>
      <c r="K661" s="38"/>
      <c r="L661" s="38"/>
      <c r="M661" s="38"/>
      <c r="N661" s="172"/>
      <c r="O661" s="172"/>
      <c r="P661" s="38"/>
      <c r="Q661" s="38"/>
      <c r="R661" s="38"/>
      <c r="S661" s="38"/>
      <c r="T661" s="38"/>
      <c r="U661" s="38"/>
      <c r="V661" s="38"/>
      <c r="W661" s="38"/>
      <c r="X661" s="38"/>
      <c r="Y661" s="38"/>
      <c r="Z661" s="38"/>
    </row>
    <row r="662" spans="1:26" ht="15.75" customHeight="1">
      <c r="A662" s="38"/>
      <c r="B662" s="38"/>
      <c r="C662" s="38"/>
      <c r="D662" s="38"/>
      <c r="E662" s="38"/>
      <c r="F662" s="38"/>
      <c r="G662" s="38"/>
      <c r="H662" s="38"/>
      <c r="I662" s="38"/>
      <c r="J662" s="38"/>
      <c r="K662" s="38"/>
      <c r="L662" s="38"/>
      <c r="M662" s="38"/>
      <c r="N662" s="172"/>
      <c r="O662" s="172"/>
      <c r="P662" s="38"/>
      <c r="Q662" s="38"/>
      <c r="R662" s="38"/>
      <c r="S662" s="38"/>
      <c r="T662" s="38"/>
      <c r="U662" s="38"/>
      <c r="V662" s="38"/>
      <c r="W662" s="38"/>
      <c r="X662" s="38"/>
      <c r="Y662" s="38"/>
      <c r="Z662" s="38"/>
    </row>
    <row r="663" spans="1:26" ht="15.75" customHeight="1">
      <c r="A663" s="38"/>
      <c r="B663" s="38"/>
      <c r="C663" s="38"/>
      <c r="D663" s="38"/>
      <c r="E663" s="38"/>
      <c r="F663" s="38"/>
      <c r="G663" s="38"/>
      <c r="H663" s="38"/>
      <c r="I663" s="38"/>
      <c r="J663" s="38"/>
      <c r="K663" s="38"/>
      <c r="L663" s="38"/>
      <c r="M663" s="38"/>
      <c r="N663" s="172"/>
      <c r="O663" s="172"/>
      <c r="P663" s="38"/>
      <c r="Q663" s="38"/>
      <c r="R663" s="38"/>
      <c r="S663" s="38"/>
      <c r="T663" s="38"/>
      <c r="U663" s="38"/>
      <c r="V663" s="38"/>
      <c r="W663" s="38"/>
      <c r="X663" s="38"/>
      <c r="Y663" s="38"/>
      <c r="Z663" s="38"/>
    </row>
    <row r="664" spans="1:26" ht="15.75" customHeight="1">
      <c r="A664" s="38"/>
      <c r="B664" s="38"/>
      <c r="C664" s="38"/>
      <c r="D664" s="38"/>
      <c r="E664" s="38"/>
      <c r="F664" s="38"/>
      <c r="G664" s="38"/>
      <c r="H664" s="38"/>
      <c r="I664" s="38"/>
      <c r="J664" s="38"/>
      <c r="K664" s="38"/>
      <c r="L664" s="38"/>
      <c r="M664" s="38"/>
      <c r="N664" s="172"/>
      <c r="O664" s="172"/>
      <c r="P664" s="38"/>
      <c r="Q664" s="38"/>
      <c r="R664" s="38"/>
      <c r="S664" s="38"/>
      <c r="T664" s="38"/>
      <c r="U664" s="38"/>
      <c r="V664" s="38"/>
      <c r="W664" s="38"/>
      <c r="X664" s="38"/>
      <c r="Y664" s="38"/>
      <c r="Z664" s="38"/>
    </row>
    <row r="665" spans="1:26" ht="15.75" customHeight="1">
      <c r="A665" s="38"/>
      <c r="B665" s="38"/>
      <c r="C665" s="38"/>
      <c r="D665" s="38"/>
      <c r="E665" s="38"/>
      <c r="F665" s="38"/>
      <c r="G665" s="38"/>
      <c r="H665" s="38"/>
      <c r="I665" s="38"/>
      <c r="J665" s="38"/>
      <c r="K665" s="38"/>
      <c r="L665" s="38"/>
      <c r="M665" s="38"/>
      <c r="N665" s="172"/>
      <c r="O665" s="172"/>
      <c r="P665" s="38"/>
      <c r="Q665" s="38"/>
      <c r="R665" s="38"/>
      <c r="S665" s="38"/>
      <c r="T665" s="38"/>
      <c r="U665" s="38"/>
      <c r="V665" s="38"/>
      <c r="W665" s="38"/>
      <c r="X665" s="38"/>
      <c r="Y665" s="38"/>
      <c r="Z665" s="38"/>
    </row>
    <row r="666" spans="1:26" ht="15.75" customHeight="1">
      <c r="A666" s="38"/>
      <c r="B666" s="38"/>
      <c r="C666" s="38"/>
      <c r="D666" s="38"/>
      <c r="E666" s="38"/>
      <c r="F666" s="38"/>
      <c r="G666" s="38"/>
      <c r="H666" s="38"/>
      <c r="I666" s="38"/>
      <c r="J666" s="38"/>
      <c r="K666" s="38"/>
      <c r="L666" s="38"/>
      <c r="M666" s="38"/>
      <c r="N666" s="172"/>
      <c r="O666" s="172"/>
      <c r="P666" s="38"/>
      <c r="Q666" s="38"/>
      <c r="R666" s="38"/>
      <c r="S666" s="38"/>
      <c r="T666" s="38"/>
      <c r="U666" s="38"/>
      <c r="V666" s="38"/>
      <c r="W666" s="38"/>
      <c r="X666" s="38"/>
      <c r="Y666" s="38"/>
      <c r="Z666" s="38"/>
    </row>
    <row r="667" spans="1:26" ht="15.75" customHeight="1">
      <c r="A667" s="38"/>
      <c r="B667" s="38"/>
      <c r="C667" s="38"/>
      <c r="D667" s="38"/>
      <c r="E667" s="38"/>
      <c r="F667" s="38"/>
      <c r="G667" s="38"/>
      <c r="H667" s="38"/>
      <c r="I667" s="38"/>
      <c r="J667" s="38"/>
      <c r="K667" s="38"/>
      <c r="L667" s="38"/>
      <c r="M667" s="38"/>
      <c r="N667" s="172"/>
      <c r="O667" s="172"/>
      <c r="P667" s="38"/>
      <c r="Q667" s="38"/>
      <c r="R667" s="38"/>
      <c r="S667" s="38"/>
      <c r="T667" s="38"/>
      <c r="U667" s="38"/>
      <c r="V667" s="38"/>
      <c r="W667" s="38"/>
      <c r="X667" s="38"/>
      <c r="Y667" s="38"/>
      <c r="Z667" s="38"/>
    </row>
    <row r="668" spans="1:26" ht="15.75" customHeight="1">
      <c r="A668" s="38"/>
      <c r="B668" s="38"/>
      <c r="C668" s="38"/>
      <c r="D668" s="38"/>
      <c r="E668" s="38"/>
      <c r="F668" s="38"/>
      <c r="G668" s="38"/>
      <c r="H668" s="38"/>
      <c r="I668" s="38"/>
      <c r="J668" s="38"/>
      <c r="K668" s="38"/>
      <c r="L668" s="38"/>
      <c r="M668" s="38"/>
      <c r="N668" s="172"/>
      <c r="O668" s="172"/>
      <c r="P668" s="38"/>
      <c r="Q668" s="38"/>
      <c r="R668" s="38"/>
      <c r="S668" s="38"/>
      <c r="T668" s="38"/>
      <c r="U668" s="38"/>
      <c r="V668" s="38"/>
      <c r="W668" s="38"/>
      <c r="X668" s="38"/>
      <c r="Y668" s="38"/>
      <c r="Z668" s="38"/>
    </row>
    <row r="669" spans="1:26" ht="15.75" customHeight="1">
      <c r="A669" s="38"/>
      <c r="B669" s="38"/>
      <c r="C669" s="38"/>
      <c r="D669" s="38"/>
      <c r="E669" s="38"/>
      <c r="F669" s="38"/>
      <c r="G669" s="38"/>
      <c r="H669" s="38"/>
      <c r="I669" s="38"/>
      <c r="J669" s="38"/>
      <c r="K669" s="38"/>
      <c r="L669" s="38"/>
      <c r="M669" s="38"/>
      <c r="N669" s="172"/>
      <c r="O669" s="172"/>
      <c r="P669" s="38"/>
      <c r="Q669" s="38"/>
      <c r="R669" s="38"/>
      <c r="S669" s="38"/>
      <c r="T669" s="38"/>
      <c r="U669" s="38"/>
      <c r="V669" s="38"/>
      <c r="W669" s="38"/>
      <c r="X669" s="38"/>
      <c r="Y669" s="38"/>
      <c r="Z669" s="38"/>
    </row>
    <row r="670" spans="1:26" ht="15.75" customHeight="1">
      <c r="A670" s="38"/>
      <c r="B670" s="38"/>
      <c r="C670" s="38"/>
      <c r="D670" s="38"/>
      <c r="E670" s="38"/>
      <c r="F670" s="38"/>
      <c r="G670" s="38"/>
      <c r="H670" s="38"/>
      <c r="I670" s="38"/>
      <c r="J670" s="38"/>
      <c r="K670" s="38"/>
      <c r="L670" s="38"/>
      <c r="M670" s="38"/>
      <c r="N670" s="172"/>
      <c r="O670" s="172"/>
      <c r="P670" s="38"/>
      <c r="Q670" s="38"/>
      <c r="R670" s="38"/>
      <c r="S670" s="38"/>
      <c r="T670" s="38"/>
      <c r="U670" s="38"/>
      <c r="V670" s="38"/>
      <c r="W670" s="38"/>
      <c r="X670" s="38"/>
      <c r="Y670" s="38"/>
      <c r="Z670" s="38"/>
    </row>
    <row r="671" spans="1:26" ht="15.75" customHeight="1">
      <c r="A671" s="38"/>
      <c r="B671" s="38"/>
      <c r="C671" s="38"/>
      <c r="D671" s="38"/>
      <c r="E671" s="38"/>
      <c r="F671" s="38"/>
      <c r="G671" s="38"/>
      <c r="H671" s="38"/>
      <c r="I671" s="38"/>
      <c r="J671" s="38"/>
      <c r="K671" s="38"/>
      <c r="L671" s="38"/>
      <c r="M671" s="38"/>
      <c r="N671" s="172"/>
      <c r="O671" s="172"/>
      <c r="P671" s="38"/>
      <c r="Q671" s="38"/>
      <c r="R671" s="38"/>
      <c r="S671" s="38"/>
      <c r="T671" s="38"/>
      <c r="U671" s="38"/>
      <c r="V671" s="38"/>
      <c r="W671" s="38"/>
      <c r="X671" s="38"/>
      <c r="Y671" s="38"/>
      <c r="Z671" s="38"/>
    </row>
    <row r="672" spans="1:26" ht="15.75" customHeight="1">
      <c r="A672" s="38"/>
      <c r="B672" s="38"/>
      <c r="C672" s="38"/>
      <c r="D672" s="38"/>
      <c r="E672" s="38"/>
      <c r="F672" s="38"/>
      <c r="G672" s="38"/>
      <c r="H672" s="38"/>
      <c r="I672" s="38"/>
      <c r="J672" s="38"/>
      <c r="K672" s="38"/>
      <c r="L672" s="38"/>
      <c r="M672" s="38"/>
      <c r="N672" s="172"/>
      <c r="O672" s="172"/>
      <c r="P672" s="38"/>
      <c r="Q672" s="38"/>
      <c r="R672" s="38"/>
      <c r="S672" s="38"/>
      <c r="T672" s="38"/>
      <c r="U672" s="38"/>
      <c r="V672" s="38"/>
      <c r="W672" s="38"/>
      <c r="X672" s="38"/>
      <c r="Y672" s="38"/>
      <c r="Z672" s="38"/>
    </row>
    <row r="673" spans="1:26" ht="15.75" customHeight="1">
      <c r="A673" s="38"/>
      <c r="B673" s="38"/>
      <c r="C673" s="38"/>
      <c r="D673" s="38"/>
      <c r="E673" s="38"/>
      <c r="F673" s="38"/>
      <c r="G673" s="38"/>
      <c r="H673" s="38"/>
      <c r="I673" s="38"/>
      <c r="J673" s="38"/>
      <c r="K673" s="38"/>
      <c r="L673" s="38"/>
      <c r="M673" s="38"/>
      <c r="N673" s="172"/>
      <c r="O673" s="172"/>
      <c r="P673" s="38"/>
      <c r="Q673" s="38"/>
      <c r="R673" s="38"/>
      <c r="S673" s="38"/>
      <c r="T673" s="38"/>
      <c r="U673" s="38"/>
      <c r="V673" s="38"/>
      <c r="W673" s="38"/>
      <c r="X673" s="38"/>
      <c r="Y673" s="38"/>
      <c r="Z673" s="38"/>
    </row>
    <row r="674" spans="1:26" ht="15.75" customHeight="1">
      <c r="A674" s="38"/>
      <c r="B674" s="38"/>
      <c r="C674" s="38"/>
      <c r="D674" s="38"/>
      <c r="E674" s="38"/>
      <c r="F674" s="38"/>
      <c r="G674" s="38"/>
      <c r="H674" s="38"/>
      <c r="I674" s="38"/>
      <c r="J674" s="38"/>
      <c r="K674" s="38"/>
      <c r="L674" s="38"/>
      <c r="M674" s="38"/>
      <c r="N674" s="172"/>
      <c r="O674" s="172"/>
      <c r="P674" s="38"/>
      <c r="Q674" s="38"/>
      <c r="R674" s="38"/>
      <c r="S674" s="38"/>
      <c r="T674" s="38"/>
      <c r="U674" s="38"/>
      <c r="V674" s="38"/>
      <c r="W674" s="38"/>
      <c r="X674" s="38"/>
      <c r="Y674" s="38"/>
      <c r="Z674" s="38"/>
    </row>
    <row r="675" spans="1:26" ht="15.75" customHeight="1">
      <c r="A675" s="38"/>
      <c r="B675" s="38"/>
      <c r="C675" s="38"/>
      <c r="D675" s="38"/>
      <c r="E675" s="38"/>
      <c r="F675" s="38"/>
      <c r="G675" s="38"/>
      <c r="H675" s="38"/>
      <c r="I675" s="38"/>
      <c r="J675" s="38"/>
      <c r="K675" s="38"/>
      <c r="L675" s="38"/>
      <c r="M675" s="38"/>
      <c r="N675" s="172"/>
      <c r="O675" s="172"/>
      <c r="P675" s="38"/>
      <c r="Q675" s="38"/>
      <c r="R675" s="38"/>
      <c r="S675" s="38"/>
      <c r="T675" s="38"/>
      <c r="U675" s="38"/>
      <c r="V675" s="38"/>
      <c r="W675" s="38"/>
      <c r="X675" s="38"/>
      <c r="Y675" s="38"/>
      <c r="Z675" s="38"/>
    </row>
    <row r="676" spans="1:26" ht="15.75" customHeight="1">
      <c r="A676" s="38"/>
      <c r="B676" s="38"/>
      <c r="C676" s="38"/>
      <c r="D676" s="38"/>
      <c r="E676" s="38"/>
      <c r="F676" s="38"/>
      <c r="G676" s="38"/>
      <c r="H676" s="38"/>
      <c r="I676" s="38"/>
      <c r="J676" s="38"/>
      <c r="K676" s="38"/>
      <c r="L676" s="38"/>
      <c r="M676" s="38"/>
      <c r="N676" s="172"/>
      <c r="O676" s="172"/>
      <c r="P676" s="38"/>
      <c r="Q676" s="38"/>
      <c r="R676" s="38"/>
      <c r="S676" s="38"/>
      <c r="T676" s="38"/>
      <c r="U676" s="38"/>
      <c r="V676" s="38"/>
      <c r="W676" s="38"/>
      <c r="X676" s="38"/>
      <c r="Y676" s="38"/>
      <c r="Z676" s="38"/>
    </row>
    <row r="677" spans="1:26" ht="15.75" customHeight="1">
      <c r="A677" s="38"/>
      <c r="B677" s="38"/>
      <c r="C677" s="38"/>
      <c r="D677" s="38"/>
      <c r="E677" s="38"/>
      <c r="F677" s="38"/>
      <c r="G677" s="38"/>
      <c r="H677" s="38"/>
      <c r="I677" s="38"/>
      <c r="J677" s="38"/>
      <c r="K677" s="38"/>
      <c r="L677" s="38"/>
      <c r="M677" s="38"/>
      <c r="N677" s="172"/>
      <c r="O677" s="172"/>
      <c r="P677" s="38"/>
      <c r="Q677" s="38"/>
      <c r="R677" s="38"/>
      <c r="S677" s="38"/>
      <c r="T677" s="38"/>
      <c r="U677" s="38"/>
      <c r="V677" s="38"/>
      <c r="W677" s="38"/>
      <c r="X677" s="38"/>
      <c r="Y677" s="38"/>
      <c r="Z677" s="38"/>
    </row>
    <row r="678" spans="1:26" ht="15.75" customHeight="1">
      <c r="A678" s="38"/>
      <c r="B678" s="38"/>
      <c r="C678" s="38"/>
      <c r="D678" s="38"/>
      <c r="E678" s="38"/>
      <c r="F678" s="38"/>
      <c r="G678" s="38"/>
      <c r="H678" s="38"/>
      <c r="I678" s="38"/>
      <c r="J678" s="38"/>
      <c r="K678" s="38"/>
      <c r="L678" s="38"/>
      <c r="M678" s="38"/>
      <c r="N678" s="172"/>
      <c r="O678" s="172"/>
      <c r="P678" s="38"/>
      <c r="Q678" s="38"/>
      <c r="R678" s="38"/>
      <c r="S678" s="38"/>
      <c r="T678" s="38"/>
      <c r="U678" s="38"/>
      <c r="V678" s="38"/>
      <c r="W678" s="38"/>
      <c r="X678" s="38"/>
      <c r="Y678" s="38"/>
      <c r="Z678" s="38"/>
    </row>
    <row r="679" spans="1:26" ht="15.75" customHeight="1">
      <c r="A679" s="38"/>
      <c r="B679" s="38"/>
      <c r="C679" s="38"/>
      <c r="D679" s="38"/>
      <c r="E679" s="38"/>
      <c r="F679" s="38"/>
      <c r="G679" s="38"/>
      <c r="H679" s="38"/>
      <c r="I679" s="38"/>
      <c r="J679" s="38"/>
      <c r="K679" s="38"/>
      <c r="L679" s="38"/>
      <c r="M679" s="38"/>
      <c r="N679" s="172"/>
      <c r="O679" s="172"/>
      <c r="P679" s="38"/>
      <c r="Q679" s="38"/>
      <c r="R679" s="38"/>
      <c r="S679" s="38"/>
      <c r="T679" s="38"/>
      <c r="U679" s="38"/>
      <c r="V679" s="38"/>
      <c r="W679" s="38"/>
      <c r="X679" s="38"/>
      <c r="Y679" s="38"/>
      <c r="Z679" s="38"/>
    </row>
    <row r="680" spans="1:26" ht="15.75" customHeight="1">
      <c r="A680" s="38"/>
      <c r="B680" s="38"/>
      <c r="C680" s="38"/>
      <c r="D680" s="38"/>
      <c r="E680" s="38"/>
      <c r="F680" s="38"/>
      <c r="G680" s="38"/>
      <c r="H680" s="38"/>
      <c r="I680" s="38"/>
      <c r="J680" s="38"/>
      <c r="K680" s="38"/>
      <c r="L680" s="38"/>
      <c r="M680" s="38"/>
      <c r="N680" s="172"/>
      <c r="O680" s="172"/>
      <c r="P680" s="38"/>
      <c r="Q680" s="38"/>
      <c r="R680" s="38"/>
      <c r="S680" s="38"/>
      <c r="T680" s="38"/>
      <c r="U680" s="38"/>
      <c r="V680" s="38"/>
      <c r="W680" s="38"/>
      <c r="X680" s="38"/>
      <c r="Y680" s="38"/>
      <c r="Z680" s="38"/>
    </row>
    <row r="681" spans="1:26" ht="15.75" customHeight="1">
      <c r="A681" s="38"/>
      <c r="B681" s="38"/>
      <c r="C681" s="38"/>
      <c r="D681" s="38"/>
      <c r="E681" s="38"/>
      <c r="F681" s="38"/>
      <c r="G681" s="38"/>
      <c r="H681" s="38"/>
      <c r="I681" s="38"/>
      <c r="J681" s="38"/>
      <c r="K681" s="38"/>
      <c r="L681" s="38"/>
      <c r="M681" s="38"/>
      <c r="N681" s="172"/>
      <c r="O681" s="172"/>
      <c r="P681" s="38"/>
      <c r="Q681" s="38"/>
      <c r="R681" s="38"/>
      <c r="S681" s="38"/>
      <c r="T681" s="38"/>
      <c r="U681" s="38"/>
      <c r="V681" s="38"/>
      <c r="W681" s="38"/>
      <c r="X681" s="38"/>
      <c r="Y681" s="38"/>
      <c r="Z681" s="38"/>
    </row>
    <row r="682" spans="1:26" ht="15.75" customHeight="1">
      <c r="A682" s="38"/>
      <c r="B682" s="38"/>
      <c r="C682" s="38"/>
      <c r="D682" s="38"/>
      <c r="E682" s="38"/>
      <c r="F682" s="38"/>
      <c r="G682" s="38"/>
      <c r="H682" s="38"/>
      <c r="I682" s="38"/>
      <c r="J682" s="38"/>
      <c r="K682" s="38"/>
      <c r="L682" s="38"/>
      <c r="M682" s="38"/>
      <c r="N682" s="172"/>
      <c r="O682" s="172"/>
      <c r="P682" s="38"/>
      <c r="Q682" s="38"/>
      <c r="R682" s="38"/>
      <c r="S682" s="38"/>
      <c r="T682" s="38"/>
      <c r="U682" s="38"/>
      <c r="V682" s="38"/>
      <c r="W682" s="38"/>
      <c r="X682" s="38"/>
      <c r="Y682" s="38"/>
      <c r="Z682" s="38"/>
    </row>
    <row r="683" spans="1:26" ht="15.75" customHeight="1">
      <c r="A683" s="38"/>
      <c r="B683" s="38"/>
      <c r="C683" s="38"/>
      <c r="D683" s="38"/>
      <c r="E683" s="38"/>
      <c r="F683" s="38"/>
      <c r="G683" s="38"/>
      <c r="H683" s="38"/>
      <c r="I683" s="38"/>
      <c r="J683" s="38"/>
      <c r="K683" s="38"/>
      <c r="L683" s="38"/>
      <c r="M683" s="38"/>
      <c r="N683" s="172"/>
      <c r="O683" s="172"/>
      <c r="P683" s="38"/>
      <c r="Q683" s="38"/>
      <c r="R683" s="38"/>
      <c r="S683" s="38"/>
      <c r="T683" s="38"/>
      <c r="U683" s="38"/>
      <c r="V683" s="38"/>
      <c r="W683" s="38"/>
      <c r="X683" s="38"/>
      <c r="Y683" s="38"/>
      <c r="Z683" s="38"/>
    </row>
    <row r="684" spans="1:26" ht="15.75" customHeight="1">
      <c r="A684" s="38"/>
      <c r="B684" s="38"/>
      <c r="C684" s="38"/>
      <c r="D684" s="38"/>
      <c r="E684" s="38"/>
      <c r="F684" s="38"/>
      <c r="G684" s="38"/>
      <c r="H684" s="38"/>
      <c r="I684" s="38"/>
      <c r="J684" s="38"/>
      <c r="K684" s="38"/>
      <c r="L684" s="38"/>
      <c r="M684" s="38"/>
      <c r="N684" s="172"/>
      <c r="O684" s="172"/>
      <c r="P684" s="38"/>
      <c r="Q684" s="38"/>
      <c r="R684" s="38"/>
      <c r="S684" s="38"/>
      <c r="T684" s="38"/>
      <c r="U684" s="38"/>
      <c r="V684" s="38"/>
      <c r="W684" s="38"/>
      <c r="X684" s="38"/>
      <c r="Y684" s="38"/>
      <c r="Z684" s="38"/>
    </row>
    <row r="685" spans="1:26" ht="15.75" customHeight="1">
      <c r="A685" s="38"/>
      <c r="B685" s="38"/>
      <c r="C685" s="38"/>
      <c r="D685" s="38"/>
      <c r="E685" s="38"/>
      <c r="F685" s="38"/>
      <c r="G685" s="38"/>
      <c r="H685" s="38"/>
      <c r="I685" s="38"/>
      <c r="J685" s="38"/>
      <c r="K685" s="38"/>
      <c r="L685" s="38"/>
      <c r="M685" s="38"/>
      <c r="N685" s="172"/>
      <c r="O685" s="172"/>
      <c r="P685" s="38"/>
      <c r="Q685" s="38"/>
      <c r="R685" s="38"/>
      <c r="S685" s="38"/>
      <c r="T685" s="38"/>
      <c r="U685" s="38"/>
      <c r="V685" s="38"/>
      <c r="W685" s="38"/>
      <c r="X685" s="38"/>
      <c r="Y685" s="38"/>
      <c r="Z685" s="38"/>
    </row>
    <row r="686" spans="1:26" ht="15.75" customHeight="1">
      <c r="A686" s="38"/>
      <c r="B686" s="38"/>
      <c r="C686" s="38"/>
      <c r="D686" s="38"/>
      <c r="E686" s="38"/>
      <c r="F686" s="38"/>
      <c r="G686" s="38"/>
      <c r="H686" s="38"/>
      <c r="I686" s="38"/>
      <c r="J686" s="38"/>
      <c r="K686" s="38"/>
      <c r="L686" s="38"/>
      <c r="M686" s="38"/>
      <c r="N686" s="172"/>
      <c r="O686" s="172"/>
      <c r="P686" s="38"/>
      <c r="Q686" s="38"/>
      <c r="R686" s="38"/>
      <c r="S686" s="38"/>
      <c r="T686" s="38"/>
      <c r="U686" s="38"/>
      <c r="V686" s="38"/>
      <c r="W686" s="38"/>
      <c r="X686" s="38"/>
      <c r="Y686" s="38"/>
      <c r="Z686" s="38"/>
    </row>
    <row r="687" spans="1:26" ht="15.75" customHeight="1">
      <c r="A687" s="38"/>
      <c r="B687" s="38"/>
      <c r="C687" s="38"/>
      <c r="D687" s="38"/>
      <c r="E687" s="38"/>
      <c r="F687" s="38"/>
      <c r="G687" s="38"/>
      <c r="H687" s="38"/>
      <c r="I687" s="38"/>
      <c r="J687" s="38"/>
      <c r="K687" s="38"/>
      <c r="L687" s="38"/>
      <c r="M687" s="38"/>
      <c r="N687" s="172"/>
      <c r="O687" s="172"/>
      <c r="P687" s="38"/>
      <c r="Q687" s="38"/>
      <c r="R687" s="38"/>
      <c r="S687" s="38"/>
      <c r="T687" s="38"/>
      <c r="U687" s="38"/>
      <c r="V687" s="38"/>
      <c r="W687" s="38"/>
      <c r="X687" s="38"/>
      <c r="Y687" s="38"/>
      <c r="Z687" s="38"/>
    </row>
    <row r="688" spans="1:26" ht="15.75" customHeight="1">
      <c r="A688" s="38"/>
      <c r="B688" s="38"/>
      <c r="C688" s="38"/>
      <c r="D688" s="38"/>
      <c r="E688" s="38"/>
      <c r="F688" s="38"/>
      <c r="G688" s="38"/>
      <c r="H688" s="38"/>
      <c r="I688" s="38"/>
      <c r="J688" s="38"/>
      <c r="K688" s="38"/>
      <c r="L688" s="38"/>
      <c r="M688" s="38"/>
      <c r="N688" s="172"/>
      <c r="O688" s="172"/>
      <c r="P688" s="38"/>
      <c r="Q688" s="38"/>
      <c r="R688" s="38"/>
      <c r="S688" s="38"/>
      <c r="T688" s="38"/>
      <c r="U688" s="38"/>
      <c r="V688" s="38"/>
      <c r="W688" s="38"/>
      <c r="X688" s="38"/>
      <c r="Y688" s="38"/>
      <c r="Z688" s="38"/>
    </row>
    <row r="689" spans="1:26" ht="15.75" customHeight="1">
      <c r="A689" s="38"/>
      <c r="B689" s="38"/>
      <c r="C689" s="38"/>
      <c r="D689" s="38"/>
      <c r="E689" s="38"/>
      <c r="F689" s="38"/>
      <c r="G689" s="38"/>
      <c r="H689" s="38"/>
      <c r="I689" s="38"/>
      <c r="J689" s="38"/>
      <c r="K689" s="38"/>
      <c r="L689" s="38"/>
      <c r="M689" s="38"/>
      <c r="N689" s="172"/>
      <c r="O689" s="172"/>
      <c r="P689" s="38"/>
      <c r="Q689" s="38"/>
      <c r="R689" s="38"/>
      <c r="S689" s="38"/>
      <c r="T689" s="38"/>
      <c r="U689" s="38"/>
      <c r="V689" s="38"/>
      <c r="W689" s="38"/>
      <c r="X689" s="38"/>
      <c r="Y689" s="38"/>
      <c r="Z689" s="38"/>
    </row>
    <row r="690" spans="1:26" ht="15.75" customHeight="1">
      <c r="A690" s="38"/>
      <c r="B690" s="38"/>
      <c r="C690" s="38"/>
      <c r="D690" s="38"/>
      <c r="E690" s="38"/>
      <c r="F690" s="38"/>
      <c r="G690" s="38"/>
      <c r="H690" s="38"/>
      <c r="I690" s="38"/>
      <c r="J690" s="38"/>
      <c r="K690" s="38"/>
      <c r="L690" s="38"/>
      <c r="M690" s="38"/>
      <c r="N690" s="172"/>
      <c r="O690" s="172"/>
      <c r="P690" s="38"/>
      <c r="Q690" s="38"/>
      <c r="R690" s="38"/>
      <c r="S690" s="38"/>
      <c r="T690" s="38"/>
      <c r="U690" s="38"/>
      <c r="V690" s="38"/>
      <c r="W690" s="38"/>
      <c r="X690" s="38"/>
      <c r="Y690" s="38"/>
      <c r="Z690" s="38"/>
    </row>
    <row r="691" spans="1:26" ht="15.75" customHeight="1">
      <c r="A691" s="38"/>
      <c r="B691" s="38"/>
      <c r="C691" s="38"/>
      <c r="D691" s="38"/>
      <c r="E691" s="38"/>
      <c r="F691" s="38"/>
      <c r="G691" s="38"/>
      <c r="H691" s="38"/>
      <c r="I691" s="38"/>
      <c r="J691" s="38"/>
      <c r="K691" s="38"/>
      <c r="L691" s="38"/>
      <c r="M691" s="38"/>
      <c r="N691" s="172"/>
      <c r="O691" s="172"/>
      <c r="P691" s="38"/>
      <c r="Q691" s="38"/>
      <c r="R691" s="38"/>
      <c r="S691" s="38"/>
      <c r="T691" s="38"/>
      <c r="U691" s="38"/>
      <c r="V691" s="38"/>
      <c r="W691" s="38"/>
      <c r="X691" s="38"/>
      <c r="Y691" s="38"/>
      <c r="Z691" s="38"/>
    </row>
    <row r="692" spans="1:26" ht="15.75" customHeight="1">
      <c r="A692" s="38"/>
      <c r="B692" s="38"/>
      <c r="C692" s="38"/>
      <c r="D692" s="38"/>
      <c r="E692" s="38"/>
      <c r="F692" s="38"/>
      <c r="G692" s="38"/>
      <c r="H692" s="38"/>
      <c r="I692" s="38"/>
      <c r="J692" s="38"/>
      <c r="K692" s="38"/>
      <c r="L692" s="38"/>
      <c r="M692" s="38"/>
      <c r="N692" s="172"/>
      <c r="O692" s="172"/>
      <c r="P692" s="38"/>
      <c r="Q692" s="38"/>
      <c r="R692" s="38"/>
      <c r="S692" s="38"/>
      <c r="T692" s="38"/>
      <c r="U692" s="38"/>
      <c r="V692" s="38"/>
      <c r="W692" s="38"/>
      <c r="X692" s="38"/>
      <c r="Y692" s="38"/>
      <c r="Z692" s="38"/>
    </row>
    <row r="693" spans="1:26" ht="15.75" customHeight="1">
      <c r="A693" s="38"/>
      <c r="B693" s="38"/>
      <c r="C693" s="38"/>
      <c r="D693" s="38"/>
      <c r="E693" s="38"/>
      <c r="F693" s="38"/>
      <c r="G693" s="38"/>
      <c r="H693" s="38"/>
      <c r="I693" s="38"/>
      <c r="J693" s="38"/>
      <c r="K693" s="38"/>
      <c r="L693" s="38"/>
      <c r="M693" s="38"/>
      <c r="N693" s="172"/>
      <c r="O693" s="172"/>
      <c r="P693" s="38"/>
      <c r="Q693" s="38"/>
      <c r="R693" s="38"/>
      <c r="S693" s="38"/>
      <c r="T693" s="38"/>
      <c r="U693" s="38"/>
      <c r="V693" s="38"/>
      <c r="W693" s="38"/>
      <c r="X693" s="38"/>
      <c r="Y693" s="38"/>
      <c r="Z693" s="38"/>
    </row>
    <row r="694" spans="1:26" ht="15.75" customHeight="1">
      <c r="A694" s="38"/>
      <c r="B694" s="38"/>
      <c r="C694" s="38"/>
      <c r="D694" s="38"/>
      <c r="E694" s="38"/>
      <c r="F694" s="38"/>
      <c r="G694" s="38"/>
      <c r="H694" s="38"/>
      <c r="I694" s="38"/>
      <c r="J694" s="38"/>
      <c r="K694" s="38"/>
      <c r="L694" s="38"/>
      <c r="M694" s="38"/>
      <c r="N694" s="172"/>
      <c r="O694" s="172"/>
      <c r="P694" s="38"/>
      <c r="Q694" s="38"/>
      <c r="R694" s="38"/>
      <c r="S694" s="38"/>
      <c r="T694" s="38"/>
      <c r="U694" s="38"/>
      <c r="V694" s="38"/>
      <c r="W694" s="38"/>
      <c r="X694" s="38"/>
      <c r="Y694" s="38"/>
      <c r="Z694" s="38"/>
    </row>
    <row r="695" spans="1:26" ht="15.75" customHeight="1">
      <c r="A695" s="38"/>
      <c r="B695" s="38"/>
      <c r="C695" s="38"/>
      <c r="D695" s="38"/>
      <c r="E695" s="38"/>
      <c r="F695" s="38"/>
      <c r="G695" s="38"/>
      <c r="H695" s="38"/>
      <c r="I695" s="38"/>
      <c r="J695" s="38"/>
      <c r="K695" s="38"/>
      <c r="L695" s="38"/>
      <c r="M695" s="38"/>
      <c r="N695" s="172"/>
      <c r="O695" s="172"/>
      <c r="P695" s="38"/>
      <c r="Q695" s="38"/>
      <c r="R695" s="38"/>
      <c r="S695" s="38"/>
      <c r="T695" s="38"/>
      <c r="U695" s="38"/>
      <c r="V695" s="38"/>
      <c r="W695" s="38"/>
      <c r="X695" s="38"/>
      <c r="Y695" s="38"/>
      <c r="Z695" s="38"/>
    </row>
    <row r="696" spans="1:26" ht="15.75" customHeight="1">
      <c r="A696" s="38"/>
      <c r="B696" s="38"/>
      <c r="C696" s="38"/>
      <c r="D696" s="38"/>
      <c r="E696" s="38"/>
      <c r="F696" s="38"/>
      <c r="G696" s="38"/>
      <c r="H696" s="38"/>
      <c r="I696" s="38"/>
      <c r="J696" s="38"/>
      <c r="K696" s="38"/>
      <c r="L696" s="38"/>
      <c r="M696" s="38"/>
      <c r="N696" s="172"/>
      <c r="O696" s="172"/>
      <c r="P696" s="38"/>
      <c r="Q696" s="38"/>
      <c r="R696" s="38"/>
      <c r="S696" s="38"/>
      <c r="T696" s="38"/>
      <c r="U696" s="38"/>
      <c r="V696" s="38"/>
      <c r="W696" s="38"/>
      <c r="X696" s="38"/>
      <c r="Y696" s="38"/>
      <c r="Z696" s="38"/>
    </row>
    <row r="697" spans="1:26" ht="15.75" customHeight="1">
      <c r="A697" s="38"/>
      <c r="B697" s="38"/>
      <c r="C697" s="38"/>
      <c r="D697" s="38"/>
      <c r="E697" s="38"/>
      <c r="F697" s="38"/>
      <c r="G697" s="38"/>
      <c r="H697" s="38"/>
      <c r="I697" s="38"/>
      <c r="J697" s="38"/>
      <c r="K697" s="38"/>
      <c r="L697" s="38"/>
      <c r="M697" s="38"/>
      <c r="N697" s="172"/>
      <c r="O697" s="172"/>
      <c r="P697" s="38"/>
      <c r="Q697" s="38"/>
      <c r="R697" s="38"/>
      <c r="S697" s="38"/>
      <c r="T697" s="38"/>
      <c r="U697" s="38"/>
      <c r="V697" s="38"/>
      <c r="W697" s="38"/>
      <c r="X697" s="38"/>
      <c r="Y697" s="38"/>
      <c r="Z697" s="38"/>
    </row>
    <row r="698" spans="1:26" ht="15.75" customHeight="1">
      <c r="A698" s="38"/>
      <c r="B698" s="38"/>
      <c r="C698" s="38"/>
      <c r="D698" s="38"/>
      <c r="E698" s="38"/>
      <c r="F698" s="38"/>
      <c r="G698" s="38"/>
      <c r="H698" s="38"/>
      <c r="I698" s="38"/>
      <c r="J698" s="38"/>
      <c r="K698" s="38"/>
      <c r="L698" s="38"/>
      <c r="M698" s="38"/>
      <c r="N698" s="172"/>
      <c r="O698" s="172"/>
      <c r="P698" s="38"/>
      <c r="Q698" s="38"/>
      <c r="R698" s="38"/>
      <c r="S698" s="38"/>
      <c r="T698" s="38"/>
      <c r="U698" s="38"/>
      <c r="V698" s="38"/>
      <c r="W698" s="38"/>
      <c r="X698" s="38"/>
      <c r="Y698" s="38"/>
      <c r="Z698" s="38"/>
    </row>
    <row r="699" spans="1:26" ht="15.75" customHeight="1">
      <c r="A699" s="38"/>
      <c r="B699" s="38"/>
      <c r="C699" s="38"/>
      <c r="D699" s="38"/>
      <c r="E699" s="38"/>
      <c r="F699" s="38"/>
      <c r="G699" s="38"/>
      <c r="H699" s="38"/>
      <c r="I699" s="38"/>
      <c r="J699" s="38"/>
      <c r="K699" s="38"/>
      <c r="L699" s="38"/>
      <c r="M699" s="38"/>
      <c r="N699" s="172"/>
      <c r="O699" s="172"/>
      <c r="P699" s="38"/>
      <c r="Q699" s="38"/>
      <c r="R699" s="38"/>
      <c r="S699" s="38"/>
      <c r="T699" s="38"/>
      <c r="U699" s="38"/>
      <c r="V699" s="38"/>
      <c r="W699" s="38"/>
      <c r="X699" s="38"/>
      <c r="Y699" s="38"/>
      <c r="Z699" s="38"/>
    </row>
    <row r="700" spans="1:26" ht="15.75" customHeight="1">
      <c r="A700" s="38"/>
      <c r="B700" s="38"/>
      <c r="C700" s="38"/>
      <c r="D700" s="38"/>
      <c r="E700" s="38"/>
      <c r="F700" s="38"/>
      <c r="G700" s="38"/>
      <c r="H700" s="38"/>
      <c r="I700" s="38"/>
      <c r="J700" s="38"/>
      <c r="K700" s="38"/>
      <c r="L700" s="38"/>
      <c r="M700" s="38"/>
      <c r="N700" s="172"/>
      <c r="O700" s="172"/>
      <c r="P700" s="38"/>
      <c r="Q700" s="38"/>
      <c r="R700" s="38"/>
      <c r="S700" s="38"/>
      <c r="T700" s="38"/>
      <c r="U700" s="38"/>
      <c r="V700" s="38"/>
      <c r="W700" s="38"/>
      <c r="X700" s="38"/>
      <c r="Y700" s="38"/>
      <c r="Z700" s="38"/>
    </row>
    <row r="701" spans="1:26" ht="15.75" customHeight="1">
      <c r="A701" s="38"/>
      <c r="B701" s="38"/>
      <c r="C701" s="38"/>
      <c r="D701" s="38"/>
      <c r="E701" s="38"/>
      <c r="F701" s="38"/>
      <c r="G701" s="38"/>
      <c r="H701" s="38"/>
      <c r="I701" s="38"/>
      <c r="J701" s="38"/>
      <c r="K701" s="38"/>
      <c r="L701" s="38"/>
      <c r="M701" s="38"/>
      <c r="N701" s="172"/>
      <c r="O701" s="172"/>
      <c r="P701" s="38"/>
      <c r="Q701" s="38"/>
      <c r="R701" s="38"/>
      <c r="S701" s="38"/>
      <c r="T701" s="38"/>
      <c r="U701" s="38"/>
      <c r="V701" s="38"/>
      <c r="W701" s="38"/>
      <c r="X701" s="38"/>
      <c r="Y701" s="38"/>
      <c r="Z701" s="38"/>
    </row>
    <row r="702" spans="1:26" ht="15.75" customHeight="1">
      <c r="A702" s="38"/>
      <c r="B702" s="38"/>
      <c r="C702" s="38"/>
      <c r="D702" s="38"/>
      <c r="E702" s="38"/>
      <c r="F702" s="38"/>
      <c r="G702" s="38"/>
      <c r="H702" s="38"/>
      <c r="I702" s="38"/>
      <c r="J702" s="38"/>
      <c r="K702" s="38"/>
      <c r="L702" s="38"/>
      <c r="M702" s="38"/>
      <c r="N702" s="172"/>
      <c r="O702" s="172"/>
      <c r="P702" s="38"/>
      <c r="Q702" s="38"/>
      <c r="R702" s="38"/>
      <c r="S702" s="38"/>
      <c r="T702" s="38"/>
      <c r="U702" s="38"/>
      <c r="V702" s="38"/>
      <c r="W702" s="38"/>
      <c r="X702" s="38"/>
      <c r="Y702" s="38"/>
      <c r="Z702" s="38"/>
    </row>
    <row r="703" spans="1:26" ht="15.75" customHeight="1">
      <c r="A703" s="38"/>
      <c r="B703" s="38"/>
      <c r="C703" s="38"/>
      <c r="D703" s="38"/>
      <c r="E703" s="38"/>
      <c r="F703" s="38"/>
      <c r="G703" s="38"/>
      <c r="H703" s="38"/>
      <c r="I703" s="38"/>
      <c r="J703" s="38"/>
      <c r="K703" s="38"/>
      <c r="L703" s="38"/>
      <c r="M703" s="38"/>
      <c r="N703" s="172"/>
      <c r="O703" s="172"/>
      <c r="P703" s="38"/>
      <c r="Q703" s="38"/>
      <c r="R703" s="38"/>
      <c r="S703" s="38"/>
      <c r="T703" s="38"/>
      <c r="U703" s="38"/>
      <c r="V703" s="38"/>
      <c r="W703" s="38"/>
      <c r="X703" s="38"/>
      <c r="Y703" s="38"/>
      <c r="Z703" s="38"/>
    </row>
    <row r="704" spans="1:26" ht="15.75" customHeight="1">
      <c r="A704" s="38"/>
      <c r="B704" s="38"/>
      <c r="C704" s="38"/>
      <c r="D704" s="38"/>
      <c r="E704" s="38"/>
      <c r="F704" s="38"/>
      <c r="G704" s="38"/>
      <c r="H704" s="38"/>
      <c r="I704" s="38"/>
      <c r="J704" s="38"/>
      <c r="K704" s="38"/>
      <c r="L704" s="38"/>
      <c r="M704" s="38"/>
      <c r="N704" s="172"/>
      <c r="O704" s="172"/>
      <c r="P704" s="38"/>
      <c r="Q704" s="38"/>
      <c r="R704" s="38"/>
      <c r="S704" s="38"/>
      <c r="T704" s="38"/>
      <c r="U704" s="38"/>
      <c r="V704" s="38"/>
      <c r="W704" s="38"/>
      <c r="X704" s="38"/>
      <c r="Y704" s="38"/>
      <c r="Z704" s="38"/>
    </row>
    <row r="705" spans="1:26" ht="15.75" customHeight="1">
      <c r="A705" s="38"/>
      <c r="B705" s="38"/>
      <c r="C705" s="38"/>
      <c r="D705" s="38"/>
      <c r="E705" s="38"/>
      <c r="F705" s="38"/>
      <c r="G705" s="38"/>
      <c r="H705" s="38"/>
      <c r="I705" s="38"/>
      <c r="J705" s="38"/>
      <c r="K705" s="38"/>
      <c r="L705" s="38"/>
      <c r="M705" s="38"/>
      <c r="N705" s="172"/>
      <c r="O705" s="172"/>
      <c r="P705" s="38"/>
      <c r="Q705" s="38"/>
      <c r="R705" s="38"/>
      <c r="S705" s="38"/>
      <c r="T705" s="38"/>
      <c r="U705" s="38"/>
      <c r="V705" s="38"/>
      <c r="W705" s="38"/>
      <c r="X705" s="38"/>
      <c r="Y705" s="38"/>
      <c r="Z705" s="38"/>
    </row>
    <row r="706" spans="1:26" ht="15.75" customHeight="1">
      <c r="A706" s="38"/>
      <c r="B706" s="38"/>
      <c r="C706" s="38"/>
      <c r="D706" s="38"/>
      <c r="E706" s="38"/>
      <c r="F706" s="38"/>
      <c r="G706" s="38"/>
      <c r="H706" s="38"/>
      <c r="I706" s="38"/>
      <c r="J706" s="38"/>
      <c r="K706" s="38"/>
      <c r="L706" s="38"/>
      <c r="M706" s="38"/>
      <c r="N706" s="172"/>
      <c r="O706" s="172"/>
      <c r="P706" s="38"/>
      <c r="Q706" s="38"/>
      <c r="R706" s="38"/>
      <c r="S706" s="38"/>
      <c r="T706" s="38"/>
      <c r="U706" s="38"/>
      <c r="V706" s="38"/>
      <c r="W706" s="38"/>
      <c r="X706" s="38"/>
      <c r="Y706" s="38"/>
      <c r="Z706" s="38"/>
    </row>
    <row r="707" spans="1:26" ht="15.75" customHeight="1">
      <c r="A707" s="38"/>
      <c r="B707" s="38"/>
      <c r="C707" s="38"/>
      <c r="D707" s="38"/>
      <c r="E707" s="38"/>
      <c r="F707" s="38"/>
      <c r="G707" s="38"/>
      <c r="H707" s="38"/>
      <c r="I707" s="38"/>
      <c r="J707" s="38"/>
      <c r="K707" s="38"/>
      <c r="L707" s="38"/>
      <c r="M707" s="38"/>
      <c r="N707" s="172"/>
      <c r="O707" s="172"/>
      <c r="P707" s="38"/>
      <c r="Q707" s="38"/>
      <c r="R707" s="38"/>
      <c r="S707" s="38"/>
      <c r="T707" s="38"/>
      <c r="U707" s="38"/>
      <c r="V707" s="38"/>
      <c r="W707" s="38"/>
      <c r="X707" s="38"/>
      <c r="Y707" s="38"/>
      <c r="Z707" s="38"/>
    </row>
    <row r="708" spans="1:26" ht="15.75" customHeight="1">
      <c r="A708" s="38"/>
      <c r="B708" s="38"/>
      <c r="C708" s="38"/>
      <c r="D708" s="38"/>
      <c r="E708" s="38"/>
      <c r="F708" s="38"/>
      <c r="G708" s="38"/>
      <c r="H708" s="38"/>
      <c r="I708" s="38"/>
      <c r="J708" s="38"/>
      <c r="K708" s="38"/>
      <c r="L708" s="38"/>
      <c r="M708" s="38"/>
      <c r="N708" s="172"/>
      <c r="O708" s="172"/>
      <c r="P708" s="38"/>
      <c r="Q708" s="38"/>
      <c r="R708" s="38"/>
      <c r="S708" s="38"/>
      <c r="T708" s="38"/>
      <c r="U708" s="38"/>
      <c r="V708" s="38"/>
      <c r="W708" s="38"/>
      <c r="X708" s="38"/>
      <c r="Y708" s="38"/>
      <c r="Z708" s="38"/>
    </row>
    <row r="709" spans="1:26" ht="15.75" customHeight="1">
      <c r="A709" s="38"/>
      <c r="B709" s="38"/>
      <c r="C709" s="38"/>
      <c r="D709" s="38"/>
      <c r="E709" s="38"/>
      <c r="F709" s="38"/>
      <c r="G709" s="38"/>
      <c r="H709" s="38"/>
      <c r="I709" s="38"/>
      <c r="J709" s="38"/>
      <c r="K709" s="38"/>
      <c r="L709" s="38"/>
      <c r="M709" s="38"/>
      <c r="N709" s="172"/>
      <c r="O709" s="172"/>
      <c r="P709" s="38"/>
      <c r="Q709" s="38"/>
      <c r="R709" s="38"/>
      <c r="S709" s="38"/>
      <c r="T709" s="38"/>
      <c r="U709" s="38"/>
      <c r="V709" s="38"/>
      <c r="W709" s="38"/>
      <c r="X709" s="38"/>
      <c r="Y709" s="38"/>
      <c r="Z709" s="38"/>
    </row>
    <row r="710" spans="1:26" ht="15.75" customHeight="1">
      <c r="A710" s="38"/>
      <c r="B710" s="38"/>
      <c r="C710" s="38"/>
      <c r="D710" s="38"/>
      <c r="E710" s="38"/>
      <c r="F710" s="38"/>
      <c r="G710" s="38"/>
      <c r="H710" s="38"/>
      <c r="I710" s="38"/>
      <c r="J710" s="38"/>
      <c r="K710" s="38"/>
      <c r="L710" s="38"/>
      <c r="M710" s="38"/>
      <c r="N710" s="172"/>
      <c r="O710" s="172"/>
      <c r="P710" s="38"/>
      <c r="Q710" s="38"/>
      <c r="R710" s="38"/>
      <c r="S710" s="38"/>
      <c r="T710" s="38"/>
      <c r="U710" s="38"/>
      <c r="V710" s="38"/>
      <c r="W710" s="38"/>
      <c r="X710" s="38"/>
      <c r="Y710" s="38"/>
      <c r="Z710" s="38"/>
    </row>
    <row r="711" spans="1:26" ht="15.75" customHeight="1">
      <c r="A711" s="38"/>
      <c r="B711" s="38"/>
      <c r="C711" s="38"/>
      <c r="D711" s="38"/>
      <c r="E711" s="38"/>
      <c r="F711" s="38"/>
      <c r="G711" s="38"/>
      <c r="H711" s="38"/>
      <c r="I711" s="38"/>
      <c r="J711" s="38"/>
      <c r="K711" s="38"/>
      <c r="L711" s="38"/>
      <c r="M711" s="38"/>
      <c r="N711" s="172"/>
      <c r="O711" s="172"/>
      <c r="P711" s="38"/>
      <c r="Q711" s="38"/>
      <c r="R711" s="38"/>
      <c r="S711" s="38"/>
      <c r="T711" s="38"/>
      <c r="U711" s="38"/>
      <c r="V711" s="38"/>
      <c r="W711" s="38"/>
      <c r="X711" s="38"/>
      <c r="Y711" s="38"/>
      <c r="Z711" s="38"/>
    </row>
    <row r="712" spans="1:26" ht="15.75" customHeight="1">
      <c r="A712" s="38"/>
      <c r="B712" s="38"/>
      <c r="C712" s="38"/>
      <c r="D712" s="38"/>
      <c r="E712" s="38"/>
      <c r="F712" s="38"/>
      <c r="G712" s="38"/>
      <c r="H712" s="38"/>
      <c r="I712" s="38"/>
      <c r="J712" s="38"/>
      <c r="K712" s="38"/>
      <c r="L712" s="38"/>
      <c r="M712" s="38"/>
      <c r="N712" s="172"/>
      <c r="O712" s="172"/>
      <c r="P712" s="38"/>
      <c r="Q712" s="38"/>
      <c r="R712" s="38"/>
      <c r="S712" s="38"/>
      <c r="T712" s="38"/>
      <c r="U712" s="38"/>
      <c r="V712" s="38"/>
      <c r="W712" s="38"/>
      <c r="X712" s="38"/>
      <c r="Y712" s="38"/>
      <c r="Z712" s="38"/>
    </row>
    <row r="713" spans="1:26" ht="15.75" customHeight="1">
      <c r="A713" s="38"/>
      <c r="B713" s="38"/>
      <c r="C713" s="38"/>
      <c r="D713" s="38"/>
      <c r="E713" s="38"/>
      <c r="F713" s="38"/>
      <c r="G713" s="38"/>
      <c r="H713" s="38"/>
      <c r="I713" s="38"/>
      <c r="J713" s="38"/>
      <c r="K713" s="38"/>
      <c r="L713" s="38"/>
      <c r="M713" s="38"/>
      <c r="N713" s="172"/>
      <c r="O713" s="172"/>
      <c r="P713" s="38"/>
      <c r="Q713" s="38"/>
      <c r="R713" s="38"/>
      <c r="S713" s="38"/>
      <c r="T713" s="38"/>
      <c r="U713" s="38"/>
      <c r="V713" s="38"/>
      <c r="W713" s="38"/>
      <c r="X713" s="38"/>
      <c r="Y713" s="38"/>
      <c r="Z713" s="38"/>
    </row>
    <row r="714" spans="1:26" ht="15.75" customHeight="1">
      <c r="A714" s="38"/>
      <c r="B714" s="38"/>
      <c r="C714" s="38"/>
      <c r="D714" s="38"/>
      <c r="E714" s="38"/>
      <c r="F714" s="38"/>
      <c r="G714" s="38"/>
      <c r="H714" s="38"/>
      <c r="I714" s="38"/>
      <c r="J714" s="38"/>
      <c r="K714" s="38"/>
      <c r="L714" s="38"/>
      <c r="M714" s="38"/>
      <c r="N714" s="172"/>
      <c r="O714" s="172"/>
      <c r="P714" s="38"/>
      <c r="Q714" s="38"/>
      <c r="R714" s="38"/>
      <c r="S714" s="38"/>
      <c r="T714" s="38"/>
      <c r="U714" s="38"/>
      <c r="V714" s="38"/>
      <c r="W714" s="38"/>
      <c r="X714" s="38"/>
      <c r="Y714" s="38"/>
      <c r="Z714" s="38"/>
    </row>
    <row r="715" spans="1:26" ht="15.75" customHeight="1">
      <c r="A715" s="38"/>
      <c r="B715" s="38"/>
      <c r="C715" s="38"/>
      <c r="D715" s="38"/>
      <c r="E715" s="38"/>
      <c r="F715" s="38"/>
      <c r="G715" s="38"/>
      <c r="H715" s="38"/>
      <c r="I715" s="38"/>
      <c r="J715" s="38"/>
      <c r="K715" s="38"/>
      <c r="L715" s="38"/>
      <c r="M715" s="38"/>
      <c r="N715" s="172"/>
      <c r="O715" s="172"/>
      <c r="P715" s="38"/>
      <c r="Q715" s="38"/>
      <c r="R715" s="38"/>
      <c r="S715" s="38"/>
      <c r="T715" s="38"/>
      <c r="U715" s="38"/>
      <c r="V715" s="38"/>
      <c r="W715" s="38"/>
      <c r="X715" s="38"/>
      <c r="Y715" s="38"/>
      <c r="Z715" s="38"/>
    </row>
    <row r="716" spans="1:26" ht="15.75" customHeight="1">
      <c r="A716" s="38"/>
      <c r="B716" s="38"/>
      <c r="C716" s="38"/>
      <c r="D716" s="38"/>
      <c r="E716" s="38"/>
      <c r="F716" s="38"/>
      <c r="G716" s="38"/>
      <c r="H716" s="38"/>
      <c r="I716" s="38"/>
      <c r="J716" s="38"/>
      <c r="K716" s="38"/>
      <c r="L716" s="38"/>
      <c r="M716" s="38"/>
      <c r="N716" s="172"/>
      <c r="O716" s="172"/>
      <c r="P716" s="38"/>
      <c r="Q716" s="38"/>
      <c r="R716" s="38"/>
      <c r="S716" s="38"/>
      <c r="T716" s="38"/>
      <c r="U716" s="38"/>
      <c r="V716" s="38"/>
      <c r="W716" s="38"/>
      <c r="X716" s="38"/>
      <c r="Y716" s="38"/>
      <c r="Z716" s="38"/>
    </row>
    <row r="717" spans="1:26" ht="15.75" customHeight="1">
      <c r="A717" s="38"/>
      <c r="B717" s="38"/>
      <c r="C717" s="38"/>
      <c r="D717" s="38"/>
      <c r="E717" s="38"/>
      <c r="F717" s="38"/>
      <c r="G717" s="38"/>
      <c r="H717" s="38"/>
      <c r="I717" s="38"/>
      <c r="J717" s="38"/>
      <c r="K717" s="38"/>
      <c r="L717" s="38"/>
      <c r="M717" s="38"/>
      <c r="N717" s="172"/>
      <c r="O717" s="172"/>
      <c r="P717" s="38"/>
      <c r="Q717" s="38"/>
      <c r="R717" s="38"/>
      <c r="S717" s="38"/>
      <c r="T717" s="38"/>
      <c r="U717" s="38"/>
      <c r="V717" s="38"/>
      <c r="W717" s="38"/>
      <c r="X717" s="38"/>
      <c r="Y717" s="38"/>
      <c r="Z717" s="38"/>
    </row>
    <row r="718" spans="1:26" ht="15.75" customHeight="1">
      <c r="A718" s="38"/>
      <c r="B718" s="38"/>
      <c r="C718" s="38"/>
      <c r="D718" s="38"/>
      <c r="E718" s="38"/>
      <c r="F718" s="38"/>
      <c r="G718" s="38"/>
      <c r="H718" s="38"/>
      <c r="I718" s="38"/>
      <c r="J718" s="38"/>
      <c r="K718" s="38"/>
      <c r="L718" s="38"/>
      <c r="M718" s="38"/>
      <c r="N718" s="172"/>
      <c r="O718" s="172"/>
      <c r="P718" s="38"/>
      <c r="Q718" s="38"/>
      <c r="R718" s="38"/>
      <c r="S718" s="38"/>
      <c r="T718" s="38"/>
      <c r="U718" s="38"/>
      <c r="V718" s="38"/>
      <c r="W718" s="38"/>
      <c r="X718" s="38"/>
      <c r="Y718" s="38"/>
      <c r="Z718" s="38"/>
    </row>
    <row r="719" spans="1:26" ht="15.75" customHeight="1">
      <c r="A719" s="38"/>
      <c r="B719" s="38"/>
      <c r="C719" s="38"/>
      <c r="D719" s="38"/>
      <c r="E719" s="38"/>
      <c r="F719" s="38"/>
      <c r="G719" s="38"/>
      <c r="H719" s="38"/>
      <c r="I719" s="38"/>
      <c r="J719" s="38"/>
      <c r="K719" s="38"/>
      <c r="L719" s="38"/>
      <c r="M719" s="38"/>
      <c r="N719" s="172"/>
      <c r="O719" s="172"/>
      <c r="P719" s="38"/>
      <c r="Q719" s="38"/>
      <c r="R719" s="38"/>
      <c r="S719" s="38"/>
      <c r="T719" s="38"/>
      <c r="U719" s="38"/>
      <c r="V719" s="38"/>
      <c r="W719" s="38"/>
      <c r="X719" s="38"/>
      <c r="Y719" s="38"/>
      <c r="Z719" s="38"/>
    </row>
    <row r="720" spans="1:26" ht="15.75" customHeight="1">
      <c r="A720" s="38"/>
      <c r="B720" s="38"/>
      <c r="C720" s="38"/>
      <c r="D720" s="38"/>
      <c r="E720" s="38"/>
      <c r="F720" s="38"/>
      <c r="G720" s="38"/>
      <c r="H720" s="38"/>
      <c r="I720" s="38"/>
      <c r="J720" s="38"/>
      <c r="K720" s="38"/>
      <c r="L720" s="38"/>
      <c r="M720" s="38"/>
      <c r="N720" s="172"/>
      <c r="O720" s="172"/>
      <c r="P720" s="38"/>
      <c r="Q720" s="38"/>
      <c r="R720" s="38"/>
      <c r="S720" s="38"/>
      <c r="T720" s="38"/>
      <c r="U720" s="38"/>
      <c r="V720" s="38"/>
      <c r="W720" s="38"/>
      <c r="X720" s="38"/>
      <c r="Y720" s="38"/>
      <c r="Z720" s="38"/>
    </row>
    <row r="721" spans="1:26" ht="15.75" customHeight="1">
      <c r="A721" s="38"/>
      <c r="B721" s="38"/>
      <c r="C721" s="38"/>
      <c r="D721" s="38"/>
      <c r="E721" s="38"/>
      <c r="F721" s="38"/>
      <c r="G721" s="38"/>
      <c r="H721" s="38"/>
      <c r="I721" s="38"/>
      <c r="J721" s="38"/>
      <c r="K721" s="38"/>
      <c r="L721" s="38"/>
      <c r="M721" s="38"/>
      <c r="N721" s="172"/>
      <c r="O721" s="172"/>
      <c r="P721" s="38"/>
      <c r="Q721" s="38"/>
      <c r="R721" s="38"/>
      <c r="S721" s="38"/>
      <c r="T721" s="38"/>
      <c r="U721" s="38"/>
      <c r="V721" s="38"/>
      <c r="W721" s="38"/>
      <c r="X721" s="38"/>
      <c r="Y721" s="38"/>
      <c r="Z721" s="38"/>
    </row>
    <row r="722" spans="1:26" ht="15.75" customHeight="1">
      <c r="A722" s="38"/>
      <c r="B722" s="38"/>
      <c r="C722" s="38"/>
      <c r="D722" s="38"/>
      <c r="E722" s="38"/>
      <c r="F722" s="38"/>
      <c r="G722" s="38"/>
      <c r="H722" s="38"/>
      <c r="I722" s="38"/>
      <c r="J722" s="38"/>
      <c r="K722" s="38"/>
      <c r="L722" s="38"/>
      <c r="M722" s="38"/>
      <c r="N722" s="172"/>
      <c r="O722" s="172"/>
      <c r="P722" s="38"/>
      <c r="Q722" s="38"/>
      <c r="R722" s="38"/>
      <c r="S722" s="38"/>
      <c r="T722" s="38"/>
      <c r="U722" s="38"/>
      <c r="V722" s="38"/>
      <c r="W722" s="38"/>
      <c r="X722" s="38"/>
      <c r="Y722" s="38"/>
      <c r="Z722" s="38"/>
    </row>
    <row r="723" spans="1:26" ht="15.75" customHeight="1">
      <c r="A723" s="38"/>
      <c r="B723" s="38"/>
      <c r="C723" s="38"/>
      <c r="D723" s="38"/>
      <c r="E723" s="38"/>
      <c r="F723" s="38"/>
      <c r="G723" s="38"/>
      <c r="H723" s="38"/>
      <c r="I723" s="38"/>
      <c r="J723" s="38"/>
      <c r="K723" s="38"/>
      <c r="L723" s="38"/>
      <c r="M723" s="38"/>
      <c r="N723" s="172"/>
      <c r="O723" s="172"/>
      <c r="P723" s="38"/>
      <c r="Q723" s="38"/>
      <c r="R723" s="38"/>
      <c r="S723" s="38"/>
      <c r="T723" s="38"/>
      <c r="U723" s="38"/>
      <c r="V723" s="38"/>
      <c r="W723" s="38"/>
      <c r="X723" s="38"/>
      <c r="Y723" s="38"/>
      <c r="Z723" s="38"/>
    </row>
    <row r="724" spans="1:26" ht="15.75" customHeight="1">
      <c r="A724" s="38"/>
      <c r="B724" s="38"/>
      <c r="C724" s="38"/>
      <c r="D724" s="38"/>
      <c r="E724" s="38"/>
      <c r="F724" s="38"/>
      <c r="G724" s="38"/>
      <c r="H724" s="38"/>
      <c r="I724" s="38"/>
      <c r="J724" s="38"/>
      <c r="K724" s="38"/>
      <c r="L724" s="38"/>
      <c r="M724" s="38"/>
      <c r="N724" s="172"/>
      <c r="O724" s="172"/>
      <c r="P724" s="38"/>
      <c r="Q724" s="38"/>
      <c r="R724" s="38"/>
      <c r="S724" s="38"/>
      <c r="T724" s="38"/>
      <c r="U724" s="38"/>
      <c r="V724" s="38"/>
      <c r="W724" s="38"/>
      <c r="X724" s="38"/>
      <c r="Y724" s="38"/>
      <c r="Z724" s="38"/>
    </row>
    <row r="725" spans="1:26" ht="15.75" customHeight="1">
      <c r="A725" s="38"/>
      <c r="B725" s="38"/>
      <c r="C725" s="38"/>
      <c r="D725" s="38"/>
      <c r="E725" s="38"/>
      <c r="F725" s="38"/>
      <c r="G725" s="38"/>
      <c r="H725" s="38"/>
      <c r="I725" s="38"/>
      <c r="J725" s="38"/>
      <c r="K725" s="38"/>
      <c r="L725" s="38"/>
      <c r="M725" s="38"/>
      <c r="N725" s="172"/>
      <c r="O725" s="172"/>
      <c r="P725" s="38"/>
      <c r="Q725" s="38"/>
      <c r="R725" s="38"/>
      <c r="S725" s="38"/>
      <c r="T725" s="38"/>
      <c r="U725" s="38"/>
      <c r="V725" s="38"/>
      <c r="W725" s="38"/>
      <c r="X725" s="38"/>
      <c r="Y725" s="38"/>
      <c r="Z725" s="38"/>
    </row>
    <row r="726" spans="1:26" ht="15.75" customHeight="1">
      <c r="A726" s="38"/>
      <c r="B726" s="38"/>
      <c r="C726" s="38"/>
      <c r="D726" s="38"/>
      <c r="E726" s="38"/>
      <c r="F726" s="38"/>
      <c r="G726" s="38"/>
      <c r="H726" s="38"/>
      <c r="I726" s="38"/>
      <c r="J726" s="38"/>
      <c r="K726" s="38"/>
      <c r="L726" s="38"/>
      <c r="M726" s="38"/>
      <c r="N726" s="172"/>
      <c r="O726" s="172"/>
      <c r="P726" s="38"/>
      <c r="Q726" s="38"/>
      <c r="R726" s="38"/>
      <c r="S726" s="38"/>
      <c r="T726" s="38"/>
      <c r="U726" s="38"/>
      <c r="V726" s="38"/>
      <c r="W726" s="38"/>
      <c r="X726" s="38"/>
      <c r="Y726" s="38"/>
      <c r="Z726" s="38"/>
    </row>
    <row r="727" spans="1:26" ht="15.75" customHeight="1">
      <c r="A727" s="38"/>
      <c r="B727" s="38"/>
      <c r="C727" s="38"/>
      <c r="D727" s="38"/>
      <c r="E727" s="38"/>
      <c r="F727" s="38"/>
      <c r="G727" s="38"/>
      <c r="H727" s="38"/>
      <c r="I727" s="38"/>
      <c r="J727" s="38"/>
      <c r="K727" s="38"/>
      <c r="L727" s="38"/>
      <c r="M727" s="38"/>
      <c r="N727" s="172"/>
      <c r="O727" s="172"/>
      <c r="P727" s="38"/>
      <c r="Q727" s="38"/>
      <c r="R727" s="38"/>
      <c r="S727" s="38"/>
      <c r="T727" s="38"/>
      <c r="U727" s="38"/>
      <c r="V727" s="38"/>
      <c r="W727" s="38"/>
      <c r="X727" s="38"/>
      <c r="Y727" s="38"/>
      <c r="Z727" s="38"/>
    </row>
    <row r="728" spans="1:26" ht="15.75" customHeight="1">
      <c r="A728" s="38"/>
      <c r="B728" s="38"/>
      <c r="C728" s="38"/>
      <c r="D728" s="38"/>
      <c r="E728" s="38"/>
      <c r="F728" s="38"/>
      <c r="G728" s="38"/>
      <c r="H728" s="38"/>
      <c r="I728" s="38"/>
      <c r="J728" s="38"/>
      <c r="K728" s="38"/>
      <c r="L728" s="38"/>
      <c r="M728" s="38"/>
      <c r="N728" s="172"/>
      <c r="O728" s="172"/>
      <c r="P728" s="38"/>
      <c r="Q728" s="38"/>
      <c r="R728" s="38"/>
      <c r="S728" s="38"/>
      <c r="T728" s="38"/>
      <c r="U728" s="38"/>
      <c r="V728" s="38"/>
      <c r="W728" s="38"/>
      <c r="X728" s="38"/>
      <c r="Y728" s="38"/>
      <c r="Z728" s="38"/>
    </row>
    <row r="729" spans="1:26" ht="15.75" customHeight="1">
      <c r="A729" s="38"/>
      <c r="B729" s="38"/>
      <c r="C729" s="38"/>
      <c r="D729" s="38"/>
      <c r="E729" s="38"/>
      <c r="F729" s="38"/>
      <c r="G729" s="38"/>
      <c r="H729" s="38"/>
      <c r="I729" s="38"/>
      <c r="J729" s="38"/>
      <c r="K729" s="38"/>
      <c r="L729" s="38"/>
      <c r="M729" s="38"/>
      <c r="N729" s="172"/>
      <c r="O729" s="172"/>
      <c r="P729" s="38"/>
      <c r="Q729" s="38"/>
      <c r="R729" s="38"/>
      <c r="S729" s="38"/>
      <c r="T729" s="38"/>
      <c r="U729" s="38"/>
      <c r="V729" s="38"/>
      <c r="W729" s="38"/>
      <c r="X729" s="38"/>
      <c r="Y729" s="38"/>
      <c r="Z729" s="38"/>
    </row>
    <row r="730" spans="1:26" ht="15.75" customHeight="1">
      <c r="A730" s="38"/>
      <c r="B730" s="38"/>
      <c r="C730" s="38"/>
      <c r="D730" s="38"/>
      <c r="E730" s="38"/>
      <c r="F730" s="38"/>
      <c r="G730" s="38"/>
      <c r="H730" s="38"/>
      <c r="I730" s="38"/>
      <c r="J730" s="38"/>
      <c r="K730" s="38"/>
      <c r="L730" s="38"/>
      <c r="M730" s="38"/>
      <c r="N730" s="172"/>
      <c r="O730" s="172"/>
      <c r="P730" s="38"/>
      <c r="Q730" s="38"/>
      <c r="R730" s="38"/>
      <c r="S730" s="38"/>
      <c r="T730" s="38"/>
      <c r="U730" s="38"/>
      <c r="V730" s="38"/>
      <c r="W730" s="38"/>
      <c r="X730" s="38"/>
      <c r="Y730" s="38"/>
      <c r="Z730" s="38"/>
    </row>
    <row r="731" spans="1:26" ht="15.75" customHeight="1">
      <c r="A731" s="38"/>
      <c r="B731" s="38"/>
      <c r="C731" s="38"/>
      <c r="D731" s="38"/>
      <c r="E731" s="38"/>
      <c r="F731" s="38"/>
      <c r="G731" s="38"/>
      <c r="H731" s="38"/>
      <c r="I731" s="38"/>
      <c r="J731" s="38"/>
      <c r="K731" s="38"/>
      <c r="L731" s="38"/>
      <c r="M731" s="38"/>
      <c r="N731" s="172"/>
      <c r="O731" s="172"/>
      <c r="P731" s="38"/>
      <c r="Q731" s="38"/>
      <c r="R731" s="38"/>
      <c r="S731" s="38"/>
      <c r="T731" s="38"/>
      <c r="U731" s="38"/>
      <c r="V731" s="38"/>
      <c r="W731" s="38"/>
      <c r="X731" s="38"/>
      <c r="Y731" s="38"/>
      <c r="Z731" s="38"/>
    </row>
    <row r="732" spans="1:26" ht="15.75" customHeight="1">
      <c r="A732" s="38"/>
      <c r="B732" s="38"/>
      <c r="C732" s="38"/>
      <c r="D732" s="38"/>
      <c r="E732" s="38"/>
      <c r="F732" s="38"/>
      <c r="G732" s="38"/>
      <c r="H732" s="38"/>
      <c r="I732" s="38"/>
      <c r="J732" s="38"/>
      <c r="K732" s="38"/>
      <c r="L732" s="38"/>
      <c r="M732" s="38"/>
      <c r="N732" s="172"/>
      <c r="O732" s="172"/>
      <c r="P732" s="38"/>
      <c r="Q732" s="38"/>
      <c r="R732" s="38"/>
      <c r="S732" s="38"/>
      <c r="T732" s="38"/>
      <c r="U732" s="38"/>
      <c r="V732" s="38"/>
      <c r="W732" s="38"/>
      <c r="X732" s="38"/>
      <c r="Y732" s="38"/>
      <c r="Z732" s="38"/>
    </row>
    <row r="733" spans="1:26" ht="15.75" customHeight="1">
      <c r="A733" s="38"/>
      <c r="B733" s="38"/>
      <c r="C733" s="38"/>
      <c r="D733" s="38"/>
      <c r="E733" s="38"/>
      <c r="F733" s="38"/>
      <c r="G733" s="38"/>
      <c r="H733" s="38"/>
      <c r="I733" s="38"/>
      <c r="J733" s="38"/>
      <c r="K733" s="38"/>
      <c r="L733" s="38"/>
      <c r="M733" s="38"/>
      <c r="N733" s="172"/>
      <c r="O733" s="172"/>
      <c r="P733" s="38"/>
      <c r="Q733" s="38"/>
      <c r="R733" s="38"/>
      <c r="S733" s="38"/>
      <c r="T733" s="38"/>
      <c r="U733" s="38"/>
      <c r="V733" s="38"/>
      <c r="W733" s="38"/>
      <c r="X733" s="38"/>
      <c r="Y733" s="38"/>
      <c r="Z733" s="38"/>
    </row>
    <row r="734" spans="1:26" ht="15.75" customHeight="1">
      <c r="A734" s="38"/>
      <c r="B734" s="38"/>
      <c r="C734" s="38"/>
      <c r="D734" s="38"/>
      <c r="E734" s="38"/>
      <c r="F734" s="38"/>
      <c r="G734" s="38"/>
      <c r="H734" s="38"/>
      <c r="I734" s="38"/>
      <c r="J734" s="38"/>
      <c r="K734" s="38"/>
      <c r="L734" s="38"/>
      <c r="M734" s="38"/>
      <c r="N734" s="172"/>
      <c r="O734" s="172"/>
      <c r="P734" s="38"/>
      <c r="Q734" s="38"/>
      <c r="R734" s="38"/>
      <c r="S734" s="38"/>
      <c r="T734" s="38"/>
      <c r="U734" s="38"/>
      <c r="V734" s="38"/>
      <c r="W734" s="38"/>
      <c r="X734" s="38"/>
      <c r="Y734" s="38"/>
      <c r="Z734" s="38"/>
    </row>
    <row r="735" spans="1:26" ht="15.75" customHeight="1">
      <c r="A735" s="38"/>
      <c r="B735" s="38"/>
      <c r="C735" s="38"/>
      <c r="D735" s="38"/>
      <c r="E735" s="38"/>
      <c r="F735" s="38"/>
      <c r="G735" s="38"/>
      <c r="H735" s="38"/>
      <c r="I735" s="38"/>
      <c r="J735" s="38"/>
      <c r="K735" s="38"/>
      <c r="L735" s="38"/>
      <c r="M735" s="38"/>
      <c r="N735" s="172"/>
      <c r="O735" s="172"/>
      <c r="P735" s="38"/>
      <c r="Q735" s="38"/>
      <c r="R735" s="38"/>
      <c r="S735" s="38"/>
      <c r="T735" s="38"/>
      <c r="U735" s="38"/>
      <c r="V735" s="38"/>
      <c r="W735" s="38"/>
      <c r="X735" s="38"/>
      <c r="Y735" s="38"/>
      <c r="Z735" s="38"/>
    </row>
    <row r="736" spans="1:26" ht="15.75" customHeight="1">
      <c r="A736" s="38"/>
      <c r="B736" s="38"/>
      <c r="C736" s="38"/>
      <c r="D736" s="38"/>
      <c r="E736" s="38"/>
      <c r="F736" s="38"/>
      <c r="G736" s="38"/>
      <c r="H736" s="38"/>
      <c r="I736" s="38"/>
      <c r="J736" s="38"/>
      <c r="K736" s="38"/>
      <c r="L736" s="38"/>
      <c r="M736" s="38"/>
      <c r="N736" s="172"/>
      <c r="O736" s="172"/>
      <c r="P736" s="38"/>
      <c r="Q736" s="38"/>
      <c r="R736" s="38"/>
      <c r="S736" s="38"/>
      <c r="T736" s="38"/>
      <c r="U736" s="38"/>
      <c r="V736" s="38"/>
      <c r="W736" s="38"/>
      <c r="X736" s="38"/>
      <c r="Y736" s="38"/>
      <c r="Z736" s="38"/>
    </row>
    <row r="737" spans="1:26" ht="15.75" customHeight="1">
      <c r="A737" s="38"/>
      <c r="B737" s="38"/>
      <c r="C737" s="38"/>
      <c r="D737" s="38"/>
      <c r="E737" s="38"/>
      <c r="F737" s="38"/>
      <c r="G737" s="38"/>
      <c r="H737" s="38"/>
      <c r="I737" s="38"/>
      <c r="J737" s="38"/>
      <c r="K737" s="38"/>
      <c r="L737" s="38"/>
      <c r="M737" s="38"/>
      <c r="N737" s="172"/>
      <c r="O737" s="172"/>
      <c r="P737" s="38"/>
      <c r="Q737" s="38"/>
      <c r="R737" s="38"/>
      <c r="S737" s="38"/>
      <c r="T737" s="38"/>
      <c r="U737" s="38"/>
      <c r="V737" s="38"/>
      <c r="W737" s="38"/>
      <c r="X737" s="38"/>
      <c r="Y737" s="38"/>
      <c r="Z737" s="38"/>
    </row>
    <row r="738" spans="1:26" ht="15.75" customHeight="1">
      <c r="A738" s="38"/>
      <c r="B738" s="38"/>
      <c r="C738" s="38"/>
      <c r="D738" s="38"/>
      <c r="E738" s="38"/>
      <c r="F738" s="38"/>
      <c r="G738" s="38"/>
      <c r="H738" s="38"/>
      <c r="I738" s="38"/>
      <c r="J738" s="38"/>
      <c r="K738" s="38"/>
      <c r="L738" s="38"/>
      <c r="M738" s="38"/>
      <c r="N738" s="172"/>
      <c r="O738" s="172"/>
      <c r="P738" s="38"/>
      <c r="Q738" s="38"/>
      <c r="R738" s="38"/>
      <c r="S738" s="38"/>
      <c r="T738" s="38"/>
      <c r="U738" s="38"/>
      <c r="V738" s="38"/>
      <c r="W738" s="38"/>
      <c r="X738" s="38"/>
      <c r="Y738" s="38"/>
      <c r="Z738" s="38"/>
    </row>
    <row r="739" spans="1:26" ht="15.75" customHeight="1">
      <c r="A739" s="38"/>
      <c r="B739" s="38"/>
      <c r="C739" s="38"/>
      <c r="D739" s="38"/>
      <c r="E739" s="38"/>
      <c r="F739" s="38"/>
      <c r="G739" s="38"/>
      <c r="H739" s="38"/>
      <c r="I739" s="38"/>
      <c r="J739" s="38"/>
      <c r="K739" s="38"/>
      <c r="L739" s="38"/>
      <c r="M739" s="38"/>
      <c r="N739" s="172"/>
      <c r="O739" s="172"/>
      <c r="P739" s="38"/>
      <c r="Q739" s="38"/>
      <c r="R739" s="38"/>
      <c r="S739" s="38"/>
      <c r="T739" s="38"/>
      <c r="U739" s="38"/>
      <c r="V739" s="38"/>
      <c r="W739" s="38"/>
      <c r="X739" s="38"/>
      <c r="Y739" s="38"/>
      <c r="Z739" s="38"/>
    </row>
    <row r="740" spans="1:26" ht="15.75" customHeight="1">
      <c r="A740" s="38"/>
      <c r="B740" s="38"/>
      <c r="C740" s="38"/>
      <c r="D740" s="38"/>
      <c r="E740" s="38"/>
      <c r="F740" s="38"/>
      <c r="G740" s="38"/>
      <c r="H740" s="38"/>
      <c r="I740" s="38"/>
      <c r="J740" s="38"/>
      <c r="K740" s="38"/>
      <c r="L740" s="38"/>
      <c r="M740" s="38"/>
      <c r="N740" s="172"/>
      <c r="O740" s="172"/>
      <c r="P740" s="38"/>
      <c r="Q740" s="38"/>
      <c r="R740" s="38"/>
      <c r="S740" s="38"/>
      <c r="T740" s="38"/>
      <c r="U740" s="38"/>
      <c r="V740" s="38"/>
      <c r="W740" s="38"/>
      <c r="X740" s="38"/>
      <c r="Y740" s="38"/>
      <c r="Z740" s="38"/>
    </row>
    <row r="741" spans="1:26" ht="15.75" customHeight="1">
      <c r="A741" s="38"/>
      <c r="B741" s="38"/>
      <c r="C741" s="38"/>
      <c r="D741" s="38"/>
      <c r="E741" s="38"/>
      <c r="F741" s="38"/>
      <c r="G741" s="38"/>
      <c r="H741" s="38"/>
      <c r="I741" s="38"/>
      <c r="J741" s="38"/>
      <c r="K741" s="38"/>
      <c r="L741" s="38"/>
      <c r="M741" s="38"/>
      <c r="N741" s="172"/>
      <c r="O741" s="172"/>
      <c r="P741" s="38"/>
      <c r="Q741" s="38"/>
      <c r="R741" s="38"/>
      <c r="S741" s="38"/>
      <c r="T741" s="38"/>
      <c r="U741" s="38"/>
      <c r="V741" s="38"/>
      <c r="W741" s="38"/>
      <c r="X741" s="38"/>
      <c r="Y741" s="38"/>
      <c r="Z741" s="38"/>
    </row>
    <row r="742" spans="1:26" ht="15.75" customHeight="1">
      <c r="A742" s="38"/>
      <c r="B742" s="38"/>
      <c r="C742" s="38"/>
      <c r="D742" s="38"/>
      <c r="E742" s="38"/>
      <c r="F742" s="38"/>
      <c r="G742" s="38"/>
      <c r="H742" s="38"/>
      <c r="I742" s="38"/>
      <c r="J742" s="38"/>
      <c r="K742" s="38"/>
      <c r="L742" s="38"/>
      <c r="M742" s="38"/>
      <c r="N742" s="172"/>
      <c r="O742" s="172"/>
      <c r="P742" s="38"/>
      <c r="Q742" s="38"/>
      <c r="R742" s="38"/>
      <c r="S742" s="38"/>
      <c r="T742" s="38"/>
      <c r="U742" s="38"/>
      <c r="V742" s="38"/>
      <c r="W742" s="38"/>
      <c r="X742" s="38"/>
      <c r="Y742" s="38"/>
      <c r="Z742" s="38"/>
    </row>
    <row r="743" spans="1:26" ht="15.75" customHeight="1">
      <c r="A743" s="38"/>
      <c r="B743" s="38"/>
      <c r="C743" s="38"/>
      <c r="D743" s="38"/>
      <c r="E743" s="38"/>
      <c r="F743" s="38"/>
      <c r="G743" s="38"/>
      <c r="H743" s="38"/>
      <c r="I743" s="38"/>
      <c r="J743" s="38"/>
      <c r="K743" s="38"/>
      <c r="L743" s="38"/>
      <c r="M743" s="38"/>
      <c r="N743" s="172"/>
      <c r="O743" s="172"/>
      <c r="P743" s="38"/>
      <c r="Q743" s="38"/>
      <c r="R743" s="38"/>
      <c r="S743" s="38"/>
      <c r="T743" s="38"/>
      <c r="U743" s="38"/>
      <c r="V743" s="38"/>
      <c r="W743" s="38"/>
      <c r="X743" s="38"/>
      <c r="Y743" s="38"/>
      <c r="Z743" s="38"/>
    </row>
    <row r="744" spans="1:26" ht="15.75" customHeight="1">
      <c r="A744" s="38"/>
      <c r="B744" s="38"/>
      <c r="C744" s="38"/>
      <c r="D744" s="38"/>
      <c r="E744" s="38"/>
      <c r="F744" s="38"/>
      <c r="G744" s="38"/>
      <c r="H744" s="38"/>
      <c r="I744" s="38"/>
      <c r="J744" s="38"/>
      <c r="K744" s="38"/>
      <c r="L744" s="38"/>
      <c r="M744" s="38"/>
      <c r="N744" s="172"/>
      <c r="O744" s="172"/>
      <c r="P744" s="38"/>
      <c r="Q744" s="38"/>
      <c r="R744" s="38"/>
      <c r="S744" s="38"/>
      <c r="T744" s="38"/>
      <c r="U744" s="38"/>
      <c r="V744" s="38"/>
      <c r="W744" s="38"/>
      <c r="X744" s="38"/>
      <c r="Y744" s="38"/>
      <c r="Z744" s="38"/>
    </row>
    <row r="745" spans="1:26" ht="15.75" customHeight="1">
      <c r="A745" s="38"/>
      <c r="B745" s="38"/>
      <c r="C745" s="38"/>
      <c r="D745" s="38"/>
      <c r="E745" s="38"/>
      <c r="F745" s="38"/>
      <c r="G745" s="38"/>
      <c r="H745" s="38"/>
      <c r="I745" s="38"/>
      <c r="J745" s="38"/>
      <c r="K745" s="38"/>
      <c r="L745" s="38"/>
      <c r="M745" s="38"/>
      <c r="N745" s="172"/>
      <c r="O745" s="172"/>
      <c r="P745" s="38"/>
      <c r="Q745" s="38"/>
      <c r="R745" s="38"/>
      <c r="S745" s="38"/>
      <c r="T745" s="38"/>
      <c r="U745" s="38"/>
      <c r="V745" s="38"/>
      <c r="W745" s="38"/>
      <c r="X745" s="38"/>
      <c r="Y745" s="38"/>
      <c r="Z745" s="38"/>
    </row>
    <row r="746" spans="1:26" ht="15.75" customHeight="1">
      <c r="A746" s="38"/>
      <c r="B746" s="38"/>
      <c r="C746" s="38"/>
      <c r="D746" s="38"/>
      <c r="E746" s="38"/>
      <c r="F746" s="38"/>
      <c r="G746" s="38"/>
      <c r="H746" s="38"/>
      <c r="I746" s="38"/>
      <c r="J746" s="38"/>
      <c r="K746" s="38"/>
      <c r="L746" s="38"/>
      <c r="M746" s="38"/>
      <c r="N746" s="172"/>
      <c r="O746" s="172"/>
      <c r="P746" s="38"/>
      <c r="Q746" s="38"/>
      <c r="R746" s="38"/>
      <c r="S746" s="38"/>
      <c r="T746" s="38"/>
      <c r="U746" s="38"/>
      <c r="V746" s="38"/>
      <c r="W746" s="38"/>
      <c r="X746" s="38"/>
      <c r="Y746" s="38"/>
      <c r="Z746" s="38"/>
    </row>
    <row r="747" spans="1:26" ht="15.75" customHeight="1">
      <c r="A747" s="38"/>
      <c r="B747" s="38"/>
      <c r="C747" s="38"/>
      <c r="D747" s="38"/>
      <c r="E747" s="38"/>
      <c r="F747" s="38"/>
      <c r="G747" s="38"/>
      <c r="H747" s="38"/>
      <c r="I747" s="38"/>
      <c r="J747" s="38"/>
      <c r="K747" s="38"/>
      <c r="L747" s="38"/>
      <c r="M747" s="38"/>
      <c r="N747" s="172"/>
      <c r="O747" s="172"/>
      <c r="P747" s="38"/>
      <c r="Q747" s="38"/>
      <c r="R747" s="38"/>
      <c r="S747" s="38"/>
      <c r="T747" s="38"/>
      <c r="U747" s="38"/>
      <c r="V747" s="38"/>
      <c r="W747" s="38"/>
      <c r="X747" s="38"/>
      <c r="Y747" s="38"/>
      <c r="Z747" s="38"/>
    </row>
    <row r="748" spans="1:26" ht="15.75" customHeight="1">
      <c r="A748" s="38"/>
      <c r="B748" s="38"/>
      <c r="C748" s="38"/>
      <c r="D748" s="38"/>
      <c r="E748" s="38"/>
      <c r="F748" s="38"/>
      <c r="G748" s="38"/>
      <c r="H748" s="38"/>
      <c r="I748" s="38"/>
      <c r="J748" s="38"/>
      <c r="K748" s="38"/>
      <c r="L748" s="38"/>
      <c r="M748" s="38"/>
      <c r="N748" s="172"/>
      <c r="O748" s="172"/>
      <c r="P748" s="38"/>
      <c r="Q748" s="38"/>
      <c r="R748" s="38"/>
      <c r="S748" s="38"/>
      <c r="T748" s="38"/>
      <c r="U748" s="38"/>
      <c r="V748" s="38"/>
      <c r="W748" s="38"/>
      <c r="X748" s="38"/>
      <c r="Y748" s="38"/>
      <c r="Z748" s="38"/>
    </row>
    <row r="749" spans="1:26" ht="15.75" customHeight="1">
      <c r="A749" s="38"/>
      <c r="B749" s="38"/>
      <c r="C749" s="38"/>
      <c r="D749" s="38"/>
      <c r="E749" s="38"/>
      <c r="F749" s="38"/>
      <c r="G749" s="38"/>
      <c r="H749" s="38"/>
      <c r="I749" s="38"/>
      <c r="J749" s="38"/>
      <c r="K749" s="38"/>
      <c r="L749" s="38"/>
      <c r="M749" s="38"/>
      <c r="N749" s="172"/>
      <c r="O749" s="172"/>
      <c r="P749" s="38"/>
      <c r="Q749" s="38"/>
      <c r="R749" s="38"/>
      <c r="S749" s="38"/>
      <c r="T749" s="38"/>
      <c r="U749" s="38"/>
      <c r="V749" s="38"/>
      <c r="W749" s="38"/>
      <c r="X749" s="38"/>
      <c r="Y749" s="38"/>
      <c r="Z749" s="38"/>
    </row>
    <row r="750" spans="1:26" ht="15.75" customHeight="1">
      <c r="A750" s="38"/>
      <c r="B750" s="38"/>
      <c r="C750" s="38"/>
      <c r="D750" s="38"/>
      <c r="E750" s="38"/>
      <c r="F750" s="38"/>
      <c r="G750" s="38"/>
      <c r="H750" s="38"/>
      <c r="I750" s="38"/>
      <c r="J750" s="38"/>
      <c r="K750" s="38"/>
      <c r="L750" s="38"/>
      <c r="M750" s="38"/>
      <c r="N750" s="172"/>
      <c r="O750" s="172"/>
      <c r="P750" s="38"/>
      <c r="Q750" s="38"/>
      <c r="R750" s="38"/>
      <c r="S750" s="38"/>
      <c r="T750" s="38"/>
      <c r="U750" s="38"/>
      <c r="V750" s="38"/>
      <c r="W750" s="38"/>
      <c r="X750" s="38"/>
      <c r="Y750" s="38"/>
      <c r="Z750" s="38"/>
    </row>
    <row r="751" spans="1:26" ht="15.75" customHeight="1">
      <c r="A751" s="38"/>
      <c r="B751" s="38"/>
      <c r="C751" s="38"/>
      <c r="D751" s="38"/>
      <c r="E751" s="38"/>
      <c r="F751" s="38"/>
      <c r="G751" s="38"/>
      <c r="H751" s="38"/>
      <c r="I751" s="38"/>
      <c r="J751" s="38"/>
      <c r="K751" s="38"/>
      <c r="L751" s="38"/>
      <c r="M751" s="38"/>
      <c r="N751" s="172"/>
      <c r="O751" s="172"/>
      <c r="P751" s="38"/>
      <c r="Q751" s="38"/>
      <c r="R751" s="38"/>
      <c r="S751" s="38"/>
      <c r="T751" s="38"/>
      <c r="U751" s="38"/>
      <c r="V751" s="38"/>
      <c r="W751" s="38"/>
      <c r="X751" s="38"/>
      <c r="Y751" s="38"/>
      <c r="Z751" s="38"/>
    </row>
    <row r="752" spans="1:26" ht="15.75" customHeight="1">
      <c r="A752" s="38"/>
      <c r="B752" s="38"/>
      <c r="C752" s="38"/>
      <c r="D752" s="38"/>
      <c r="E752" s="38"/>
      <c r="F752" s="38"/>
      <c r="G752" s="38"/>
      <c r="H752" s="38"/>
      <c r="I752" s="38"/>
      <c r="J752" s="38"/>
      <c r="K752" s="38"/>
      <c r="L752" s="38"/>
      <c r="M752" s="38"/>
      <c r="N752" s="172"/>
      <c r="O752" s="172"/>
      <c r="P752" s="38"/>
      <c r="Q752" s="38"/>
      <c r="R752" s="38"/>
      <c r="S752" s="38"/>
      <c r="T752" s="38"/>
      <c r="U752" s="38"/>
      <c r="V752" s="38"/>
      <c r="W752" s="38"/>
      <c r="X752" s="38"/>
      <c r="Y752" s="38"/>
      <c r="Z752" s="38"/>
    </row>
    <row r="753" spans="1:26" ht="15.75" customHeight="1">
      <c r="A753" s="38"/>
      <c r="B753" s="38"/>
      <c r="C753" s="38"/>
      <c r="D753" s="38"/>
      <c r="E753" s="38"/>
      <c r="F753" s="38"/>
      <c r="G753" s="38"/>
      <c r="H753" s="38"/>
      <c r="I753" s="38"/>
      <c r="J753" s="38"/>
      <c r="K753" s="38"/>
      <c r="L753" s="38"/>
      <c r="M753" s="38"/>
      <c r="N753" s="172"/>
      <c r="O753" s="172"/>
      <c r="P753" s="38"/>
      <c r="Q753" s="38"/>
      <c r="R753" s="38"/>
      <c r="S753" s="38"/>
      <c r="T753" s="38"/>
      <c r="U753" s="38"/>
      <c r="V753" s="38"/>
      <c r="W753" s="38"/>
      <c r="X753" s="38"/>
      <c r="Y753" s="38"/>
      <c r="Z753" s="38"/>
    </row>
    <row r="754" spans="1:26" ht="15.75" customHeight="1">
      <c r="A754" s="38"/>
      <c r="B754" s="38"/>
      <c r="C754" s="38"/>
      <c r="D754" s="38"/>
      <c r="E754" s="38"/>
      <c r="F754" s="38"/>
      <c r="G754" s="38"/>
      <c r="H754" s="38"/>
      <c r="I754" s="38"/>
      <c r="J754" s="38"/>
      <c r="K754" s="38"/>
      <c r="L754" s="38"/>
      <c r="M754" s="38"/>
      <c r="N754" s="172"/>
      <c r="O754" s="172"/>
      <c r="P754" s="38"/>
      <c r="Q754" s="38"/>
      <c r="R754" s="38"/>
      <c r="S754" s="38"/>
      <c r="T754" s="38"/>
      <c r="U754" s="38"/>
      <c r="V754" s="38"/>
      <c r="W754" s="38"/>
      <c r="X754" s="38"/>
      <c r="Y754" s="38"/>
      <c r="Z754" s="38"/>
    </row>
    <row r="755" spans="1:26" ht="15.75" customHeight="1">
      <c r="A755" s="38"/>
      <c r="B755" s="38"/>
      <c r="C755" s="38"/>
      <c r="D755" s="38"/>
      <c r="E755" s="38"/>
      <c r="F755" s="38"/>
      <c r="G755" s="38"/>
      <c r="H755" s="38"/>
      <c r="I755" s="38"/>
      <c r="J755" s="38"/>
      <c r="K755" s="38"/>
      <c r="L755" s="38"/>
      <c r="M755" s="38"/>
      <c r="N755" s="172"/>
      <c r="O755" s="172"/>
      <c r="P755" s="38"/>
      <c r="Q755" s="38"/>
      <c r="R755" s="38"/>
      <c r="S755" s="38"/>
      <c r="T755" s="38"/>
      <c r="U755" s="38"/>
      <c r="V755" s="38"/>
      <c r="W755" s="38"/>
      <c r="X755" s="38"/>
      <c r="Y755" s="38"/>
      <c r="Z755" s="38"/>
    </row>
    <row r="756" spans="1:26" ht="15.75" customHeight="1">
      <c r="A756" s="38"/>
      <c r="B756" s="38"/>
      <c r="C756" s="38"/>
      <c r="D756" s="38"/>
      <c r="E756" s="38"/>
      <c r="F756" s="38"/>
      <c r="G756" s="38"/>
      <c r="H756" s="38"/>
      <c r="I756" s="38"/>
      <c r="J756" s="38"/>
      <c r="K756" s="38"/>
      <c r="L756" s="38"/>
      <c r="M756" s="38"/>
      <c r="N756" s="172"/>
      <c r="O756" s="172"/>
      <c r="P756" s="38"/>
      <c r="Q756" s="38"/>
      <c r="R756" s="38"/>
      <c r="S756" s="38"/>
      <c r="T756" s="38"/>
      <c r="U756" s="38"/>
      <c r="V756" s="38"/>
      <c r="W756" s="38"/>
      <c r="X756" s="38"/>
      <c r="Y756" s="38"/>
      <c r="Z756" s="38"/>
    </row>
    <row r="757" spans="1:26" ht="15.75" customHeight="1">
      <c r="A757" s="38"/>
      <c r="B757" s="38"/>
      <c r="C757" s="38"/>
      <c r="D757" s="38"/>
      <c r="E757" s="38"/>
      <c r="F757" s="38"/>
      <c r="G757" s="38"/>
      <c r="H757" s="38"/>
      <c r="I757" s="38"/>
      <c r="J757" s="38"/>
      <c r="K757" s="38"/>
      <c r="L757" s="38"/>
      <c r="M757" s="38"/>
      <c r="N757" s="172"/>
      <c r="O757" s="172"/>
      <c r="P757" s="38"/>
      <c r="Q757" s="38"/>
      <c r="R757" s="38"/>
      <c r="S757" s="38"/>
      <c r="T757" s="38"/>
      <c r="U757" s="38"/>
      <c r="V757" s="38"/>
      <c r="W757" s="38"/>
      <c r="X757" s="38"/>
      <c r="Y757" s="38"/>
      <c r="Z757" s="38"/>
    </row>
    <row r="758" spans="1:26" ht="15.75" customHeight="1">
      <c r="A758" s="38"/>
      <c r="B758" s="38"/>
      <c r="C758" s="38"/>
      <c r="D758" s="38"/>
      <c r="E758" s="38"/>
      <c r="F758" s="38"/>
      <c r="G758" s="38"/>
      <c r="H758" s="38"/>
      <c r="I758" s="38"/>
      <c r="J758" s="38"/>
      <c r="K758" s="38"/>
      <c r="L758" s="38"/>
      <c r="M758" s="38"/>
      <c r="N758" s="172"/>
      <c r="O758" s="172"/>
      <c r="P758" s="38"/>
      <c r="Q758" s="38"/>
      <c r="R758" s="38"/>
      <c r="S758" s="38"/>
      <c r="T758" s="38"/>
      <c r="U758" s="38"/>
      <c r="V758" s="38"/>
      <c r="W758" s="38"/>
      <c r="X758" s="38"/>
      <c r="Y758" s="38"/>
      <c r="Z758" s="38"/>
    </row>
    <row r="759" spans="1:26" ht="15.75" customHeight="1">
      <c r="A759" s="38"/>
      <c r="B759" s="38"/>
      <c r="C759" s="38"/>
      <c r="D759" s="38"/>
      <c r="E759" s="38"/>
      <c r="F759" s="38"/>
      <c r="G759" s="38"/>
      <c r="H759" s="38"/>
      <c r="I759" s="38"/>
      <c r="J759" s="38"/>
      <c r="K759" s="38"/>
      <c r="L759" s="38"/>
      <c r="M759" s="38"/>
      <c r="N759" s="172"/>
      <c r="O759" s="172"/>
      <c r="P759" s="38"/>
      <c r="Q759" s="38"/>
      <c r="R759" s="38"/>
      <c r="S759" s="38"/>
      <c r="T759" s="38"/>
      <c r="U759" s="38"/>
      <c r="V759" s="38"/>
      <c r="W759" s="38"/>
      <c r="X759" s="38"/>
      <c r="Y759" s="38"/>
      <c r="Z759" s="38"/>
    </row>
    <row r="760" spans="1:26" ht="15.75" customHeight="1">
      <c r="A760" s="38"/>
      <c r="B760" s="38"/>
      <c r="C760" s="38"/>
      <c r="D760" s="38"/>
      <c r="E760" s="38"/>
      <c r="F760" s="38"/>
      <c r="G760" s="38"/>
      <c r="H760" s="38"/>
      <c r="I760" s="38"/>
      <c r="J760" s="38"/>
      <c r="K760" s="38"/>
      <c r="L760" s="38"/>
      <c r="M760" s="38"/>
      <c r="N760" s="172"/>
      <c r="O760" s="172"/>
      <c r="P760" s="38"/>
      <c r="Q760" s="38"/>
      <c r="R760" s="38"/>
      <c r="S760" s="38"/>
      <c r="T760" s="38"/>
      <c r="U760" s="38"/>
      <c r="V760" s="38"/>
      <c r="W760" s="38"/>
      <c r="X760" s="38"/>
      <c r="Y760" s="38"/>
      <c r="Z760" s="38"/>
    </row>
    <row r="761" spans="1:26" ht="15.75" customHeight="1">
      <c r="A761" s="38"/>
      <c r="B761" s="38"/>
      <c r="C761" s="38"/>
      <c r="D761" s="38"/>
      <c r="E761" s="38"/>
      <c r="F761" s="38"/>
      <c r="G761" s="38"/>
      <c r="H761" s="38"/>
      <c r="I761" s="38"/>
      <c r="J761" s="38"/>
      <c r="K761" s="38"/>
      <c r="L761" s="38"/>
      <c r="M761" s="38"/>
      <c r="N761" s="172"/>
      <c r="O761" s="172"/>
      <c r="P761" s="38"/>
      <c r="Q761" s="38"/>
      <c r="R761" s="38"/>
      <c r="S761" s="38"/>
      <c r="T761" s="38"/>
      <c r="U761" s="38"/>
      <c r="V761" s="38"/>
      <c r="W761" s="38"/>
      <c r="X761" s="38"/>
      <c r="Y761" s="38"/>
      <c r="Z761" s="38"/>
    </row>
    <row r="762" spans="1:26" ht="15.75" customHeight="1">
      <c r="A762" s="38"/>
      <c r="B762" s="38"/>
      <c r="C762" s="38"/>
      <c r="D762" s="38"/>
      <c r="E762" s="38"/>
      <c r="F762" s="38"/>
      <c r="G762" s="38"/>
      <c r="H762" s="38"/>
      <c r="I762" s="38"/>
      <c r="J762" s="38"/>
      <c r="K762" s="38"/>
      <c r="L762" s="38"/>
      <c r="M762" s="38"/>
      <c r="N762" s="172"/>
      <c r="O762" s="172"/>
      <c r="P762" s="38"/>
      <c r="Q762" s="38"/>
      <c r="R762" s="38"/>
      <c r="S762" s="38"/>
      <c r="T762" s="38"/>
      <c r="U762" s="38"/>
      <c r="V762" s="38"/>
      <c r="W762" s="38"/>
      <c r="X762" s="38"/>
      <c r="Y762" s="38"/>
      <c r="Z762" s="38"/>
    </row>
    <row r="763" spans="1:26" ht="15.75" customHeight="1">
      <c r="A763" s="38"/>
      <c r="B763" s="38"/>
      <c r="C763" s="38"/>
      <c r="D763" s="38"/>
      <c r="E763" s="38"/>
      <c r="F763" s="38"/>
      <c r="G763" s="38"/>
      <c r="H763" s="38"/>
      <c r="I763" s="38"/>
      <c r="J763" s="38"/>
      <c r="K763" s="38"/>
      <c r="L763" s="38"/>
      <c r="M763" s="38"/>
      <c r="N763" s="172"/>
      <c r="O763" s="172"/>
      <c r="P763" s="38"/>
      <c r="Q763" s="38"/>
      <c r="R763" s="38"/>
      <c r="S763" s="38"/>
      <c r="T763" s="38"/>
      <c r="U763" s="38"/>
      <c r="V763" s="38"/>
      <c r="W763" s="38"/>
      <c r="X763" s="38"/>
      <c r="Y763" s="38"/>
      <c r="Z763" s="38"/>
    </row>
    <row r="764" spans="1:26" ht="15.75" customHeight="1">
      <c r="A764" s="38"/>
      <c r="B764" s="38"/>
      <c r="C764" s="38"/>
      <c r="D764" s="38"/>
      <c r="E764" s="38"/>
      <c r="F764" s="38"/>
      <c r="G764" s="38"/>
      <c r="H764" s="38"/>
      <c r="I764" s="38"/>
      <c r="J764" s="38"/>
      <c r="K764" s="38"/>
      <c r="L764" s="38"/>
      <c r="M764" s="38"/>
      <c r="N764" s="172"/>
      <c r="O764" s="172"/>
      <c r="P764" s="38"/>
      <c r="Q764" s="38"/>
      <c r="R764" s="38"/>
      <c r="S764" s="38"/>
      <c r="T764" s="38"/>
      <c r="U764" s="38"/>
      <c r="V764" s="38"/>
      <c r="W764" s="38"/>
      <c r="X764" s="38"/>
      <c r="Y764" s="38"/>
      <c r="Z764" s="38"/>
    </row>
    <row r="765" spans="1:26" ht="15.75" customHeight="1">
      <c r="A765" s="38"/>
      <c r="B765" s="38"/>
      <c r="C765" s="38"/>
      <c r="D765" s="38"/>
      <c r="E765" s="38"/>
      <c r="F765" s="38"/>
      <c r="G765" s="38"/>
      <c r="H765" s="38"/>
      <c r="I765" s="38"/>
      <c r="J765" s="38"/>
      <c r="K765" s="38"/>
      <c r="L765" s="38"/>
      <c r="M765" s="38"/>
      <c r="N765" s="172"/>
      <c r="O765" s="172"/>
      <c r="P765" s="38"/>
      <c r="Q765" s="38"/>
      <c r="R765" s="38"/>
      <c r="S765" s="38"/>
      <c r="T765" s="38"/>
      <c r="U765" s="38"/>
      <c r="V765" s="38"/>
      <c r="W765" s="38"/>
      <c r="X765" s="38"/>
      <c r="Y765" s="38"/>
      <c r="Z765" s="38"/>
    </row>
    <row r="766" spans="1:26" ht="15.75" customHeight="1">
      <c r="A766" s="38"/>
      <c r="B766" s="38"/>
      <c r="C766" s="38"/>
      <c r="D766" s="38"/>
      <c r="E766" s="38"/>
      <c r="F766" s="38"/>
      <c r="G766" s="38"/>
      <c r="H766" s="38"/>
      <c r="I766" s="38"/>
      <c r="J766" s="38"/>
      <c r="K766" s="38"/>
      <c r="L766" s="38"/>
      <c r="M766" s="38"/>
      <c r="N766" s="172"/>
      <c r="O766" s="172"/>
      <c r="P766" s="38"/>
      <c r="Q766" s="38"/>
      <c r="R766" s="38"/>
      <c r="S766" s="38"/>
      <c r="T766" s="38"/>
      <c r="U766" s="38"/>
      <c r="V766" s="38"/>
      <c r="W766" s="38"/>
      <c r="X766" s="38"/>
      <c r="Y766" s="38"/>
      <c r="Z766" s="38"/>
    </row>
    <row r="767" spans="1:26" ht="15.75" customHeight="1">
      <c r="A767" s="38"/>
      <c r="B767" s="38"/>
      <c r="C767" s="38"/>
      <c r="D767" s="38"/>
      <c r="E767" s="38"/>
      <c r="F767" s="38"/>
      <c r="G767" s="38"/>
      <c r="H767" s="38"/>
      <c r="I767" s="38"/>
      <c r="J767" s="38"/>
      <c r="K767" s="38"/>
      <c r="L767" s="38"/>
      <c r="M767" s="38"/>
      <c r="N767" s="172"/>
      <c r="O767" s="172"/>
      <c r="P767" s="38"/>
      <c r="Q767" s="38"/>
      <c r="R767" s="38"/>
      <c r="S767" s="38"/>
      <c r="T767" s="38"/>
      <c r="U767" s="38"/>
      <c r="V767" s="38"/>
      <c r="W767" s="38"/>
      <c r="X767" s="38"/>
      <c r="Y767" s="38"/>
      <c r="Z767" s="38"/>
    </row>
    <row r="768" spans="1:26" ht="15.75" customHeight="1">
      <c r="A768" s="38"/>
      <c r="B768" s="38"/>
      <c r="C768" s="38"/>
      <c r="D768" s="38"/>
      <c r="E768" s="38"/>
      <c r="F768" s="38"/>
      <c r="G768" s="38"/>
      <c r="H768" s="38"/>
      <c r="I768" s="38"/>
      <c r="J768" s="38"/>
      <c r="K768" s="38"/>
      <c r="L768" s="38"/>
      <c r="M768" s="38"/>
      <c r="N768" s="172"/>
      <c r="O768" s="172"/>
      <c r="P768" s="38"/>
      <c r="Q768" s="38"/>
      <c r="R768" s="38"/>
      <c r="S768" s="38"/>
      <c r="T768" s="38"/>
      <c r="U768" s="38"/>
      <c r="V768" s="38"/>
      <c r="W768" s="38"/>
      <c r="X768" s="38"/>
      <c r="Y768" s="38"/>
      <c r="Z768" s="38"/>
    </row>
    <row r="769" spans="1:26" ht="15.75" customHeight="1">
      <c r="A769" s="38"/>
      <c r="B769" s="38"/>
      <c r="C769" s="38"/>
      <c r="D769" s="38"/>
      <c r="E769" s="38"/>
      <c r="F769" s="38"/>
      <c r="G769" s="38"/>
      <c r="H769" s="38"/>
      <c r="I769" s="38"/>
      <c r="J769" s="38"/>
      <c r="K769" s="38"/>
      <c r="L769" s="38"/>
      <c r="M769" s="38"/>
      <c r="N769" s="172"/>
      <c r="O769" s="172"/>
      <c r="P769" s="38"/>
      <c r="Q769" s="38"/>
      <c r="R769" s="38"/>
      <c r="S769" s="38"/>
      <c r="T769" s="38"/>
      <c r="U769" s="38"/>
      <c r="V769" s="38"/>
      <c r="W769" s="38"/>
      <c r="X769" s="38"/>
      <c r="Y769" s="38"/>
      <c r="Z769" s="38"/>
    </row>
    <row r="770" spans="1:26" ht="15.75" customHeight="1">
      <c r="A770" s="38"/>
      <c r="B770" s="38"/>
      <c r="C770" s="38"/>
      <c r="D770" s="38"/>
      <c r="E770" s="38"/>
      <c r="F770" s="38"/>
      <c r="G770" s="38"/>
      <c r="H770" s="38"/>
      <c r="I770" s="38"/>
      <c r="J770" s="38"/>
      <c r="K770" s="38"/>
      <c r="L770" s="38"/>
      <c r="M770" s="38"/>
      <c r="N770" s="172"/>
      <c r="O770" s="172"/>
      <c r="P770" s="38"/>
      <c r="Q770" s="38"/>
      <c r="R770" s="38"/>
      <c r="S770" s="38"/>
      <c r="T770" s="38"/>
      <c r="U770" s="38"/>
      <c r="V770" s="38"/>
      <c r="W770" s="38"/>
      <c r="X770" s="38"/>
      <c r="Y770" s="38"/>
      <c r="Z770" s="38"/>
    </row>
    <row r="771" spans="1:26" ht="15.75" customHeight="1">
      <c r="A771" s="38"/>
      <c r="B771" s="38"/>
      <c r="C771" s="38"/>
      <c r="D771" s="38"/>
      <c r="E771" s="38"/>
      <c r="F771" s="38"/>
      <c r="G771" s="38"/>
      <c r="H771" s="38"/>
      <c r="I771" s="38"/>
      <c r="J771" s="38"/>
      <c r="K771" s="38"/>
      <c r="L771" s="38"/>
      <c r="M771" s="38"/>
      <c r="N771" s="172"/>
      <c r="O771" s="172"/>
      <c r="P771" s="38"/>
      <c r="Q771" s="38"/>
      <c r="R771" s="38"/>
      <c r="S771" s="38"/>
      <c r="T771" s="38"/>
      <c r="U771" s="38"/>
      <c r="V771" s="38"/>
      <c r="W771" s="38"/>
      <c r="X771" s="38"/>
      <c r="Y771" s="38"/>
      <c r="Z771" s="38"/>
    </row>
    <row r="772" spans="1:26" ht="15.75" customHeight="1">
      <c r="A772" s="38"/>
      <c r="B772" s="38"/>
      <c r="C772" s="38"/>
      <c r="D772" s="38"/>
      <c r="E772" s="38"/>
      <c r="F772" s="38"/>
      <c r="G772" s="38"/>
      <c r="H772" s="38"/>
      <c r="I772" s="38"/>
      <c r="J772" s="38"/>
      <c r="K772" s="38"/>
      <c r="L772" s="38"/>
      <c r="M772" s="38"/>
      <c r="N772" s="172"/>
      <c r="O772" s="172"/>
      <c r="P772" s="38"/>
      <c r="Q772" s="38"/>
      <c r="R772" s="38"/>
      <c r="S772" s="38"/>
      <c r="T772" s="38"/>
      <c r="U772" s="38"/>
      <c r="V772" s="38"/>
      <c r="W772" s="38"/>
      <c r="X772" s="38"/>
      <c r="Y772" s="38"/>
      <c r="Z772" s="38"/>
    </row>
    <row r="773" spans="1:26" ht="15.75" customHeight="1">
      <c r="A773" s="38"/>
      <c r="B773" s="38"/>
      <c r="C773" s="38"/>
      <c r="D773" s="38"/>
      <c r="E773" s="38"/>
      <c r="F773" s="38"/>
      <c r="G773" s="38"/>
      <c r="H773" s="38"/>
      <c r="I773" s="38"/>
      <c r="J773" s="38"/>
      <c r="K773" s="38"/>
      <c r="L773" s="38"/>
      <c r="M773" s="38"/>
      <c r="N773" s="172"/>
      <c r="O773" s="172"/>
      <c r="P773" s="38"/>
      <c r="Q773" s="38"/>
      <c r="R773" s="38"/>
      <c r="S773" s="38"/>
      <c r="T773" s="38"/>
      <c r="U773" s="38"/>
      <c r="V773" s="38"/>
      <c r="W773" s="38"/>
      <c r="X773" s="38"/>
      <c r="Y773" s="38"/>
      <c r="Z773" s="38"/>
    </row>
    <row r="774" spans="1:26" ht="15.75" customHeight="1">
      <c r="A774" s="38"/>
      <c r="B774" s="38"/>
      <c r="C774" s="38"/>
      <c r="D774" s="38"/>
      <c r="E774" s="38"/>
      <c r="F774" s="38"/>
      <c r="G774" s="38"/>
      <c r="H774" s="38"/>
      <c r="I774" s="38"/>
      <c r="J774" s="38"/>
      <c r="K774" s="38"/>
      <c r="L774" s="38"/>
      <c r="M774" s="38"/>
      <c r="N774" s="172"/>
      <c r="O774" s="172"/>
      <c r="P774" s="38"/>
      <c r="Q774" s="38"/>
      <c r="R774" s="38"/>
      <c r="S774" s="38"/>
      <c r="T774" s="38"/>
      <c r="U774" s="38"/>
      <c r="V774" s="38"/>
      <c r="W774" s="38"/>
      <c r="X774" s="38"/>
      <c r="Y774" s="38"/>
      <c r="Z774" s="38"/>
    </row>
    <row r="775" spans="1:26" ht="15.75" customHeight="1">
      <c r="A775" s="38"/>
      <c r="B775" s="38"/>
      <c r="C775" s="38"/>
      <c r="D775" s="38"/>
      <c r="E775" s="38"/>
      <c r="F775" s="38"/>
      <c r="G775" s="38"/>
      <c r="H775" s="38"/>
      <c r="I775" s="38"/>
      <c r="J775" s="38"/>
      <c r="K775" s="38"/>
      <c r="L775" s="38"/>
      <c r="M775" s="38"/>
      <c r="N775" s="172"/>
      <c r="O775" s="172"/>
      <c r="P775" s="38"/>
      <c r="Q775" s="38"/>
      <c r="R775" s="38"/>
      <c r="S775" s="38"/>
      <c r="T775" s="38"/>
      <c r="U775" s="38"/>
      <c r="V775" s="38"/>
      <c r="W775" s="38"/>
      <c r="X775" s="38"/>
      <c r="Y775" s="38"/>
      <c r="Z775" s="38"/>
    </row>
    <row r="776" spans="1:26" ht="15.75" customHeight="1">
      <c r="A776" s="38"/>
      <c r="B776" s="38"/>
      <c r="C776" s="38"/>
      <c r="D776" s="38"/>
      <c r="E776" s="38"/>
      <c r="F776" s="38"/>
      <c r="G776" s="38"/>
      <c r="H776" s="38"/>
      <c r="I776" s="38"/>
      <c r="J776" s="38"/>
      <c r="K776" s="38"/>
      <c r="L776" s="38"/>
      <c r="M776" s="38"/>
      <c r="N776" s="172"/>
      <c r="O776" s="172"/>
      <c r="P776" s="38"/>
      <c r="Q776" s="38"/>
      <c r="R776" s="38"/>
      <c r="S776" s="38"/>
      <c r="T776" s="38"/>
      <c r="U776" s="38"/>
      <c r="V776" s="38"/>
      <c r="W776" s="38"/>
      <c r="X776" s="38"/>
      <c r="Y776" s="38"/>
      <c r="Z776" s="38"/>
    </row>
    <row r="777" spans="1:26" ht="15.75" customHeight="1">
      <c r="A777" s="38"/>
      <c r="B777" s="38"/>
      <c r="C777" s="38"/>
      <c r="D777" s="38"/>
      <c r="E777" s="38"/>
      <c r="F777" s="38"/>
      <c r="G777" s="38"/>
      <c r="H777" s="38"/>
      <c r="I777" s="38"/>
      <c r="J777" s="38"/>
      <c r="K777" s="38"/>
      <c r="L777" s="38"/>
      <c r="M777" s="38"/>
      <c r="N777" s="172"/>
      <c r="O777" s="172"/>
      <c r="P777" s="38"/>
      <c r="Q777" s="38"/>
      <c r="R777" s="38"/>
      <c r="S777" s="38"/>
      <c r="T777" s="38"/>
      <c r="U777" s="38"/>
      <c r="V777" s="38"/>
      <c r="W777" s="38"/>
      <c r="X777" s="38"/>
      <c r="Y777" s="38"/>
      <c r="Z777" s="38"/>
    </row>
    <row r="778" spans="1:26" ht="15.75" customHeight="1">
      <c r="A778" s="38"/>
      <c r="B778" s="38"/>
      <c r="C778" s="38"/>
      <c r="D778" s="38"/>
      <c r="E778" s="38"/>
      <c r="F778" s="38"/>
      <c r="G778" s="38"/>
      <c r="H778" s="38"/>
      <c r="I778" s="38"/>
      <c r="J778" s="38"/>
      <c r="K778" s="38"/>
      <c r="L778" s="38"/>
      <c r="M778" s="38"/>
      <c r="N778" s="172"/>
      <c r="O778" s="172"/>
      <c r="P778" s="38"/>
      <c r="Q778" s="38"/>
      <c r="R778" s="38"/>
      <c r="S778" s="38"/>
      <c r="T778" s="38"/>
      <c r="U778" s="38"/>
      <c r="V778" s="38"/>
      <c r="W778" s="38"/>
      <c r="X778" s="38"/>
      <c r="Y778" s="38"/>
      <c r="Z778" s="38"/>
    </row>
    <row r="779" spans="1:26" ht="15.75" customHeight="1">
      <c r="A779" s="38"/>
      <c r="B779" s="38"/>
      <c r="C779" s="38"/>
      <c r="D779" s="38"/>
      <c r="E779" s="38"/>
      <c r="F779" s="38"/>
      <c r="G779" s="38"/>
      <c r="H779" s="38"/>
      <c r="I779" s="38"/>
      <c r="J779" s="38"/>
      <c r="K779" s="38"/>
      <c r="L779" s="38"/>
      <c r="M779" s="38"/>
      <c r="N779" s="172"/>
      <c r="O779" s="172"/>
      <c r="P779" s="38"/>
      <c r="Q779" s="38"/>
      <c r="R779" s="38"/>
      <c r="S779" s="38"/>
      <c r="T779" s="38"/>
      <c r="U779" s="38"/>
      <c r="V779" s="38"/>
      <c r="W779" s="38"/>
      <c r="X779" s="38"/>
      <c r="Y779" s="38"/>
      <c r="Z779" s="38"/>
    </row>
    <row r="780" spans="1:26" ht="15.75" customHeight="1">
      <c r="A780" s="38"/>
      <c r="B780" s="38"/>
      <c r="C780" s="38"/>
      <c r="D780" s="38"/>
      <c r="E780" s="38"/>
      <c r="F780" s="38"/>
      <c r="G780" s="38"/>
      <c r="H780" s="38"/>
      <c r="I780" s="38"/>
      <c r="J780" s="38"/>
      <c r="K780" s="38"/>
      <c r="L780" s="38"/>
      <c r="M780" s="38"/>
      <c r="N780" s="172"/>
      <c r="O780" s="172"/>
      <c r="P780" s="38"/>
      <c r="Q780" s="38"/>
      <c r="R780" s="38"/>
      <c r="S780" s="38"/>
      <c r="T780" s="38"/>
      <c r="U780" s="38"/>
      <c r="V780" s="38"/>
      <c r="W780" s="38"/>
      <c r="X780" s="38"/>
      <c r="Y780" s="38"/>
      <c r="Z780" s="38"/>
    </row>
    <row r="781" spans="1:26" ht="15.75" customHeight="1">
      <c r="A781" s="38"/>
      <c r="B781" s="38"/>
      <c r="C781" s="38"/>
      <c r="D781" s="38"/>
      <c r="E781" s="38"/>
      <c r="F781" s="38"/>
      <c r="G781" s="38"/>
      <c r="H781" s="38"/>
      <c r="I781" s="38"/>
      <c r="J781" s="38"/>
      <c r="K781" s="38"/>
      <c r="L781" s="38"/>
      <c r="M781" s="38"/>
      <c r="N781" s="172"/>
      <c r="O781" s="172"/>
      <c r="P781" s="38"/>
      <c r="Q781" s="38"/>
      <c r="R781" s="38"/>
      <c r="S781" s="38"/>
      <c r="T781" s="38"/>
      <c r="U781" s="38"/>
      <c r="V781" s="38"/>
      <c r="W781" s="38"/>
      <c r="X781" s="38"/>
      <c r="Y781" s="38"/>
      <c r="Z781" s="38"/>
    </row>
    <row r="782" spans="1:26" ht="15.75" customHeight="1">
      <c r="A782" s="38"/>
      <c r="B782" s="38"/>
      <c r="C782" s="38"/>
      <c r="D782" s="38"/>
      <c r="E782" s="38"/>
      <c r="F782" s="38"/>
      <c r="G782" s="38"/>
      <c r="H782" s="38"/>
      <c r="I782" s="38"/>
      <c r="J782" s="38"/>
      <c r="K782" s="38"/>
      <c r="L782" s="38"/>
      <c r="M782" s="38"/>
      <c r="N782" s="172"/>
      <c r="O782" s="172"/>
      <c r="P782" s="38"/>
      <c r="Q782" s="38"/>
      <c r="R782" s="38"/>
      <c r="S782" s="38"/>
      <c r="T782" s="38"/>
      <c r="U782" s="38"/>
      <c r="V782" s="38"/>
      <c r="W782" s="38"/>
      <c r="X782" s="38"/>
      <c r="Y782" s="38"/>
      <c r="Z782" s="38"/>
    </row>
    <row r="783" spans="1:26" ht="15.75" customHeight="1">
      <c r="A783" s="38"/>
      <c r="B783" s="38"/>
      <c r="C783" s="38"/>
      <c r="D783" s="38"/>
      <c r="E783" s="38"/>
      <c r="F783" s="38"/>
      <c r="G783" s="38"/>
      <c r="H783" s="38"/>
      <c r="I783" s="38"/>
      <c r="J783" s="38"/>
      <c r="K783" s="38"/>
      <c r="L783" s="38"/>
      <c r="M783" s="38"/>
      <c r="N783" s="172"/>
      <c r="O783" s="172"/>
      <c r="P783" s="38"/>
      <c r="Q783" s="38"/>
      <c r="R783" s="38"/>
      <c r="S783" s="38"/>
      <c r="T783" s="38"/>
      <c r="U783" s="38"/>
      <c r="V783" s="38"/>
      <c r="W783" s="38"/>
      <c r="X783" s="38"/>
      <c r="Y783" s="38"/>
      <c r="Z783" s="38"/>
    </row>
    <row r="784" spans="1:26" ht="15.75" customHeight="1">
      <c r="A784" s="38"/>
      <c r="B784" s="38"/>
      <c r="C784" s="38"/>
      <c r="D784" s="38"/>
      <c r="E784" s="38"/>
      <c r="F784" s="38"/>
      <c r="G784" s="38"/>
      <c r="H784" s="38"/>
      <c r="I784" s="38"/>
      <c r="J784" s="38"/>
      <c r="K784" s="38"/>
      <c r="L784" s="38"/>
      <c r="M784" s="38"/>
      <c r="N784" s="172"/>
      <c r="O784" s="172"/>
      <c r="P784" s="38"/>
      <c r="Q784" s="38"/>
      <c r="R784" s="38"/>
      <c r="S784" s="38"/>
      <c r="T784" s="38"/>
      <c r="U784" s="38"/>
      <c r="V784" s="38"/>
      <c r="W784" s="38"/>
      <c r="X784" s="38"/>
      <c r="Y784" s="38"/>
      <c r="Z784" s="38"/>
    </row>
    <row r="785" spans="1:26" ht="15.75" customHeight="1">
      <c r="A785" s="38"/>
      <c r="B785" s="38"/>
      <c r="C785" s="38"/>
      <c r="D785" s="38"/>
      <c r="E785" s="38"/>
      <c r="F785" s="38"/>
      <c r="G785" s="38"/>
      <c r="H785" s="38"/>
      <c r="I785" s="38"/>
      <c r="J785" s="38"/>
      <c r="K785" s="38"/>
      <c r="L785" s="38"/>
      <c r="M785" s="38"/>
      <c r="N785" s="172"/>
      <c r="O785" s="172"/>
      <c r="P785" s="38"/>
      <c r="Q785" s="38"/>
      <c r="R785" s="38"/>
      <c r="S785" s="38"/>
      <c r="T785" s="38"/>
      <c r="U785" s="38"/>
      <c r="V785" s="38"/>
      <c r="W785" s="38"/>
      <c r="X785" s="38"/>
      <c r="Y785" s="38"/>
      <c r="Z785" s="38"/>
    </row>
    <row r="786" spans="1:26" ht="15.75" customHeight="1">
      <c r="A786" s="38"/>
      <c r="B786" s="38"/>
      <c r="C786" s="38"/>
      <c r="D786" s="38"/>
      <c r="E786" s="38"/>
      <c r="F786" s="38"/>
      <c r="G786" s="38"/>
      <c r="H786" s="38"/>
      <c r="I786" s="38"/>
      <c r="J786" s="38"/>
      <c r="K786" s="38"/>
      <c r="L786" s="38"/>
      <c r="M786" s="38"/>
      <c r="N786" s="172"/>
      <c r="O786" s="172"/>
      <c r="P786" s="38"/>
      <c r="Q786" s="38"/>
      <c r="R786" s="38"/>
      <c r="S786" s="38"/>
      <c r="T786" s="38"/>
      <c r="U786" s="38"/>
      <c r="V786" s="38"/>
      <c r="W786" s="38"/>
      <c r="X786" s="38"/>
      <c r="Y786" s="38"/>
      <c r="Z786" s="38"/>
    </row>
    <row r="787" spans="1:26" ht="15.75" customHeight="1">
      <c r="A787" s="38"/>
      <c r="B787" s="38"/>
      <c r="C787" s="38"/>
      <c r="D787" s="38"/>
      <c r="E787" s="38"/>
      <c r="F787" s="38"/>
      <c r="G787" s="38"/>
      <c r="H787" s="38"/>
      <c r="I787" s="38"/>
      <c r="J787" s="38"/>
      <c r="K787" s="38"/>
      <c r="L787" s="38"/>
      <c r="M787" s="38"/>
      <c r="N787" s="172"/>
      <c r="O787" s="172"/>
      <c r="P787" s="38"/>
      <c r="Q787" s="38"/>
      <c r="R787" s="38"/>
      <c r="S787" s="38"/>
      <c r="T787" s="38"/>
      <c r="U787" s="38"/>
      <c r="V787" s="38"/>
      <c r="W787" s="38"/>
      <c r="X787" s="38"/>
      <c r="Y787" s="38"/>
      <c r="Z787" s="38"/>
    </row>
    <row r="788" spans="1:26" ht="15.75" customHeight="1">
      <c r="A788" s="38"/>
      <c r="B788" s="38"/>
      <c r="C788" s="38"/>
      <c r="D788" s="38"/>
      <c r="E788" s="38"/>
      <c r="F788" s="38"/>
      <c r="G788" s="38"/>
      <c r="H788" s="38"/>
      <c r="I788" s="38"/>
      <c r="J788" s="38"/>
      <c r="K788" s="38"/>
      <c r="L788" s="38"/>
      <c r="M788" s="38"/>
      <c r="N788" s="172"/>
      <c r="O788" s="172"/>
      <c r="P788" s="38"/>
      <c r="Q788" s="38"/>
      <c r="R788" s="38"/>
      <c r="S788" s="38"/>
      <c r="T788" s="38"/>
      <c r="U788" s="38"/>
      <c r="V788" s="38"/>
      <c r="W788" s="38"/>
      <c r="X788" s="38"/>
      <c r="Y788" s="38"/>
      <c r="Z788" s="38"/>
    </row>
    <row r="789" spans="1:26" ht="15.75" customHeight="1">
      <c r="A789" s="38"/>
      <c r="B789" s="38"/>
      <c r="C789" s="38"/>
      <c r="D789" s="38"/>
      <c r="E789" s="38"/>
      <c r="F789" s="38"/>
      <c r="G789" s="38"/>
      <c r="H789" s="38"/>
      <c r="I789" s="38"/>
      <c r="J789" s="38"/>
      <c r="K789" s="38"/>
      <c r="L789" s="38"/>
      <c r="M789" s="38"/>
      <c r="N789" s="172"/>
      <c r="O789" s="172"/>
      <c r="P789" s="38"/>
      <c r="Q789" s="38"/>
      <c r="R789" s="38"/>
      <c r="S789" s="38"/>
      <c r="T789" s="38"/>
      <c r="U789" s="38"/>
      <c r="V789" s="38"/>
      <c r="W789" s="38"/>
      <c r="X789" s="38"/>
      <c r="Y789" s="38"/>
      <c r="Z789" s="38"/>
    </row>
    <row r="790" spans="1:26" ht="15.75" customHeight="1">
      <c r="A790" s="38"/>
      <c r="B790" s="38"/>
      <c r="C790" s="38"/>
      <c r="D790" s="38"/>
      <c r="E790" s="38"/>
      <c r="F790" s="38"/>
      <c r="G790" s="38"/>
      <c r="H790" s="38"/>
      <c r="I790" s="38"/>
      <c r="J790" s="38"/>
      <c r="K790" s="38"/>
      <c r="L790" s="38"/>
      <c r="M790" s="38"/>
      <c r="N790" s="172"/>
      <c r="O790" s="172"/>
      <c r="P790" s="38"/>
      <c r="Q790" s="38"/>
      <c r="R790" s="38"/>
      <c r="S790" s="38"/>
      <c r="T790" s="38"/>
      <c r="U790" s="38"/>
      <c r="V790" s="38"/>
      <c r="W790" s="38"/>
      <c r="X790" s="38"/>
      <c r="Y790" s="38"/>
      <c r="Z790" s="38"/>
    </row>
    <row r="791" spans="1:26" ht="15.75" customHeight="1">
      <c r="A791" s="38"/>
      <c r="B791" s="38"/>
      <c r="C791" s="38"/>
      <c r="D791" s="38"/>
      <c r="E791" s="38"/>
      <c r="F791" s="38"/>
      <c r="G791" s="38"/>
      <c r="H791" s="38"/>
      <c r="I791" s="38"/>
      <c r="J791" s="38"/>
      <c r="K791" s="38"/>
      <c r="L791" s="38"/>
      <c r="M791" s="38"/>
      <c r="N791" s="172"/>
      <c r="O791" s="172"/>
      <c r="P791" s="38"/>
      <c r="Q791" s="38"/>
      <c r="R791" s="38"/>
      <c r="S791" s="38"/>
      <c r="T791" s="38"/>
      <c r="U791" s="38"/>
      <c r="V791" s="38"/>
      <c r="W791" s="38"/>
      <c r="X791" s="38"/>
      <c r="Y791" s="38"/>
      <c r="Z791" s="38"/>
    </row>
    <row r="792" spans="1:26" ht="15.75" customHeight="1">
      <c r="A792" s="38"/>
      <c r="B792" s="38"/>
      <c r="C792" s="38"/>
      <c r="D792" s="38"/>
      <c r="E792" s="38"/>
      <c r="F792" s="38"/>
      <c r="G792" s="38"/>
      <c r="H792" s="38"/>
      <c r="I792" s="38"/>
      <c r="J792" s="38"/>
      <c r="K792" s="38"/>
      <c r="L792" s="38"/>
      <c r="M792" s="38"/>
      <c r="N792" s="172"/>
      <c r="O792" s="172"/>
      <c r="P792" s="38"/>
      <c r="Q792" s="38"/>
      <c r="R792" s="38"/>
      <c r="S792" s="38"/>
      <c r="T792" s="38"/>
      <c r="U792" s="38"/>
      <c r="V792" s="38"/>
      <c r="W792" s="38"/>
      <c r="X792" s="38"/>
      <c r="Y792" s="38"/>
      <c r="Z792" s="38"/>
    </row>
    <row r="793" spans="1:26" ht="15.75" customHeight="1">
      <c r="A793" s="38"/>
      <c r="B793" s="38"/>
      <c r="C793" s="38"/>
      <c r="D793" s="38"/>
      <c r="E793" s="38"/>
      <c r="F793" s="38"/>
      <c r="G793" s="38"/>
      <c r="H793" s="38"/>
      <c r="I793" s="38"/>
      <c r="J793" s="38"/>
      <c r="K793" s="38"/>
      <c r="L793" s="38"/>
      <c r="M793" s="38"/>
      <c r="N793" s="172"/>
      <c r="O793" s="172"/>
      <c r="P793" s="38"/>
      <c r="Q793" s="38"/>
      <c r="R793" s="38"/>
      <c r="S793" s="38"/>
      <c r="T793" s="38"/>
      <c r="U793" s="38"/>
      <c r="V793" s="38"/>
      <c r="W793" s="38"/>
      <c r="X793" s="38"/>
      <c r="Y793" s="38"/>
      <c r="Z793" s="38"/>
    </row>
    <row r="794" spans="1:26" ht="15.75" customHeight="1">
      <c r="A794" s="38"/>
      <c r="B794" s="38"/>
      <c r="C794" s="38"/>
      <c r="D794" s="38"/>
      <c r="E794" s="38"/>
      <c r="F794" s="38"/>
      <c r="G794" s="38"/>
      <c r="H794" s="38"/>
      <c r="I794" s="38"/>
      <c r="J794" s="38"/>
      <c r="K794" s="38"/>
      <c r="L794" s="38"/>
      <c r="M794" s="38"/>
      <c r="N794" s="172"/>
      <c r="O794" s="172"/>
      <c r="P794" s="38"/>
      <c r="Q794" s="38"/>
      <c r="R794" s="38"/>
      <c r="S794" s="38"/>
      <c r="T794" s="38"/>
      <c r="U794" s="38"/>
      <c r="V794" s="38"/>
      <c r="W794" s="38"/>
      <c r="X794" s="38"/>
      <c r="Y794" s="38"/>
      <c r="Z794" s="38"/>
    </row>
    <row r="795" spans="1:26" ht="15.75" customHeight="1">
      <c r="A795" s="38"/>
      <c r="B795" s="38"/>
      <c r="C795" s="38"/>
      <c r="D795" s="38"/>
      <c r="E795" s="38"/>
      <c r="F795" s="38"/>
      <c r="G795" s="38"/>
      <c r="H795" s="38"/>
      <c r="I795" s="38"/>
      <c r="J795" s="38"/>
      <c r="K795" s="38"/>
      <c r="L795" s="38"/>
      <c r="M795" s="38"/>
      <c r="N795" s="172"/>
      <c r="O795" s="172"/>
      <c r="P795" s="38"/>
      <c r="Q795" s="38"/>
      <c r="R795" s="38"/>
      <c r="S795" s="38"/>
      <c r="T795" s="38"/>
      <c r="U795" s="38"/>
      <c r="V795" s="38"/>
      <c r="W795" s="38"/>
      <c r="X795" s="38"/>
      <c r="Y795" s="38"/>
      <c r="Z795" s="38"/>
    </row>
    <row r="796" spans="1:26" ht="15.75" customHeight="1">
      <c r="A796" s="38"/>
      <c r="B796" s="38"/>
      <c r="C796" s="38"/>
      <c r="D796" s="38"/>
      <c r="E796" s="38"/>
      <c r="F796" s="38"/>
      <c r="G796" s="38"/>
      <c r="H796" s="38"/>
      <c r="I796" s="38"/>
      <c r="J796" s="38"/>
      <c r="K796" s="38"/>
      <c r="L796" s="38"/>
      <c r="M796" s="38"/>
      <c r="N796" s="172"/>
      <c r="O796" s="172"/>
      <c r="P796" s="38"/>
      <c r="Q796" s="38"/>
      <c r="R796" s="38"/>
      <c r="S796" s="38"/>
      <c r="T796" s="38"/>
      <c r="U796" s="38"/>
      <c r="V796" s="38"/>
      <c r="W796" s="38"/>
      <c r="X796" s="38"/>
      <c r="Y796" s="38"/>
      <c r="Z796" s="38"/>
    </row>
    <row r="797" spans="1:26" ht="15.75" customHeight="1">
      <c r="A797" s="38"/>
      <c r="B797" s="38"/>
      <c r="C797" s="38"/>
      <c r="D797" s="38"/>
      <c r="E797" s="38"/>
      <c r="F797" s="38"/>
      <c r="G797" s="38"/>
      <c r="H797" s="38"/>
      <c r="I797" s="38"/>
      <c r="J797" s="38"/>
      <c r="K797" s="38"/>
      <c r="L797" s="38"/>
      <c r="M797" s="38"/>
      <c r="N797" s="172"/>
      <c r="O797" s="172"/>
      <c r="P797" s="38"/>
      <c r="Q797" s="38"/>
      <c r="R797" s="38"/>
      <c r="S797" s="38"/>
      <c r="T797" s="38"/>
      <c r="U797" s="38"/>
      <c r="V797" s="38"/>
      <c r="W797" s="38"/>
      <c r="X797" s="38"/>
      <c r="Y797" s="38"/>
      <c r="Z797" s="38"/>
    </row>
    <row r="798" spans="1:26" ht="15.75" customHeight="1">
      <c r="A798" s="38"/>
      <c r="B798" s="38"/>
      <c r="C798" s="38"/>
      <c r="D798" s="38"/>
      <c r="E798" s="38"/>
      <c r="F798" s="38"/>
      <c r="G798" s="38"/>
      <c r="H798" s="38"/>
      <c r="I798" s="38"/>
      <c r="J798" s="38"/>
      <c r="K798" s="38"/>
      <c r="L798" s="38"/>
      <c r="M798" s="38"/>
      <c r="N798" s="172"/>
      <c r="O798" s="172"/>
      <c r="P798" s="38"/>
      <c r="Q798" s="38"/>
      <c r="R798" s="38"/>
      <c r="S798" s="38"/>
      <c r="T798" s="38"/>
      <c r="U798" s="38"/>
      <c r="V798" s="38"/>
      <c r="W798" s="38"/>
      <c r="X798" s="38"/>
      <c r="Y798" s="38"/>
      <c r="Z798" s="38"/>
    </row>
    <row r="799" spans="1:26" ht="15.75" customHeight="1">
      <c r="A799" s="38"/>
      <c r="B799" s="38"/>
      <c r="C799" s="38"/>
      <c r="D799" s="38"/>
      <c r="E799" s="38"/>
      <c r="F799" s="38"/>
      <c r="G799" s="38"/>
      <c r="H799" s="38"/>
      <c r="I799" s="38"/>
      <c r="J799" s="38"/>
      <c r="K799" s="38"/>
      <c r="L799" s="38"/>
      <c r="M799" s="38"/>
      <c r="N799" s="172"/>
      <c r="O799" s="172"/>
      <c r="P799" s="38"/>
      <c r="Q799" s="38"/>
      <c r="R799" s="38"/>
      <c r="S799" s="38"/>
      <c r="T799" s="38"/>
      <c r="U799" s="38"/>
      <c r="V799" s="38"/>
      <c r="W799" s="38"/>
      <c r="X799" s="38"/>
      <c r="Y799" s="38"/>
      <c r="Z799" s="38"/>
    </row>
    <row r="800" spans="1:26" ht="15.75" customHeight="1">
      <c r="A800" s="38"/>
      <c r="B800" s="38"/>
      <c r="C800" s="38"/>
      <c r="D800" s="38"/>
      <c r="E800" s="38"/>
      <c r="F800" s="38"/>
      <c r="G800" s="38"/>
      <c r="H800" s="38"/>
      <c r="I800" s="38"/>
      <c r="J800" s="38"/>
      <c r="K800" s="38"/>
      <c r="L800" s="38"/>
      <c r="M800" s="38"/>
      <c r="N800" s="172"/>
      <c r="O800" s="172"/>
      <c r="P800" s="38"/>
      <c r="Q800" s="38"/>
      <c r="R800" s="38"/>
      <c r="S800" s="38"/>
      <c r="T800" s="38"/>
      <c r="U800" s="38"/>
      <c r="V800" s="38"/>
      <c r="W800" s="38"/>
      <c r="X800" s="38"/>
      <c r="Y800" s="38"/>
      <c r="Z800" s="38"/>
    </row>
    <row r="801" spans="1:26" ht="15.75" customHeight="1">
      <c r="A801" s="38"/>
      <c r="B801" s="38"/>
      <c r="C801" s="38"/>
      <c r="D801" s="38"/>
      <c r="E801" s="38"/>
      <c r="F801" s="38"/>
      <c r="G801" s="38"/>
      <c r="H801" s="38"/>
      <c r="I801" s="38"/>
      <c r="J801" s="38"/>
      <c r="K801" s="38"/>
      <c r="L801" s="38"/>
      <c r="M801" s="38"/>
      <c r="N801" s="172"/>
      <c r="O801" s="172"/>
      <c r="P801" s="38"/>
      <c r="Q801" s="38"/>
      <c r="R801" s="38"/>
      <c r="S801" s="38"/>
      <c r="T801" s="38"/>
      <c r="U801" s="38"/>
      <c r="V801" s="38"/>
      <c r="W801" s="38"/>
      <c r="X801" s="38"/>
      <c r="Y801" s="38"/>
      <c r="Z801" s="38"/>
    </row>
    <row r="802" spans="1:26" ht="15.75" customHeight="1">
      <c r="A802" s="38"/>
      <c r="B802" s="38"/>
      <c r="C802" s="38"/>
      <c r="D802" s="38"/>
      <c r="E802" s="38"/>
      <c r="F802" s="38"/>
      <c r="G802" s="38"/>
      <c r="H802" s="38"/>
      <c r="I802" s="38"/>
      <c r="J802" s="38"/>
      <c r="K802" s="38"/>
      <c r="L802" s="38"/>
      <c r="M802" s="38"/>
      <c r="N802" s="172"/>
      <c r="O802" s="172"/>
      <c r="P802" s="38"/>
      <c r="Q802" s="38"/>
      <c r="R802" s="38"/>
      <c r="S802" s="38"/>
      <c r="T802" s="38"/>
      <c r="U802" s="38"/>
      <c r="V802" s="38"/>
      <c r="W802" s="38"/>
      <c r="X802" s="38"/>
      <c r="Y802" s="38"/>
      <c r="Z802" s="38"/>
    </row>
    <row r="803" spans="1:26" ht="15.75" customHeight="1">
      <c r="A803" s="38"/>
      <c r="B803" s="38"/>
      <c r="C803" s="38"/>
      <c r="D803" s="38"/>
      <c r="E803" s="38"/>
      <c r="F803" s="38"/>
      <c r="G803" s="38"/>
      <c r="H803" s="38"/>
      <c r="I803" s="38"/>
      <c r="J803" s="38"/>
      <c r="K803" s="38"/>
      <c r="L803" s="38"/>
      <c r="M803" s="38"/>
      <c r="N803" s="172"/>
      <c r="O803" s="172"/>
      <c r="P803" s="38"/>
      <c r="Q803" s="38"/>
      <c r="R803" s="38"/>
      <c r="S803" s="38"/>
      <c r="T803" s="38"/>
      <c r="U803" s="38"/>
      <c r="V803" s="38"/>
      <c r="W803" s="38"/>
      <c r="X803" s="38"/>
      <c r="Y803" s="38"/>
      <c r="Z803" s="38"/>
    </row>
    <row r="804" spans="1:26" ht="15.75" customHeight="1">
      <c r="A804" s="38"/>
      <c r="B804" s="38"/>
      <c r="C804" s="38"/>
      <c r="D804" s="38"/>
      <c r="E804" s="38"/>
      <c r="F804" s="38"/>
      <c r="G804" s="38"/>
      <c r="H804" s="38"/>
      <c r="I804" s="38"/>
      <c r="J804" s="38"/>
      <c r="K804" s="38"/>
      <c r="L804" s="38"/>
      <c r="M804" s="38"/>
      <c r="N804" s="172"/>
      <c r="O804" s="172"/>
      <c r="P804" s="38"/>
      <c r="Q804" s="38"/>
      <c r="R804" s="38"/>
      <c r="S804" s="38"/>
      <c r="T804" s="38"/>
      <c r="U804" s="38"/>
      <c r="V804" s="38"/>
      <c r="W804" s="38"/>
      <c r="X804" s="38"/>
      <c r="Y804" s="38"/>
      <c r="Z804" s="38"/>
    </row>
    <row r="805" spans="1:26" ht="15.75" customHeight="1">
      <c r="A805" s="38"/>
      <c r="B805" s="38"/>
      <c r="C805" s="38"/>
      <c r="D805" s="38"/>
      <c r="E805" s="38"/>
      <c r="F805" s="38"/>
      <c r="G805" s="38"/>
      <c r="H805" s="38"/>
      <c r="I805" s="38"/>
      <c r="J805" s="38"/>
      <c r="K805" s="38"/>
      <c r="L805" s="38"/>
      <c r="M805" s="38"/>
      <c r="N805" s="172"/>
      <c r="O805" s="172"/>
      <c r="P805" s="38"/>
      <c r="Q805" s="38"/>
      <c r="R805" s="38"/>
      <c r="S805" s="38"/>
      <c r="T805" s="38"/>
      <c r="U805" s="38"/>
      <c r="V805" s="38"/>
      <c r="W805" s="38"/>
      <c r="X805" s="38"/>
      <c r="Y805" s="38"/>
      <c r="Z805" s="38"/>
    </row>
    <row r="806" spans="1:26" ht="15.75" customHeight="1">
      <c r="A806" s="38"/>
      <c r="B806" s="38"/>
      <c r="C806" s="38"/>
      <c r="D806" s="38"/>
      <c r="E806" s="38"/>
      <c r="F806" s="38"/>
      <c r="G806" s="38"/>
      <c r="H806" s="38"/>
      <c r="I806" s="38"/>
      <c r="J806" s="38"/>
      <c r="K806" s="38"/>
      <c r="L806" s="38"/>
      <c r="M806" s="38"/>
      <c r="N806" s="172"/>
      <c r="O806" s="172"/>
      <c r="P806" s="38"/>
      <c r="Q806" s="38"/>
      <c r="R806" s="38"/>
      <c r="S806" s="38"/>
      <c r="T806" s="38"/>
      <c r="U806" s="38"/>
      <c r="V806" s="38"/>
      <c r="W806" s="38"/>
      <c r="X806" s="38"/>
      <c r="Y806" s="38"/>
      <c r="Z806" s="38"/>
    </row>
    <row r="807" spans="1:26" ht="15.75" customHeight="1">
      <c r="A807" s="38"/>
      <c r="B807" s="38"/>
      <c r="C807" s="38"/>
      <c r="D807" s="38"/>
      <c r="E807" s="38"/>
      <c r="F807" s="38"/>
      <c r="G807" s="38"/>
      <c r="H807" s="38"/>
      <c r="I807" s="38"/>
      <c r="J807" s="38"/>
      <c r="K807" s="38"/>
      <c r="L807" s="38"/>
      <c r="M807" s="38"/>
      <c r="N807" s="172"/>
      <c r="O807" s="172"/>
      <c r="P807" s="38"/>
      <c r="Q807" s="38"/>
      <c r="R807" s="38"/>
      <c r="S807" s="38"/>
      <c r="T807" s="38"/>
      <c r="U807" s="38"/>
      <c r="V807" s="38"/>
      <c r="W807" s="38"/>
      <c r="X807" s="38"/>
      <c r="Y807" s="38"/>
      <c r="Z807" s="38"/>
    </row>
    <row r="808" spans="1:26" ht="15.75" customHeight="1">
      <c r="A808" s="38"/>
      <c r="B808" s="38"/>
      <c r="C808" s="38"/>
      <c r="D808" s="38"/>
      <c r="E808" s="38"/>
      <c r="F808" s="38"/>
      <c r="G808" s="38"/>
      <c r="H808" s="38"/>
      <c r="I808" s="38"/>
      <c r="J808" s="38"/>
      <c r="K808" s="38"/>
      <c r="L808" s="38"/>
      <c r="M808" s="38"/>
      <c r="N808" s="172"/>
      <c r="O808" s="172"/>
      <c r="P808" s="38"/>
      <c r="Q808" s="38"/>
      <c r="R808" s="38"/>
      <c r="S808" s="38"/>
      <c r="T808" s="38"/>
      <c r="U808" s="38"/>
      <c r="V808" s="38"/>
      <c r="W808" s="38"/>
      <c r="X808" s="38"/>
      <c r="Y808" s="38"/>
      <c r="Z808" s="38"/>
    </row>
    <row r="809" spans="1:26" ht="15.75" customHeight="1">
      <c r="A809" s="38"/>
      <c r="B809" s="38"/>
      <c r="C809" s="38"/>
      <c r="D809" s="38"/>
      <c r="E809" s="38"/>
      <c r="F809" s="38"/>
      <c r="G809" s="38"/>
      <c r="H809" s="38"/>
      <c r="I809" s="38"/>
      <c r="J809" s="38"/>
      <c r="K809" s="38"/>
      <c r="L809" s="38"/>
      <c r="M809" s="38"/>
      <c r="N809" s="172"/>
      <c r="O809" s="172"/>
      <c r="P809" s="38"/>
      <c r="Q809" s="38"/>
      <c r="R809" s="38"/>
      <c r="S809" s="38"/>
      <c r="T809" s="38"/>
      <c r="U809" s="38"/>
      <c r="V809" s="38"/>
      <c r="W809" s="38"/>
      <c r="X809" s="38"/>
      <c r="Y809" s="38"/>
      <c r="Z809" s="38"/>
    </row>
    <row r="810" spans="1:26" ht="15.75" customHeight="1">
      <c r="A810" s="38"/>
      <c r="B810" s="38"/>
      <c r="C810" s="38"/>
      <c r="D810" s="38"/>
      <c r="E810" s="38"/>
      <c r="F810" s="38"/>
      <c r="G810" s="38"/>
      <c r="H810" s="38"/>
      <c r="I810" s="38"/>
      <c r="J810" s="38"/>
      <c r="K810" s="38"/>
      <c r="L810" s="38"/>
      <c r="M810" s="38"/>
      <c r="N810" s="172"/>
      <c r="O810" s="172"/>
      <c r="P810" s="38"/>
      <c r="Q810" s="38"/>
      <c r="R810" s="38"/>
      <c r="S810" s="38"/>
      <c r="T810" s="38"/>
      <c r="U810" s="38"/>
      <c r="V810" s="38"/>
      <c r="W810" s="38"/>
      <c r="X810" s="38"/>
      <c r="Y810" s="38"/>
      <c r="Z810" s="38"/>
    </row>
    <row r="811" spans="1:26" ht="15.75" customHeight="1">
      <c r="A811" s="38"/>
      <c r="B811" s="38"/>
      <c r="C811" s="38"/>
      <c r="D811" s="38"/>
      <c r="E811" s="38"/>
      <c r="F811" s="38"/>
      <c r="G811" s="38"/>
      <c r="H811" s="38"/>
      <c r="I811" s="38"/>
      <c r="J811" s="38"/>
      <c r="K811" s="38"/>
      <c r="L811" s="38"/>
      <c r="M811" s="38"/>
      <c r="N811" s="172"/>
      <c r="O811" s="172"/>
      <c r="P811" s="38"/>
      <c r="Q811" s="38"/>
      <c r="R811" s="38"/>
      <c r="S811" s="38"/>
      <c r="T811" s="38"/>
      <c r="U811" s="38"/>
      <c r="V811" s="38"/>
      <c r="W811" s="38"/>
      <c r="X811" s="38"/>
      <c r="Y811" s="38"/>
      <c r="Z811" s="38"/>
    </row>
    <row r="812" spans="1:26" ht="15.75" customHeight="1">
      <c r="A812" s="38"/>
      <c r="B812" s="38"/>
      <c r="C812" s="38"/>
      <c r="D812" s="38"/>
      <c r="E812" s="38"/>
      <c r="F812" s="38"/>
      <c r="G812" s="38"/>
      <c r="H812" s="38"/>
      <c r="I812" s="38"/>
      <c r="J812" s="38"/>
      <c r="K812" s="38"/>
      <c r="L812" s="38"/>
      <c r="M812" s="38"/>
      <c r="N812" s="172"/>
      <c r="O812" s="172"/>
      <c r="P812" s="38"/>
      <c r="Q812" s="38"/>
      <c r="R812" s="38"/>
      <c r="S812" s="38"/>
      <c r="T812" s="38"/>
      <c r="U812" s="38"/>
      <c r="V812" s="38"/>
      <c r="W812" s="38"/>
      <c r="X812" s="38"/>
      <c r="Y812" s="38"/>
      <c r="Z812" s="38"/>
    </row>
    <row r="813" spans="1:26" ht="15.75" customHeight="1">
      <c r="A813" s="38"/>
      <c r="B813" s="38"/>
      <c r="C813" s="38"/>
      <c r="D813" s="38"/>
      <c r="E813" s="38"/>
      <c r="F813" s="38"/>
      <c r="G813" s="38"/>
      <c r="H813" s="38"/>
      <c r="I813" s="38"/>
      <c r="J813" s="38"/>
      <c r="K813" s="38"/>
      <c r="L813" s="38"/>
      <c r="M813" s="38"/>
      <c r="N813" s="172"/>
      <c r="O813" s="172"/>
      <c r="P813" s="38"/>
      <c r="Q813" s="38"/>
      <c r="R813" s="38"/>
      <c r="S813" s="38"/>
      <c r="T813" s="38"/>
      <c r="U813" s="38"/>
      <c r="V813" s="38"/>
      <c r="W813" s="38"/>
      <c r="X813" s="38"/>
      <c r="Y813" s="38"/>
      <c r="Z813" s="38"/>
    </row>
    <row r="814" spans="1:26" ht="15.75" customHeight="1">
      <c r="A814" s="38"/>
      <c r="B814" s="38"/>
      <c r="C814" s="38"/>
      <c r="D814" s="38"/>
      <c r="E814" s="38"/>
      <c r="F814" s="38"/>
      <c r="G814" s="38"/>
      <c r="H814" s="38"/>
      <c r="I814" s="38"/>
      <c r="J814" s="38"/>
      <c r="K814" s="38"/>
      <c r="L814" s="38"/>
      <c r="M814" s="38"/>
      <c r="N814" s="172"/>
      <c r="O814" s="172"/>
      <c r="P814" s="38"/>
      <c r="Q814" s="38"/>
      <c r="R814" s="38"/>
      <c r="S814" s="38"/>
      <c r="T814" s="38"/>
      <c r="U814" s="38"/>
      <c r="V814" s="38"/>
      <c r="W814" s="38"/>
      <c r="X814" s="38"/>
      <c r="Y814" s="38"/>
      <c r="Z814" s="38"/>
    </row>
    <row r="815" spans="1:26" ht="15.75" customHeight="1">
      <c r="A815" s="38"/>
      <c r="B815" s="38"/>
      <c r="C815" s="38"/>
      <c r="D815" s="38"/>
      <c r="E815" s="38"/>
      <c r="F815" s="38"/>
      <c r="G815" s="38"/>
      <c r="H815" s="38"/>
      <c r="I815" s="38"/>
      <c r="J815" s="38"/>
      <c r="K815" s="38"/>
      <c r="L815" s="38"/>
      <c r="M815" s="38"/>
      <c r="N815" s="172"/>
      <c r="O815" s="172"/>
      <c r="P815" s="38"/>
      <c r="Q815" s="38"/>
      <c r="R815" s="38"/>
      <c r="S815" s="38"/>
      <c r="T815" s="38"/>
      <c r="U815" s="38"/>
      <c r="V815" s="38"/>
      <c r="W815" s="38"/>
      <c r="X815" s="38"/>
      <c r="Y815" s="38"/>
      <c r="Z815" s="38"/>
    </row>
    <row r="816" spans="1:26" ht="15.75" customHeight="1">
      <c r="A816" s="38"/>
      <c r="B816" s="38"/>
      <c r="C816" s="38"/>
      <c r="D816" s="38"/>
      <c r="E816" s="38"/>
      <c r="F816" s="38"/>
      <c r="G816" s="38"/>
      <c r="H816" s="38"/>
      <c r="I816" s="38"/>
      <c r="J816" s="38"/>
      <c r="K816" s="38"/>
      <c r="L816" s="38"/>
      <c r="M816" s="38"/>
      <c r="N816" s="172"/>
      <c r="O816" s="172"/>
      <c r="P816" s="38"/>
      <c r="Q816" s="38"/>
      <c r="R816" s="38"/>
      <c r="S816" s="38"/>
      <c r="T816" s="38"/>
      <c r="U816" s="38"/>
      <c r="V816" s="38"/>
      <c r="W816" s="38"/>
      <c r="X816" s="38"/>
      <c r="Y816" s="38"/>
      <c r="Z816" s="38"/>
    </row>
    <row r="817" spans="1:26" ht="15.75" customHeight="1">
      <c r="A817" s="38"/>
      <c r="B817" s="38"/>
      <c r="C817" s="38"/>
      <c r="D817" s="38"/>
      <c r="E817" s="38"/>
      <c r="F817" s="38"/>
      <c r="G817" s="38"/>
      <c r="H817" s="38"/>
      <c r="I817" s="38"/>
      <c r="J817" s="38"/>
      <c r="K817" s="38"/>
      <c r="L817" s="38"/>
      <c r="M817" s="38"/>
      <c r="N817" s="172"/>
      <c r="O817" s="172"/>
      <c r="P817" s="38"/>
      <c r="Q817" s="38"/>
      <c r="R817" s="38"/>
      <c r="S817" s="38"/>
      <c r="T817" s="38"/>
      <c r="U817" s="38"/>
      <c r="V817" s="38"/>
      <c r="W817" s="38"/>
      <c r="X817" s="38"/>
      <c r="Y817" s="38"/>
      <c r="Z817" s="38"/>
    </row>
    <row r="818" spans="1:26" ht="15.75" customHeight="1">
      <c r="A818" s="38"/>
      <c r="B818" s="38"/>
      <c r="C818" s="38"/>
      <c r="D818" s="38"/>
      <c r="E818" s="38"/>
      <c r="F818" s="38"/>
      <c r="G818" s="38"/>
      <c r="H818" s="38"/>
      <c r="I818" s="38"/>
      <c r="J818" s="38"/>
      <c r="K818" s="38"/>
      <c r="L818" s="38"/>
      <c r="M818" s="38"/>
      <c r="N818" s="172"/>
      <c r="O818" s="172"/>
      <c r="P818" s="38"/>
      <c r="Q818" s="38"/>
      <c r="R818" s="38"/>
      <c r="S818" s="38"/>
      <c r="T818" s="38"/>
      <c r="U818" s="38"/>
      <c r="V818" s="38"/>
      <c r="W818" s="38"/>
      <c r="X818" s="38"/>
      <c r="Y818" s="38"/>
      <c r="Z818" s="38"/>
    </row>
    <row r="819" spans="1:26" ht="15.75" customHeight="1">
      <c r="A819" s="38"/>
      <c r="B819" s="38"/>
      <c r="C819" s="38"/>
      <c r="D819" s="38"/>
      <c r="E819" s="38"/>
      <c r="F819" s="38"/>
      <c r="G819" s="38"/>
      <c r="H819" s="38"/>
      <c r="I819" s="38"/>
      <c r="J819" s="38"/>
      <c r="K819" s="38"/>
      <c r="L819" s="38"/>
      <c r="M819" s="38"/>
      <c r="N819" s="172"/>
      <c r="O819" s="172"/>
      <c r="P819" s="38"/>
      <c r="Q819" s="38"/>
      <c r="R819" s="38"/>
      <c r="S819" s="38"/>
      <c r="T819" s="38"/>
      <c r="U819" s="38"/>
      <c r="V819" s="38"/>
      <c r="W819" s="38"/>
      <c r="X819" s="38"/>
      <c r="Y819" s="38"/>
      <c r="Z819" s="38"/>
    </row>
    <row r="820" spans="1:26" ht="15.75" customHeight="1">
      <c r="A820" s="38"/>
      <c r="B820" s="38"/>
      <c r="C820" s="38"/>
      <c r="D820" s="38"/>
      <c r="E820" s="38"/>
      <c r="F820" s="38"/>
      <c r="G820" s="38"/>
      <c r="H820" s="38"/>
      <c r="I820" s="38"/>
      <c r="J820" s="38"/>
      <c r="K820" s="38"/>
      <c r="L820" s="38"/>
      <c r="M820" s="38"/>
      <c r="N820" s="172"/>
      <c r="O820" s="172"/>
      <c r="P820" s="38"/>
      <c r="Q820" s="38"/>
      <c r="R820" s="38"/>
      <c r="S820" s="38"/>
      <c r="T820" s="38"/>
      <c r="U820" s="38"/>
      <c r="V820" s="38"/>
      <c r="W820" s="38"/>
      <c r="X820" s="38"/>
      <c r="Y820" s="38"/>
      <c r="Z820" s="38"/>
    </row>
    <row r="821" spans="1:26" ht="15.75" customHeight="1">
      <c r="A821" s="38"/>
      <c r="B821" s="38"/>
      <c r="C821" s="38"/>
      <c r="D821" s="38"/>
      <c r="E821" s="38"/>
      <c r="F821" s="38"/>
      <c r="G821" s="38"/>
      <c r="H821" s="38"/>
      <c r="I821" s="38"/>
      <c r="J821" s="38"/>
      <c r="K821" s="38"/>
      <c r="L821" s="38"/>
      <c r="M821" s="38"/>
      <c r="N821" s="172"/>
      <c r="O821" s="172"/>
      <c r="P821" s="38"/>
      <c r="Q821" s="38"/>
      <c r="R821" s="38"/>
      <c r="S821" s="38"/>
      <c r="T821" s="38"/>
      <c r="U821" s="38"/>
      <c r="V821" s="38"/>
      <c r="W821" s="38"/>
      <c r="X821" s="38"/>
      <c r="Y821" s="38"/>
      <c r="Z821" s="38"/>
    </row>
    <row r="822" spans="1:26" ht="15.75" customHeight="1">
      <c r="A822" s="38"/>
      <c r="B822" s="38"/>
      <c r="C822" s="38"/>
      <c r="D822" s="38"/>
      <c r="E822" s="38"/>
      <c r="F822" s="38"/>
      <c r="G822" s="38"/>
      <c r="H822" s="38"/>
      <c r="I822" s="38"/>
      <c r="J822" s="38"/>
      <c r="K822" s="38"/>
      <c r="L822" s="38"/>
      <c r="M822" s="38"/>
      <c r="N822" s="172"/>
      <c r="O822" s="172"/>
      <c r="P822" s="38"/>
      <c r="Q822" s="38"/>
      <c r="R822" s="38"/>
      <c r="S822" s="38"/>
      <c r="T822" s="38"/>
      <c r="U822" s="38"/>
      <c r="V822" s="38"/>
      <c r="W822" s="38"/>
      <c r="X822" s="38"/>
      <c r="Y822" s="38"/>
      <c r="Z822" s="38"/>
    </row>
    <row r="823" spans="1:26" ht="15.75" customHeight="1">
      <c r="A823" s="38"/>
      <c r="B823" s="38"/>
      <c r="C823" s="38"/>
      <c r="D823" s="38"/>
      <c r="E823" s="38"/>
      <c r="F823" s="38"/>
      <c r="G823" s="38"/>
      <c r="H823" s="38"/>
      <c r="I823" s="38"/>
      <c r="J823" s="38"/>
      <c r="K823" s="38"/>
      <c r="L823" s="38"/>
      <c r="M823" s="38"/>
      <c r="N823" s="172"/>
      <c r="O823" s="172"/>
      <c r="P823" s="38"/>
      <c r="Q823" s="38"/>
      <c r="R823" s="38"/>
      <c r="S823" s="38"/>
      <c r="T823" s="38"/>
      <c r="U823" s="38"/>
      <c r="V823" s="38"/>
      <c r="W823" s="38"/>
      <c r="X823" s="38"/>
      <c r="Y823" s="38"/>
      <c r="Z823" s="38"/>
    </row>
    <row r="824" spans="1:26" ht="15.75" customHeight="1">
      <c r="A824" s="38"/>
      <c r="B824" s="38"/>
      <c r="C824" s="38"/>
      <c r="D824" s="38"/>
      <c r="E824" s="38"/>
      <c r="F824" s="38"/>
      <c r="G824" s="38"/>
      <c r="H824" s="38"/>
      <c r="I824" s="38"/>
      <c r="J824" s="38"/>
      <c r="K824" s="38"/>
      <c r="L824" s="38"/>
      <c r="M824" s="38"/>
      <c r="N824" s="172"/>
      <c r="O824" s="172"/>
      <c r="P824" s="38"/>
      <c r="Q824" s="38"/>
      <c r="R824" s="38"/>
      <c r="S824" s="38"/>
      <c r="T824" s="38"/>
      <c r="U824" s="38"/>
      <c r="V824" s="38"/>
      <c r="W824" s="38"/>
      <c r="X824" s="38"/>
      <c r="Y824" s="38"/>
      <c r="Z824" s="38"/>
    </row>
    <row r="825" spans="1:26" ht="15.75" customHeight="1">
      <c r="A825" s="38"/>
      <c r="B825" s="38"/>
      <c r="C825" s="38"/>
      <c r="D825" s="38"/>
      <c r="E825" s="38"/>
      <c r="F825" s="38"/>
      <c r="G825" s="38"/>
      <c r="H825" s="38"/>
      <c r="I825" s="38"/>
      <c r="J825" s="38"/>
      <c r="K825" s="38"/>
      <c r="L825" s="38"/>
      <c r="M825" s="38"/>
      <c r="N825" s="172"/>
      <c r="O825" s="172"/>
      <c r="P825" s="38"/>
      <c r="Q825" s="38"/>
      <c r="R825" s="38"/>
      <c r="S825" s="38"/>
      <c r="T825" s="38"/>
      <c r="U825" s="38"/>
      <c r="V825" s="38"/>
      <c r="W825" s="38"/>
      <c r="X825" s="38"/>
      <c r="Y825" s="38"/>
      <c r="Z825" s="38"/>
    </row>
    <row r="826" spans="1:26" ht="15.75" customHeight="1">
      <c r="A826" s="38"/>
      <c r="B826" s="38"/>
      <c r="C826" s="38"/>
      <c r="D826" s="38"/>
      <c r="E826" s="38"/>
      <c r="F826" s="38"/>
      <c r="G826" s="38"/>
      <c r="H826" s="38"/>
      <c r="I826" s="38"/>
      <c r="J826" s="38"/>
      <c r="K826" s="38"/>
      <c r="L826" s="38"/>
      <c r="M826" s="38"/>
      <c r="N826" s="172"/>
      <c r="O826" s="172"/>
      <c r="P826" s="38"/>
      <c r="Q826" s="38"/>
      <c r="R826" s="38"/>
      <c r="S826" s="38"/>
      <c r="T826" s="38"/>
      <c r="U826" s="38"/>
      <c r="V826" s="38"/>
      <c r="W826" s="38"/>
      <c r="X826" s="38"/>
      <c r="Y826" s="38"/>
      <c r="Z826" s="38"/>
    </row>
    <row r="827" spans="1:26" ht="15.75" customHeight="1">
      <c r="A827" s="38"/>
      <c r="B827" s="38"/>
      <c r="C827" s="38"/>
      <c r="D827" s="38"/>
      <c r="E827" s="38"/>
      <c r="F827" s="38"/>
      <c r="G827" s="38"/>
      <c r="H827" s="38"/>
      <c r="I827" s="38"/>
      <c r="J827" s="38"/>
      <c r="K827" s="38"/>
      <c r="L827" s="38"/>
      <c r="M827" s="38"/>
      <c r="N827" s="172"/>
      <c r="O827" s="172"/>
      <c r="P827" s="38"/>
      <c r="Q827" s="38"/>
      <c r="R827" s="38"/>
      <c r="S827" s="38"/>
      <c r="T827" s="38"/>
      <c r="U827" s="38"/>
      <c r="V827" s="38"/>
      <c r="W827" s="38"/>
      <c r="X827" s="38"/>
      <c r="Y827" s="38"/>
      <c r="Z827" s="38"/>
    </row>
    <row r="828" spans="1:26" ht="15.75" customHeight="1">
      <c r="A828" s="38"/>
      <c r="B828" s="38"/>
      <c r="C828" s="38"/>
      <c r="D828" s="38"/>
      <c r="E828" s="38"/>
      <c r="F828" s="38"/>
      <c r="G828" s="38"/>
      <c r="H828" s="38"/>
      <c r="I828" s="38"/>
      <c r="J828" s="38"/>
      <c r="K828" s="38"/>
      <c r="L828" s="38"/>
      <c r="M828" s="38"/>
      <c r="N828" s="172"/>
      <c r="O828" s="172"/>
      <c r="P828" s="38"/>
      <c r="Q828" s="38"/>
      <c r="R828" s="38"/>
      <c r="S828" s="38"/>
      <c r="T828" s="38"/>
      <c r="U828" s="38"/>
      <c r="V828" s="38"/>
      <c r="W828" s="38"/>
      <c r="X828" s="38"/>
      <c r="Y828" s="38"/>
      <c r="Z828" s="38"/>
    </row>
    <row r="829" spans="1:26" ht="15.75" customHeight="1">
      <c r="A829" s="38"/>
      <c r="B829" s="38"/>
      <c r="C829" s="38"/>
      <c r="D829" s="38"/>
      <c r="E829" s="38"/>
      <c r="F829" s="38"/>
      <c r="G829" s="38"/>
      <c r="H829" s="38"/>
      <c r="I829" s="38"/>
      <c r="J829" s="38"/>
      <c r="K829" s="38"/>
      <c r="L829" s="38"/>
      <c r="M829" s="38"/>
      <c r="N829" s="172"/>
      <c r="O829" s="172"/>
      <c r="P829" s="38"/>
      <c r="Q829" s="38"/>
      <c r="R829" s="38"/>
      <c r="S829" s="38"/>
      <c r="T829" s="38"/>
      <c r="U829" s="38"/>
      <c r="V829" s="38"/>
      <c r="W829" s="38"/>
      <c r="X829" s="38"/>
      <c r="Y829" s="38"/>
      <c r="Z829" s="38"/>
    </row>
    <row r="830" spans="1:26" ht="15.75" customHeight="1">
      <c r="A830" s="38"/>
      <c r="B830" s="38"/>
      <c r="C830" s="38"/>
      <c r="D830" s="38"/>
      <c r="E830" s="38"/>
      <c r="F830" s="38"/>
      <c r="G830" s="38"/>
      <c r="H830" s="38"/>
      <c r="I830" s="38"/>
      <c r="J830" s="38"/>
      <c r="K830" s="38"/>
      <c r="L830" s="38"/>
      <c r="M830" s="38"/>
      <c r="N830" s="172"/>
      <c r="O830" s="172"/>
      <c r="P830" s="38"/>
      <c r="Q830" s="38"/>
      <c r="R830" s="38"/>
      <c r="S830" s="38"/>
      <c r="T830" s="38"/>
      <c r="U830" s="38"/>
      <c r="V830" s="38"/>
      <c r="W830" s="38"/>
      <c r="X830" s="38"/>
      <c r="Y830" s="38"/>
      <c r="Z830" s="38"/>
    </row>
    <row r="831" spans="1:26" ht="15.75" customHeight="1">
      <c r="A831" s="38"/>
      <c r="B831" s="38"/>
      <c r="C831" s="38"/>
      <c r="D831" s="38"/>
      <c r="E831" s="38"/>
      <c r="F831" s="38"/>
      <c r="G831" s="38"/>
      <c r="H831" s="38"/>
      <c r="I831" s="38"/>
      <c r="J831" s="38"/>
      <c r="K831" s="38"/>
      <c r="L831" s="38"/>
      <c r="M831" s="38"/>
      <c r="N831" s="172"/>
      <c r="O831" s="172"/>
      <c r="P831" s="38"/>
      <c r="Q831" s="38"/>
      <c r="R831" s="38"/>
      <c r="S831" s="38"/>
      <c r="T831" s="38"/>
      <c r="U831" s="38"/>
      <c r="V831" s="38"/>
      <c r="W831" s="38"/>
      <c r="X831" s="38"/>
      <c r="Y831" s="38"/>
      <c r="Z831" s="38"/>
    </row>
    <row r="832" spans="1:26" ht="15.75" customHeight="1">
      <c r="A832" s="38"/>
      <c r="B832" s="38"/>
      <c r="C832" s="38"/>
      <c r="D832" s="38"/>
      <c r="E832" s="38"/>
      <c r="F832" s="38"/>
      <c r="G832" s="38"/>
      <c r="H832" s="38"/>
      <c r="I832" s="38"/>
      <c r="J832" s="38"/>
      <c r="K832" s="38"/>
      <c r="L832" s="38"/>
      <c r="M832" s="38"/>
      <c r="N832" s="172"/>
      <c r="O832" s="172"/>
      <c r="P832" s="38"/>
      <c r="Q832" s="38"/>
      <c r="R832" s="38"/>
      <c r="S832" s="38"/>
      <c r="T832" s="38"/>
      <c r="U832" s="38"/>
      <c r="V832" s="38"/>
      <c r="W832" s="38"/>
      <c r="X832" s="38"/>
      <c r="Y832" s="38"/>
      <c r="Z832" s="38"/>
    </row>
    <row r="833" spans="1:26" ht="15.75" customHeight="1">
      <c r="A833" s="38"/>
      <c r="B833" s="38"/>
      <c r="C833" s="38"/>
      <c r="D833" s="38"/>
      <c r="E833" s="38"/>
      <c r="F833" s="38"/>
      <c r="G833" s="38"/>
      <c r="H833" s="38"/>
      <c r="I833" s="38"/>
      <c r="J833" s="38"/>
      <c r="K833" s="38"/>
      <c r="L833" s="38"/>
      <c r="M833" s="38"/>
      <c r="N833" s="172"/>
      <c r="O833" s="172"/>
      <c r="P833" s="38"/>
      <c r="Q833" s="38"/>
      <c r="R833" s="38"/>
      <c r="S833" s="38"/>
      <c r="T833" s="38"/>
      <c r="U833" s="38"/>
      <c r="V833" s="38"/>
      <c r="W833" s="38"/>
      <c r="X833" s="38"/>
      <c r="Y833" s="38"/>
      <c r="Z833" s="38"/>
    </row>
    <row r="834" spans="1:26" ht="15.75" customHeight="1">
      <c r="A834" s="38"/>
      <c r="B834" s="38"/>
      <c r="C834" s="38"/>
      <c r="D834" s="38"/>
      <c r="E834" s="38"/>
      <c r="F834" s="38"/>
      <c r="G834" s="38"/>
      <c r="H834" s="38"/>
      <c r="I834" s="38"/>
      <c r="J834" s="38"/>
      <c r="K834" s="38"/>
      <c r="L834" s="38"/>
      <c r="M834" s="38"/>
      <c r="N834" s="172"/>
      <c r="O834" s="172"/>
      <c r="P834" s="38"/>
      <c r="Q834" s="38"/>
      <c r="R834" s="38"/>
      <c r="S834" s="38"/>
      <c r="T834" s="38"/>
      <c r="U834" s="38"/>
      <c r="V834" s="38"/>
      <c r="W834" s="38"/>
      <c r="X834" s="38"/>
      <c r="Y834" s="38"/>
      <c r="Z834" s="38"/>
    </row>
    <row r="835" spans="1:26" ht="15.75" customHeight="1">
      <c r="A835" s="38"/>
      <c r="B835" s="38"/>
      <c r="C835" s="38"/>
      <c r="D835" s="38"/>
      <c r="E835" s="38"/>
      <c r="F835" s="38"/>
      <c r="G835" s="38"/>
      <c r="H835" s="38"/>
      <c r="I835" s="38"/>
      <c r="J835" s="38"/>
      <c r="K835" s="38"/>
      <c r="L835" s="38"/>
      <c r="M835" s="38"/>
      <c r="N835" s="172"/>
      <c r="O835" s="172"/>
      <c r="P835" s="38"/>
      <c r="Q835" s="38"/>
      <c r="R835" s="38"/>
      <c r="S835" s="38"/>
      <c r="T835" s="38"/>
      <c r="U835" s="38"/>
      <c r="V835" s="38"/>
      <c r="W835" s="38"/>
      <c r="X835" s="38"/>
      <c r="Y835" s="38"/>
      <c r="Z835" s="38"/>
    </row>
    <row r="836" spans="1:26" ht="15.75" customHeight="1">
      <c r="A836" s="38"/>
      <c r="B836" s="38"/>
      <c r="C836" s="38"/>
      <c r="D836" s="38"/>
      <c r="E836" s="38"/>
      <c r="F836" s="38"/>
      <c r="G836" s="38"/>
      <c r="H836" s="38"/>
      <c r="I836" s="38"/>
      <c r="J836" s="38"/>
      <c r="K836" s="38"/>
      <c r="L836" s="38"/>
      <c r="M836" s="38"/>
      <c r="N836" s="172"/>
      <c r="O836" s="172"/>
      <c r="P836" s="38"/>
      <c r="Q836" s="38"/>
      <c r="R836" s="38"/>
      <c r="S836" s="38"/>
      <c r="T836" s="38"/>
      <c r="U836" s="38"/>
      <c r="V836" s="38"/>
      <c r="W836" s="38"/>
      <c r="X836" s="38"/>
      <c r="Y836" s="38"/>
      <c r="Z836" s="38"/>
    </row>
    <row r="837" spans="1:26" ht="15.75" customHeight="1">
      <c r="A837" s="38"/>
      <c r="B837" s="38"/>
      <c r="C837" s="38"/>
      <c r="D837" s="38"/>
      <c r="E837" s="38"/>
      <c r="F837" s="38"/>
      <c r="G837" s="38"/>
      <c r="H837" s="38"/>
      <c r="I837" s="38"/>
      <c r="J837" s="38"/>
      <c r="K837" s="38"/>
      <c r="L837" s="38"/>
      <c r="M837" s="38"/>
      <c r="N837" s="172"/>
      <c r="O837" s="172"/>
      <c r="P837" s="38"/>
      <c r="Q837" s="38"/>
      <c r="R837" s="38"/>
      <c r="S837" s="38"/>
      <c r="T837" s="38"/>
      <c r="U837" s="38"/>
      <c r="V837" s="38"/>
      <c r="W837" s="38"/>
      <c r="X837" s="38"/>
      <c r="Y837" s="38"/>
      <c r="Z837" s="38"/>
    </row>
    <row r="838" spans="1:26" ht="15.75" customHeight="1">
      <c r="A838" s="38"/>
      <c r="B838" s="38"/>
      <c r="C838" s="38"/>
      <c r="D838" s="38"/>
      <c r="E838" s="38"/>
      <c r="F838" s="38"/>
      <c r="G838" s="38"/>
      <c r="H838" s="38"/>
      <c r="I838" s="38"/>
      <c r="J838" s="38"/>
      <c r="K838" s="38"/>
      <c r="L838" s="38"/>
      <c r="M838" s="38"/>
      <c r="N838" s="172"/>
      <c r="O838" s="172"/>
      <c r="P838" s="38"/>
      <c r="Q838" s="38"/>
      <c r="R838" s="38"/>
      <c r="S838" s="38"/>
      <c r="T838" s="38"/>
      <c r="U838" s="38"/>
      <c r="V838" s="38"/>
      <c r="W838" s="38"/>
      <c r="X838" s="38"/>
      <c r="Y838" s="38"/>
      <c r="Z838" s="38"/>
    </row>
    <row r="839" spans="1:26" ht="15.75" customHeight="1">
      <c r="A839" s="38"/>
      <c r="B839" s="38"/>
      <c r="C839" s="38"/>
      <c r="D839" s="38"/>
      <c r="E839" s="38"/>
      <c r="F839" s="38"/>
      <c r="G839" s="38"/>
      <c r="H839" s="38"/>
      <c r="I839" s="38"/>
      <c r="J839" s="38"/>
      <c r="K839" s="38"/>
      <c r="L839" s="38"/>
      <c r="M839" s="38"/>
      <c r="N839" s="172"/>
      <c r="O839" s="172"/>
      <c r="P839" s="38"/>
      <c r="Q839" s="38"/>
      <c r="R839" s="38"/>
      <c r="S839" s="38"/>
      <c r="T839" s="38"/>
      <c r="U839" s="38"/>
      <c r="V839" s="38"/>
      <c r="W839" s="38"/>
      <c r="X839" s="38"/>
      <c r="Y839" s="38"/>
      <c r="Z839" s="38"/>
    </row>
    <row r="840" spans="1:26" ht="15.75" customHeight="1">
      <c r="A840" s="38"/>
      <c r="B840" s="38"/>
      <c r="C840" s="38"/>
      <c r="D840" s="38"/>
      <c r="E840" s="38"/>
      <c r="F840" s="38"/>
      <c r="G840" s="38"/>
      <c r="H840" s="38"/>
      <c r="I840" s="38"/>
      <c r="J840" s="38"/>
      <c r="K840" s="38"/>
      <c r="L840" s="38"/>
      <c r="M840" s="38"/>
      <c r="N840" s="172"/>
      <c r="O840" s="172"/>
      <c r="P840" s="38"/>
      <c r="Q840" s="38"/>
      <c r="R840" s="38"/>
      <c r="S840" s="38"/>
      <c r="T840" s="38"/>
      <c r="U840" s="38"/>
      <c r="V840" s="38"/>
      <c r="W840" s="38"/>
      <c r="X840" s="38"/>
      <c r="Y840" s="38"/>
      <c r="Z840" s="38"/>
    </row>
    <row r="841" spans="1:26" ht="15.75" customHeight="1">
      <c r="A841" s="38"/>
      <c r="B841" s="38"/>
      <c r="C841" s="38"/>
      <c r="D841" s="38"/>
      <c r="E841" s="38"/>
      <c r="F841" s="38"/>
      <c r="G841" s="38"/>
      <c r="H841" s="38"/>
      <c r="I841" s="38"/>
      <c r="J841" s="38"/>
      <c r="K841" s="38"/>
      <c r="L841" s="38"/>
      <c r="M841" s="38"/>
      <c r="N841" s="172"/>
      <c r="O841" s="172"/>
      <c r="P841" s="38"/>
      <c r="Q841" s="38"/>
      <c r="R841" s="38"/>
      <c r="S841" s="38"/>
      <c r="T841" s="38"/>
      <c r="U841" s="38"/>
      <c r="V841" s="38"/>
      <c r="W841" s="38"/>
      <c r="X841" s="38"/>
      <c r="Y841" s="38"/>
      <c r="Z841" s="38"/>
    </row>
    <row r="842" spans="1:26" ht="15.75" customHeight="1">
      <c r="A842" s="38"/>
      <c r="B842" s="38"/>
      <c r="C842" s="38"/>
      <c r="D842" s="38"/>
      <c r="E842" s="38"/>
      <c r="F842" s="38"/>
      <c r="G842" s="38"/>
      <c r="H842" s="38"/>
      <c r="I842" s="38"/>
      <c r="J842" s="38"/>
      <c r="K842" s="38"/>
      <c r="L842" s="38"/>
      <c r="M842" s="38"/>
      <c r="N842" s="172"/>
      <c r="O842" s="172"/>
      <c r="P842" s="38"/>
      <c r="Q842" s="38"/>
      <c r="R842" s="38"/>
      <c r="S842" s="38"/>
      <c r="T842" s="38"/>
      <c r="U842" s="38"/>
      <c r="V842" s="38"/>
      <c r="W842" s="38"/>
      <c r="X842" s="38"/>
      <c r="Y842" s="38"/>
      <c r="Z842" s="38"/>
    </row>
    <row r="843" spans="1:26" ht="15.75" customHeight="1">
      <c r="A843" s="38"/>
      <c r="B843" s="38"/>
      <c r="C843" s="38"/>
      <c r="D843" s="38"/>
      <c r="E843" s="38"/>
      <c r="F843" s="38"/>
      <c r="G843" s="38"/>
      <c r="H843" s="38"/>
      <c r="I843" s="38"/>
      <c r="J843" s="38"/>
      <c r="K843" s="38"/>
      <c r="L843" s="38"/>
      <c r="M843" s="38"/>
      <c r="N843" s="172"/>
      <c r="O843" s="172"/>
      <c r="P843" s="38"/>
      <c r="Q843" s="38"/>
      <c r="R843" s="38"/>
      <c r="S843" s="38"/>
      <c r="T843" s="38"/>
      <c r="U843" s="38"/>
      <c r="V843" s="38"/>
      <c r="W843" s="38"/>
      <c r="X843" s="38"/>
      <c r="Y843" s="38"/>
      <c r="Z843" s="38"/>
    </row>
    <row r="844" spans="1:26" ht="15.75" customHeight="1">
      <c r="A844" s="38"/>
      <c r="B844" s="38"/>
      <c r="C844" s="38"/>
      <c r="D844" s="38"/>
      <c r="E844" s="38"/>
      <c r="F844" s="38"/>
      <c r="G844" s="38"/>
      <c r="H844" s="38"/>
      <c r="I844" s="38"/>
      <c r="J844" s="38"/>
      <c r="K844" s="38"/>
      <c r="L844" s="38"/>
      <c r="M844" s="38"/>
      <c r="N844" s="172"/>
      <c r="O844" s="172"/>
      <c r="P844" s="38"/>
      <c r="Q844" s="38"/>
      <c r="R844" s="38"/>
      <c r="S844" s="38"/>
      <c r="T844" s="38"/>
      <c r="U844" s="38"/>
      <c r="V844" s="38"/>
      <c r="W844" s="38"/>
      <c r="X844" s="38"/>
      <c r="Y844" s="38"/>
      <c r="Z844" s="38"/>
    </row>
    <row r="845" spans="1:26" ht="15.75" customHeight="1">
      <c r="A845" s="38"/>
      <c r="B845" s="38"/>
      <c r="C845" s="38"/>
      <c r="D845" s="38"/>
      <c r="E845" s="38"/>
      <c r="F845" s="38"/>
      <c r="G845" s="38"/>
      <c r="H845" s="38"/>
      <c r="I845" s="38"/>
      <c r="J845" s="38"/>
      <c r="K845" s="38"/>
      <c r="L845" s="38"/>
      <c r="M845" s="38"/>
      <c r="N845" s="172"/>
      <c r="O845" s="172"/>
      <c r="P845" s="38"/>
      <c r="Q845" s="38"/>
      <c r="R845" s="38"/>
      <c r="S845" s="38"/>
      <c r="T845" s="38"/>
      <c r="U845" s="38"/>
      <c r="V845" s="38"/>
      <c r="W845" s="38"/>
      <c r="X845" s="38"/>
      <c r="Y845" s="38"/>
      <c r="Z845" s="38"/>
    </row>
    <row r="846" spans="1:26" ht="15.75" customHeight="1">
      <c r="A846" s="38"/>
      <c r="B846" s="38"/>
      <c r="C846" s="38"/>
      <c r="D846" s="38"/>
      <c r="E846" s="38"/>
      <c r="F846" s="38"/>
      <c r="G846" s="38"/>
      <c r="H846" s="38"/>
      <c r="I846" s="38"/>
      <c r="J846" s="38"/>
      <c r="K846" s="38"/>
      <c r="L846" s="38"/>
      <c r="M846" s="38"/>
      <c r="N846" s="172"/>
      <c r="O846" s="172"/>
      <c r="P846" s="38"/>
      <c r="Q846" s="38"/>
      <c r="R846" s="38"/>
      <c r="S846" s="38"/>
      <c r="T846" s="38"/>
      <c r="U846" s="38"/>
      <c r="V846" s="38"/>
      <c r="W846" s="38"/>
      <c r="X846" s="38"/>
      <c r="Y846" s="38"/>
      <c r="Z846" s="38"/>
    </row>
    <row r="847" spans="1:26" ht="15.75" customHeight="1">
      <c r="A847" s="38"/>
      <c r="B847" s="38"/>
      <c r="C847" s="38"/>
      <c r="D847" s="38"/>
      <c r="E847" s="38"/>
      <c r="F847" s="38"/>
      <c r="G847" s="38"/>
      <c r="H847" s="38"/>
      <c r="I847" s="38"/>
      <c r="J847" s="38"/>
      <c r="K847" s="38"/>
      <c r="L847" s="38"/>
      <c r="M847" s="38"/>
      <c r="N847" s="172"/>
      <c r="O847" s="172"/>
      <c r="P847" s="38"/>
      <c r="Q847" s="38"/>
      <c r="R847" s="38"/>
      <c r="S847" s="38"/>
      <c r="T847" s="38"/>
      <c r="U847" s="38"/>
      <c r="V847" s="38"/>
      <c r="W847" s="38"/>
      <c r="X847" s="38"/>
      <c r="Y847" s="38"/>
      <c r="Z847" s="38"/>
    </row>
    <row r="848" spans="1:26" ht="15.75" customHeight="1">
      <c r="A848" s="38"/>
      <c r="B848" s="38"/>
      <c r="C848" s="38"/>
      <c r="D848" s="38"/>
      <c r="E848" s="38"/>
      <c r="F848" s="38"/>
      <c r="G848" s="38"/>
      <c r="H848" s="38"/>
      <c r="I848" s="38"/>
      <c r="J848" s="38"/>
      <c r="K848" s="38"/>
      <c r="L848" s="38"/>
      <c r="M848" s="38"/>
      <c r="N848" s="172"/>
      <c r="O848" s="172"/>
      <c r="P848" s="38"/>
      <c r="Q848" s="38"/>
      <c r="R848" s="38"/>
      <c r="S848" s="38"/>
      <c r="T848" s="38"/>
      <c r="U848" s="38"/>
      <c r="V848" s="38"/>
      <c r="W848" s="38"/>
      <c r="X848" s="38"/>
      <c r="Y848" s="38"/>
      <c r="Z848" s="38"/>
    </row>
    <row r="849" spans="1:26" ht="15.75" customHeight="1">
      <c r="A849" s="38"/>
      <c r="B849" s="38"/>
      <c r="C849" s="38"/>
      <c r="D849" s="38"/>
      <c r="E849" s="38"/>
      <c r="F849" s="38"/>
      <c r="G849" s="38"/>
      <c r="H849" s="38"/>
      <c r="I849" s="38"/>
      <c r="J849" s="38"/>
      <c r="K849" s="38"/>
      <c r="L849" s="38"/>
      <c r="M849" s="38"/>
      <c r="N849" s="172"/>
      <c r="O849" s="172"/>
      <c r="P849" s="38"/>
      <c r="Q849" s="38"/>
      <c r="R849" s="38"/>
      <c r="S849" s="38"/>
      <c r="T849" s="38"/>
      <c r="U849" s="38"/>
      <c r="V849" s="38"/>
      <c r="W849" s="38"/>
      <c r="X849" s="38"/>
      <c r="Y849" s="38"/>
      <c r="Z849" s="38"/>
    </row>
    <row r="850" spans="1:26" ht="15.75" customHeight="1">
      <c r="A850" s="38"/>
      <c r="B850" s="38"/>
      <c r="C850" s="38"/>
      <c r="D850" s="38"/>
      <c r="E850" s="38"/>
      <c r="F850" s="38"/>
      <c r="G850" s="38"/>
      <c r="H850" s="38"/>
      <c r="I850" s="38"/>
      <c r="J850" s="38"/>
      <c r="K850" s="38"/>
      <c r="L850" s="38"/>
      <c r="M850" s="38"/>
      <c r="N850" s="172"/>
      <c r="O850" s="172"/>
      <c r="P850" s="38"/>
      <c r="Q850" s="38"/>
      <c r="R850" s="38"/>
      <c r="S850" s="38"/>
      <c r="T850" s="38"/>
      <c r="U850" s="38"/>
      <c r="V850" s="38"/>
      <c r="W850" s="38"/>
      <c r="X850" s="38"/>
      <c r="Y850" s="38"/>
      <c r="Z850" s="38"/>
    </row>
    <row r="851" spans="1:26" ht="15.75" customHeight="1">
      <c r="A851" s="38"/>
      <c r="B851" s="38"/>
      <c r="C851" s="38"/>
      <c r="D851" s="38"/>
      <c r="E851" s="38"/>
      <c r="F851" s="38"/>
      <c r="G851" s="38"/>
      <c r="H851" s="38"/>
      <c r="I851" s="38"/>
      <c r="J851" s="38"/>
      <c r="K851" s="38"/>
      <c r="L851" s="38"/>
      <c r="M851" s="38"/>
      <c r="N851" s="172"/>
      <c r="O851" s="172"/>
      <c r="P851" s="38"/>
      <c r="Q851" s="38"/>
      <c r="R851" s="38"/>
      <c r="S851" s="38"/>
      <c r="T851" s="38"/>
      <c r="U851" s="38"/>
      <c r="V851" s="38"/>
      <c r="W851" s="38"/>
      <c r="X851" s="38"/>
      <c r="Y851" s="38"/>
      <c r="Z851" s="38"/>
    </row>
    <row r="852" spans="1:26" ht="15.75" customHeight="1">
      <c r="A852" s="38"/>
      <c r="B852" s="38"/>
      <c r="C852" s="38"/>
      <c r="D852" s="38"/>
      <c r="E852" s="38"/>
      <c r="F852" s="38"/>
      <c r="G852" s="38"/>
      <c r="H852" s="38"/>
      <c r="I852" s="38"/>
      <c r="J852" s="38"/>
      <c r="K852" s="38"/>
      <c r="L852" s="38"/>
      <c r="M852" s="38"/>
      <c r="N852" s="172"/>
      <c r="O852" s="172"/>
      <c r="P852" s="38"/>
      <c r="Q852" s="38"/>
      <c r="R852" s="38"/>
      <c r="S852" s="38"/>
      <c r="T852" s="38"/>
      <c r="U852" s="38"/>
      <c r="V852" s="38"/>
      <c r="W852" s="38"/>
      <c r="X852" s="38"/>
      <c r="Y852" s="38"/>
      <c r="Z852" s="38"/>
    </row>
    <row r="853" spans="1:26" ht="15.75" customHeight="1">
      <c r="A853" s="38"/>
      <c r="B853" s="38"/>
      <c r="C853" s="38"/>
      <c r="D853" s="38"/>
      <c r="E853" s="38"/>
      <c r="F853" s="38"/>
      <c r="G853" s="38"/>
      <c r="H853" s="38"/>
      <c r="I853" s="38"/>
      <c r="J853" s="38"/>
      <c r="K853" s="38"/>
      <c r="L853" s="38"/>
      <c r="M853" s="38"/>
      <c r="N853" s="172"/>
      <c r="O853" s="172"/>
      <c r="P853" s="38"/>
      <c r="Q853" s="38"/>
      <c r="R853" s="38"/>
      <c r="S853" s="38"/>
      <c r="T853" s="38"/>
      <c r="U853" s="38"/>
      <c r="V853" s="38"/>
      <c r="W853" s="38"/>
      <c r="X853" s="38"/>
      <c r="Y853" s="38"/>
      <c r="Z853" s="38"/>
    </row>
    <row r="854" spans="1:26" ht="15.75" customHeight="1">
      <c r="A854" s="38"/>
      <c r="B854" s="38"/>
      <c r="C854" s="38"/>
      <c r="D854" s="38"/>
      <c r="E854" s="38"/>
      <c r="F854" s="38"/>
      <c r="G854" s="38"/>
      <c r="H854" s="38"/>
      <c r="I854" s="38"/>
      <c r="J854" s="38"/>
      <c r="K854" s="38"/>
      <c r="L854" s="38"/>
      <c r="M854" s="38"/>
      <c r="N854" s="172"/>
      <c r="O854" s="172"/>
      <c r="P854" s="38"/>
      <c r="Q854" s="38"/>
      <c r="R854" s="38"/>
      <c r="S854" s="38"/>
      <c r="T854" s="38"/>
      <c r="U854" s="38"/>
      <c r="V854" s="38"/>
      <c r="W854" s="38"/>
      <c r="X854" s="38"/>
      <c r="Y854" s="38"/>
      <c r="Z854" s="38"/>
    </row>
    <row r="855" spans="1:26" ht="15.75" customHeight="1">
      <c r="A855" s="38"/>
      <c r="B855" s="38"/>
      <c r="C855" s="38"/>
      <c r="D855" s="38"/>
      <c r="E855" s="38"/>
      <c r="F855" s="38"/>
      <c r="G855" s="38"/>
      <c r="H855" s="38"/>
      <c r="I855" s="38"/>
      <c r="J855" s="38"/>
      <c r="K855" s="38"/>
      <c r="L855" s="38"/>
      <c r="M855" s="38"/>
      <c r="N855" s="172"/>
      <c r="O855" s="172"/>
      <c r="P855" s="38"/>
      <c r="Q855" s="38"/>
      <c r="R855" s="38"/>
      <c r="S855" s="38"/>
      <c r="T855" s="38"/>
      <c r="U855" s="38"/>
      <c r="V855" s="38"/>
      <c r="W855" s="38"/>
      <c r="X855" s="38"/>
      <c r="Y855" s="38"/>
      <c r="Z855" s="38"/>
    </row>
    <row r="856" spans="1:26" ht="15.75" customHeight="1">
      <c r="A856" s="38"/>
      <c r="B856" s="38"/>
      <c r="C856" s="38"/>
      <c r="D856" s="38"/>
      <c r="E856" s="38"/>
      <c r="F856" s="38"/>
      <c r="G856" s="38"/>
      <c r="H856" s="38"/>
      <c r="I856" s="38"/>
      <c r="J856" s="38"/>
      <c r="K856" s="38"/>
      <c r="L856" s="38"/>
      <c r="M856" s="38"/>
      <c r="N856" s="172"/>
      <c r="O856" s="172"/>
      <c r="P856" s="38"/>
      <c r="Q856" s="38"/>
      <c r="R856" s="38"/>
      <c r="S856" s="38"/>
      <c r="T856" s="38"/>
      <c r="U856" s="38"/>
      <c r="V856" s="38"/>
      <c r="W856" s="38"/>
      <c r="X856" s="38"/>
      <c r="Y856" s="38"/>
      <c r="Z856" s="38"/>
    </row>
    <row r="857" spans="1:26" ht="15.75" customHeight="1">
      <c r="A857" s="38"/>
      <c r="B857" s="38"/>
      <c r="C857" s="38"/>
      <c r="D857" s="38"/>
      <c r="E857" s="38"/>
      <c r="F857" s="38"/>
      <c r="G857" s="38"/>
      <c r="H857" s="38"/>
      <c r="I857" s="38"/>
      <c r="J857" s="38"/>
      <c r="K857" s="38"/>
      <c r="L857" s="38"/>
      <c r="M857" s="38"/>
      <c r="N857" s="172"/>
      <c r="O857" s="172"/>
      <c r="P857" s="38"/>
      <c r="Q857" s="38"/>
      <c r="R857" s="38"/>
      <c r="S857" s="38"/>
      <c r="T857" s="38"/>
      <c r="U857" s="38"/>
      <c r="V857" s="38"/>
      <c r="W857" s="38"/>
      <c r="X857" s="38"/>
      <c r="Y857" s="38"/>
      <c r="Z857" s="38"/>
    </row>
    <row r="858" spans="1:26" ht="15.75" customHeight="1">
      <c r="A858" s="38"/>
      <c r="B858" s="38"/>
      <c r="C858" s="38"/>
      <c r="D858" s="38"/>
      <c r="E858" s="38"/>
      <c r="F858" s="38"/>
      <c r="G858" s="38"/>
      <c r="H858" s="38"/>
      <c r="I858" s="38"/>
      <c r="J858" s="38"/>
      <c r="K858" s="38"/>
      <c r="L858" s="38"/>
      <c r="M858" s="38"/>
      <c r="N858" s="172"/>
      <c r="O858" s="172"/>
      <c r="P858" s="38"/>
      <c r="Q858" s="38"/>
      <c r="R858" s="38"/>
      <c r="S858" s="38"/>
      <c r="T858" s="38"/>
      <c r="U858" s="38"/>
      <c r="V858" s="38"/>
      <c r="W858" s="38"/>
      <c r="X858" s="38"/>
      <c r="Y858" s="38"/>
      <c r="Z858" s="38"/>
    </row>
    <row r="859" spans="1:26" ht="15.75" customHeight="1">
      <c r="A859" s="38"/>
      <c r="B859" s="38"/>
      <c r="C859" s="38"/>
      <c r="D859" s="38"/>
      <c r="E859" s="38"/>
      <c r="F859" s="38"/>
      <c r="G859" s="38"/>
      <c r="H859" s="38"/>
      <c r="I859" s="38"/>
      <c r="J859" s="38"/>
      <c r="K859" s="38"/>
      <c r="L859" s="38"/>
      <c r="M859" s="38"/>
      <c r="N859" s="172"/>
      <c r="O859" s="172"/>
      <c r="P859" s="38"/>
      <c r="Q859" s="38"/>
      <c r="R859" s="38"/>
      <c r="S859" s="38"/>
      <c r="T859" s="38"/>
      <c r="U859" s="38"/>
      <c r="V859" s="38"/>
      <c r="W859" s="38"/>
      <c r="X859" s="38"/>
      <c r="Y859" s="38"/>
      <c r="Z859" s="38"/>
    </row>
    <row r="860" spans="1:26" ht="15.75" customHeight="1">
      <c r="A860" s="38"/>
      <c r="B860" s="38"/>
      <c r="C860" s="38"/>
      <c r="D860" s="38"/>
      <c r="E860" s="38"/>
      <c r="F860" s="38"/>
      <c r="G860" s="38"/>
      <c r="H860" s="38"/>
      <c r="I860" s="38"/>
      <c r="J860" s="38"/>
      <c r="K860" s="38"/>
      <c r="L860" s="38"/>
      <c r="M860" s="38"/>
      <c r="N860" s="172"/>
      <c r="O860" s="172"/>
      <c r="P860" s="38"/>
      <c r="Q860" s="38"/>
      <c r="R860" s="38"/>
      <c r="S860" s="38"/>
      <c r="T860" s="38"/>
      <c r="U860" s="38"/>
      <c r="V860" s="38"/>
      <c r="W860" s="38"/>
      <c r="X860" s="38"/>
      <c r="Y860" s="38"/>
      <c r="Z860" s="38"/>
    </row>
    <row r="861" spans="1:26" ht="15.75" customHeight="1">
      <c r="A861" s="38"/>
      <c r="B861" s="38"/>
      <c r="C861" s="38"/>
      <c r="D861" s="38"/>
      <c r="E861" s="38"/>
      <c r="F861" s="38"/>
      <c r="G861" s="38"/>
      <c r="H861" s="38"/>
      <c r="I861" s="38"/>
      <c r="J861" s="38"/>
      <c r="K861" s="38"/>
      <c r="L861" s="38"/>
      <c r="M861" s="38"/>
      <c r="N861" s="172"/>
      <c r="O861" s="172"/>
      <c r="P861" s="38"/>
      <c r="Q861" s="38"/>
      <c r="R861" s="38"/>
      <c r="S861" s="38"/>
      <c r="T861" s="38"/>
      <c r="U861" s="38"/>
      <c r="V861" s="38"/>
      <c r="W861" s="38"/>
      <c r="X861" s="38"/>
      <c r="Y861" s="38"/>
      <c r="Z861" s="38"/>
    </row>
    <row r="862" spans="1:26" ht="15.75" customHeight="1">
      <c r="A862" s="38"/>
      <c r="B862" s="38"/>
      <c r="C862" s="38"/>
      <c r="D862" s="38"/>
      <c r="E862" s="38"/>
      <c r="F862" s="38"/>
      <c r="G862" s="38"/>
      <c r="H862" s="38"/>
      <c r="I862" s="38"/>
      <c r="J862" s="38"/>
      <c r="K862" s="38"/>
      <c r="L862" s="38"/>
      <c r="M862" s="38"/>
      <c r="N862" s="172"/>
      <c r="O862" s="172"/>
      <c r="P862" s="38"/>
      <c r="Q862" s="38"/>
      <c r="R862" s="38"/>
      <c r="S862" s="38"/>
      <c r="T862" s="38"/>
      <c r="U862" s="38"/>
      <c r="V862" s="38"/>
      <c r="W862" s="38"/>
      <c r="X862" s="38"/>
      <c r="Y862" s="38"/>
      <c r="Z862" s="38"/>
    </row>
    <row r="863" spans="1:26" ht="15.75" customHeight="1">
      <c r="A863" s="38"/>
      <c r="B863" s="38"/>
      <c r="C863" s="38"/>
      <c r="D863" s="38"/>
      <c r="E863" s="38"/>
      <c r="F863" s="38"/>
      <c r="G863" s="38"/>
      <c r="H863" s="38"/>
      <c r="I863" s="38"/>
      <c r="J863" s="38"/>
      <c r="K863" s="38"/>
      <c r="L863" s="38"/>
      <c r="M863" s="38"/>
      <c r="N863" s="172"/>
      <c r="O863" s="172"/>
      <c r="P863" s="38"/>
      <c r="Q863" s="38"/>
      <c r="R863" s="38"/>
      <c r="S863" s="38"/>
      <c r="T863" s="38"/>
      <c r="U863" s="38"/>
      <c r="V863" s="38"/>
      <c r="W863" s="38"/>
      <c r="X863" s="38"/>
      <c r="Y863" s="38"/>
      <c r="Z863" s="38"/>
    </row>
    <row r="864" spans="1:26" ht="15.75" customHeight="1">
      <c r="A864" s="38"/>
      <c r="B864" s="38"/>
      <c r="C864" s="38"/>
      <c r="D864" s="38"/>
      <c r="E864" s="38"/>
      <c r="F864" s="38"/>
      <c r="G864" s="38"/>
      <c r="H864" s="38"/>
      <c r="I864" s="38"/>
      <c r="J864" s="38"/>
      <c r="K864" s="38"/>
      <c r="L864" s="38"/>
      <c r="M864" s="38"/>
      <c r="N864" s="172"/>
      <c r="O864" s="172"/>
      <c r="P864" s="38"/>
      <c r="Q864" s="38"/>
      <c r="R864" s="38"/>
      <c r="S864" s="38"/>
      <c r="T864" s="38"/>
      <c r="U864" s="38"/>
      <c r="V864" s="38"/>
      <c r="W864" s="38"/>
      <c r="X864" s="38"/>
      <c r="Y864" s="38"/>
      <c r="Z864" s="38"/>
    </row>
    <row r="865" spans="1:26" ht="15.75" customHeight="1">
      <c r="A865" s="38"/>
      <c r="B865" s="38"/>
      <c r="C865" s="38"/>
      <c r="D865" s="38"/>
      <c r="E865" s="38"/>
      <c r="F865" s="38"/>
      <c r="G865" s="38"/>
      <c r="H865" s="38"/>
      <c r="I865" s="38"/>
      <c r="J865" s="38"/>
      <c r="K865" s="38"/>
      <c r="L865" s="38"/>
      <c r="M865" s="38"/>
      <c r="N865" s="172"/>
      <c r="O865" s="172"/>
      <c r="P865" s="38"/>
      <c r="Q865" s="38"/>
      <c r="R865" s="38"/>
      <c r="S865" s="38"/>
      <c r="T865" s="38"/>
      <c r="U865" s="38"/>
      <c r="V865" s="38"/>
      <c r="W865" s="38"/>
      <c r="X865" s="38"/>
      <c r="Y865" s="38"/>
      <c r="Z865" s="38"/>
    </row>
    <row r="866" spans="1:26" ht="15.75" customHeight="1">
      <c r="A866" s="38"/>
      <c r="B866" s="38"/>
      <c r="C866" s="38"/>
      <c r="D866" s="38"/>
      <c r="E866" s="38"/>
      <c r="F866" s="38"/>
      <c r="G866" s="38"/>
      <c r="H866" s="38"/>
      <c r="I866" s="38"/>
      <c r="J866" s="38"/>
      <c r="K866" s="38"/>
      <c r="L866" s="38"/>
      <c r="M866" s="38"/>
      <c r="N866" s="172"/>
      <c r="O866" s="172"/>
      <c r="P866" s="38"/>
      <c r="Q866" s="38"/>
      <c r="R866" s="38"/>
      <c r="S866" s="38"/>
      <c r="T866" s="38"/>
      <c r="U866" s="38"/>
      <c r="V866" s="38"/>
      <c r="W866" s="38"/>
      <c r="X866" s="38"/>
      <c r="Y866" s="38"/>
      <c r="Z866" s="38"/>
    </row>
    <row r="867" spans="1:26" ht="15.75" customHeight="1">
      <c r="A867" s="38"/>
      <c r="B867" s="38"/>
      <c r="C867" s="38"/>
      <c r="D867" s="38"/>
      <c r="E867" s="38"/>
      <c r="F867" s="38"/>
      <c r="G867" s="38"/>
      <c r="H867" s="38"/>
      <c r="I867" s="38"/>
      <c r="J867" s="38"/>
      <c r="K867" s="38"/>
      <c r="L867" s="38"/>
      <c r="M867" s="38"/>
      <c r="N867" s="172"/>
      <c r="O867" s="172"/>
      <c r="P867" s="38"/>
      <c r="Q867" s="38"/>
      <c r="R867" s="38"/>
      <c r="S867" s="38"/>
      <c r="T867" s="38"/>
      <c r="U867" s="38"/>
      <c r="V867" s="38"/>
      <c r="W867" s="38"/>
      <c r="X867" s="38"/>
      <c r="Y867" s="38"/>
      <c r="Z867" s="38"/>
    </row>
    <row r="868" spans="1:26" ht="15.75" customHeight="1">
      <c r="A868" s="38"/>
      <c r="B868" s="38"/>
      <c r="C868" s="38"/>
      <c r="D868" s="38"/>
      <c r="E868" s="38"/>
      <c r="F868" s="38"/>
      <c r="G868" s="38"/>
      <c r="H868" s="38"/>
      <c r="I868" s="38"/>
      <c r="J868" s="38"/>
      <c r="K868" s="38"/>
      <c r="L868" s="38"/>
      <c r="M868" s="38"/>
      <c r="N868" s="172"/>
      <c r="O868" s="172"/>
      <c r="P868" s="38"/>
      <c r="Q868" s="38"/>
      <c r="R868" s="38"/>
      <c r="S868" s="38"/>
      <c r="T868" s="38"/>
      <c r="U868" s="38"/>
      <c r="V868" s="38"/>
      <c r="W868" s="38"/>
      <c r="X868" s="38"/>
      <c r="Y868" s="38"/>
      <c r="Z868" s="38"/>
    </row>
    <row r="869" spans="1:26" ht="15.75" customHeight="1">
      <c r="A869" s="38"/>
      <c r="B869" s="38"/>
      <c r="C869" s="38"/>
      <c r="D869" s="38"/>
      <c r="E869" s="38"/>
      <c r="F869" s="38"/>
      <c r="G869" s="38"/>
      <c r="H869" s="38"/>
      <c r="I869" s="38"/>
      <c r="J869" s="38"/>
      <c r="K869" s="38"/>
      <c r="L869" s="38"/>
      <c r="M869" s="38"/>
      <c r="N869" s="172"/>
      <c r="O869" s="172"/>
      <c r="P869" s="38"/>
      <c r="Q869" s="38"/>
      <c r="R869" s="38"/>
      <c r="S869" s="38"/>
      <c r="T869" s="38"/>
      <c r="U869" s="38"/>
      <c r="V869" s="38"/>
      <c r="W869" s="38"/>
      <c r="X869" s="38"/>
      <c r="Y869" s="38"/>
      <c r="Z869" s="38"/>
    </row>
    <row r="870" spans="1:26" ht="15.75" customHeight="1">
      <c r="A870" s="38"/>
      <c r="B870" s="38"/>
      <c r="C870" s="38"/>
      <c r="D870" s="38"/>
      <c r="E870" s="38"/>
      <c r="F870" s="38"/>
      <c r="G870" s="38"/>
      <c r="H870" s="38"/>
      <c r="I870" s="38"/>
      <c r="J870" s="38"/>
      <c r="K870" s="38"/>
      <c r="L870" s="38"/>
      <c r="M870" s="38"/>
      <c r="N870" s="172"/>
      <c r="O870" s="172"/>
      <c r="P870" s="38"/>
      <c r="Q870" s="38"/>
      <c r="R870" s="38"/>
      <c r="S870" s="38"/>
      <c r="T870" s="38"/>
      <c r="U870" s="38"/>
      <c r="V870" s="38"/>
      <c r="W870" s="38"/>
      <c r="X870" s="38"/>
      <c r="Y870" s="38"/>
      <c r="Z870" s="38"/>
    </row>
    <row r="871" spans="1:26" ht="15.75" customHeight="1">
      <c r="A871" s="38"/>
      <c r="B871" s="38"/>
      <c r="C871" s="38"/>
      <c r="D871" s="38"/>
      <c r="E871" s="38"/>
      <c r="F871" s="38"/>
      <c r="G871" s="38"/>
      <c r="H871" s="38"/>
      <c r="I871" s="38"/>
      <c r="J871" s="38"/>
      <c r="K871" s="38"/>
      <c r="L871" s="38"/>
      <c r="M871" s="38"/>
      <c r="N871" s="172"/>
      <c r="O871" s="172"/>
      <c r="P871" s="38"/>
      <c r="Q871" s="38"/>
      <c r="R871" s="38"/>
      <c r="S871" s="38"/>
      <c r="T871" s="38"/>
      <c r="U871" s="38"/>
      <c r="V871" s="38"/>
      <c r="W871" s="38"/>
      <c r="X871" s="38"/>
      <c r="Y871" s="38"/>
      <c r="Z871" s="38"/>
    </row>
    <row r="872" spans="1:26" ht="15.75" customHeight="1">
      <c r="A872" s="38"/>
      <c r="B872" s="38"/>
      <c r="C872" s="38"/>
      <c r="D872" s="38"/>
      <c r="E872" s="38"/>
      <c r="F872" s="38"/>
      <c r="G872" s="38"/>
      <c r="H872" s="38"/>
      <c r="I872" s="38"/>
      <c r="J872" s="38"/>
      <c r="K872" s="38"/>
      <c r="L872" s="38"/>
      <c r="M872" s="38"/>
      <c r="N872" s="172"/>
      <c r="O872" s="172"/>
      <c r="P872" s="38"/>
      <c r="Q872" s="38"/>
      <c r="R872" s="38"/>
      <c r="S872" s="38"/>
      <c r="T872" s="38"/>
      <c r="U872" s="38"/>
      <c r="V872" s="38"/>
      <c r="W872" s="38"/>
      <c r="X872" s="38"/>
      <c r="Y872" s="38"/>
      <c r="Z872" s="38"/>
    </row>
    <row r="873" spans="1:26" ht="15.75" customHeight="1">
      <c r="A873" s="38"/>
      <c r="B873" s="38"/>
      <c r="C873" s="38"/>
      <c r="D873" s="38"/>
      <c r="E873" s="38"/>
      <c r="F873" s="38"/>
      <c r="G873" s="38"/>
      <c r="H873" s="38"/>
      <c r="I873" s="38"/>
      <c r="J873" s="38"/>
      <c r="K873" s="38"/>
      <c r="L873" s="38"/>
      <c r="M873" s="38"/>
      <c r="N873" s="172"/>
      <c r="O873" s="172"/>
      <c r="P873" s="38"/>
      <c r="Q873" s="38"/>
      <c r="R873" s="38"/>
      <c r="S873" s="38"/>
      <c r="T873" s="38"/>
      <c r="U873" s="38"/>
      <c r="V873" s="38"/>
      <c r="W873" s="38"/>
      <c r="X873" s="38"/>
      <c r="Y873" s="38"/>
      <c r="Z873" s="38"/>
    </row>
    <row r="874" spans="1:26" ht="15.75" customHeight="1">
      <c r="A874" s="38"/>
      <c r="B874" s="38"/>
      <c r="C874" s="38"/>
      <c r="D874" s="38"/>
      <c r="E874" s="38"/>
      <c r="F874" s="38"/>
      <c r="G874" s="38"/>
      <c r="H874" s="38"/>
      <c r="I874" s="38"/>
      <c r="J874" s="38"/>
      <c r="K874" s="38"/>
      <c r="L874" s="38"/>
      <c r="M874" s="38"/>
      <c r="N874" s="172"/>
      <c r="O874" s="172"/>
      <c r="P874" s="38"/>
      <c r="Q874" s="38"/>
      <c r="R874" s="38"/>
      <c r="S874" s="38"/>
      <c r="T874" s="38"/>
      <c r="U874" s="38"/>
      <c r="V874" s="38"/>
      <c r="W874" s="38"/>
      <c r="X874" s="38"/>
      <c r="Y874" s="38"/>
      <c r="Z874" s="38"/>
    </row>
    <row r="875" spans="1:26" ht="15.75" customHeight="1">
      <c r="A875" s="38"/>
      <c r="B875" s="38"/>
      <c r="C875" s="38"/>
      <c r="D875" s="38"/>
      <c r="E875" s="38"/>
      <c r="F875" s="38"/>
      <c r="G875" s="38"/>
      <c r="H875" s="38"/>
      <c r="I875" s="38"/>
      <c r="J875" s="38"/>
      <c r="K875" s="38"/>
      <c r="L875" s="38"/>
      <c r="M875" s="38"/>
      <c r="N875" s="172"/>
      <c r="O875" s="172"/>
      <c r="P875" s="38"/>
      <c r="Q875" s="38"/>
      <c r="R875" s="38"/>
      <c r="S875" s="38"/>
      <c r="T875" s="38"/>
      <c r="U875" s="38"/>
      <c r="V875" s="38"/>
      <c r="W875" s="38"/>
      <c r="X875" s="38"/>
      <c r="Y875" s="38"/>
      <c r="Z875" s="38"/>
    </row>
    <row r="876" spans="1:26" ht="15.75" customHeight="1">
      <c r="A876" s="38"/>
      <c r="B876" s="38"/>
      <c r="C876" s="38"/>
      <c r="D876" s="38"/>
      <c r="E876" s="38"/>
      <c r="F876" s="38"/>
      <c r="G876" s="38"/>
      <c r="H876" s="38"/>
      <c r="I876" s="38"/>
      <c r="J876" s="38"/>
      <c r="K876" s="38"/>
      <c r="L876" s="38"/>
      <c r="M876" s="38"/>
      <c r="N876" s="172"/>
      <c r="O876" s="172"/>
      <c r="P876" s="38"/>
      <c r="Q876" s="38"/>
      <c r="R876" s="38"/>
      <c r="S876" s="38"/>
      <c r="T876" s="38"/>
      <c r="U876" s="38"/>
      <c r="V876" s="38"/>
      <c r="W876" s="38"/>
      <c r="X876" s="38"/>
      <c r="Y876" s="38"/>
      <c r="Z876" s="38"/>
    </row>
    <row r="877" spans="1:26" ht="15.75" customHeight="1">
      <c r="A877" s="38"/>
      <c r="B877" s="38"/>
      <c r="C877" s="38"/>
      <c r="D877" s="38"/>
      <c r="E877" s="38"/>
      <c r="F877" s="38"/>
      <c r="G877" s="38"/>
      <c r="H877" s="38"/>
      <c r="I877" s="38"/>
      <c r="J877" s="38"/>
      <c r="K877" s="38"/>
      <c r="L877" s="38"/>
      <c r="M877" s="38"/>
      <c r="N877" s="172"/>
      <c r="O877" s="172"/>
      <c r="P877" s="38"/>
      <c r="Q877" s="38"/>
      <c r="R877" s="38"/>
      <c r="S877" s="38"/>
      <c r="T877" s="38"/>
      <c r="U877" s="38"/>
      <c r="V877" s="38"/>
      <c r="W877" s="38"/>
      <c r="X877" s="38"/>
      <c r="Y877" s="38"/>
      <c r="Z877" s="38"/>
    </row>
    <row r="878" spans="1:26" ht="15.75" customHeight="1">
      <c r="A878" s="38"/>
      <c r="B878" s="38"/>
      <c r="C878" s="38"/>
      <c r="D878" s="38"/>
      <c r="E878" s="38"/>
      <c r="F878" s="38"/>
      <c r="G878" s="38"/>
      <c r="H878" s="38"/>
      <c r="I878" s="38"/>
      <c r="J878" s="38"/>
      <c r="K878" s="38"/>
      <c r="L878" s="38"/>
      <c r="M878" s="38"/>
      <c r="N878" s="172"/>
      <c r="O878" s="172"/>
      <c r="P878" s="38"/>
      <c r="Q878" s="38"/>
      <c r="R878" s="38"/>
      <c r="S878" s="38"/>
      <c r="T878" s="38"/>
      <c r="U878" s="38"/>
      <c r="V878" s="38"/>
      <c r="W878" s="38"/>
      <c r="X878" s="38"/>
      <c r="Y878" s="38"/>
      <c r="Z878" s="38"/>
    </row>
    <row r="879" spans="1:26" ht="15.75" customHeight="1">
      <c r="A879" s="38"/>
      <c r="B879" s="38"/>
      <c r="C879" s="38"/>
      <c r="D879" s="38"/>
      <c r="E879" s="38"/>
      <c r="F879" s="38"/>
      <c r="G879" s="38"/>
      <c r="H879" s="38"/>
      <c r="I879" s="38"/>
      <c r="J879" s="38"/>
      <c r="K879" s="38"/>
      <c r="L879" s="38"/>
      <c r="M879" s="38"/>
      <c r="N879" s="172"/>
      <c r="O879" s="172"/>
      <c r="P879" s="38"/>
      <c r="Q879" s="38"/>
      <c r="R879" s="38"/>
      <c r="S879" s="38"/>
      <c r="T879" s="38"/>
      <c r="U879" s="38"/>
      <c r="V879" s="38"/>
      <c r="W879" s="38"/>
      <c r="X879" s="38"/>
      <c r="Y879" s="38"/>
      <c r="Z879" s="38"/>
    </row>
    <row r="880" spans="1:26" ht="15.75" customHeight="1">
      <c r="A880" s="38"/>
      <c r="B880" s="38"/>
      <c r="C880" s="38"/>
      <c r="D880" s="38"/>
      <c r="E880" s="38"/>
      <c r="F880" s="38"/>
      <c r="G880" s="38"/>
      <c r="H880" s="38"/>
      <c r="I880" s="38"/>
      <c r="J880" s="38"/>
      <c r="K880" s="38"/>
      <c r="L880" s="38"/>
      <c r="M880" s="38"/>
      <c r="N880" s="172"/>
      <c r="O880" s="172"/>
      <c r="P880" s="38"/>
      <c r="Q880" s="38"/>
      <c r="R880" s="38"/>
      <c r="S880" s="38"/>
      <c r="T880" s="38"/>
      <c r="U880" s="38"/>
      <c r="V880" s="38"/>
      <c r="W880" s="38"/>
      <c r="X880" s="38"/>
      <c r="Y880" s="38"/>
      <c r="Z880" s="38"/>
    </row>
    <row r="881" spans="1:26" ht="15.75" customHeight="1">
      <c r="A881" s="38"/>
      <c r="B881" s="38"/>
      <c r="C881" s="38"/>
      <c r="D881" s="38"/>
      <c r="E881" s="38"/>
      <c r="F881" s="38"/>
      <c r="G881" s="38"/>
      <c r="H881" s="38"/>
      <c r="I881" s="38"/>
      <c r="J881" s="38"/>
      <c r="K881" s="38"/>
      <c r="L881" s="38"/>
      <c r="M881" s="38"/>
      <c r="N881" s="172"/>
      <c r="O881" s="172"/>
      <c r="P881" s="38"/>
      <c r="Q881" s="38"/>
      <c r="R881" s="38"/>
      <c r="S881" s="38"/>
      <c r="T881" s="38"/>
      <c r="U881" s="38"/>
      <c r="V881" s="38"/>
      <c r="W881" s="38"/>
      <c r="X881" s="38"/>
      <c r="Y881" s="38"/>
      <c r="Z881" s="38"/>
    </row>
    <row r="882" spans="1:26" ht="15.75" customHeight="1">
      <c r="A882" s="38"/>
      <c r="B882" s="38"/>
      <c r="C882" s="38"/>
      <c r="D882" s="38"/>
      <c r="E882" s="38"/>
      <c r="F882" s="38"/>
      <c r="G882" s="38"/>
      <c r="H882" s="38"/>
      <c r="I882" s="38"/>
      <c r="J882" s="38"/>
      <c r="K882" s="38"/>
      <c r="L882" s="38"/>
      <c r="M882" s="38"/>
      <c r="N882" s="172"/>
      <c r="O882" s="172"/>
      <c r="P882" s="38"/>
      <c r="Q882" s="38"/>
      <c r="R882" s="38"/>
      <c r="S882" s="38"/>
      <c r="T882" s="38"/>
      <c r="U882" s="38"/>
      <c r="V882" s="38"/>
      <c r="W882" s="38"/>
      <c r="X882" s="38"/>
      <c r="Y882" s="38"/>
      <c r="Z882" s="38"/>
    </row>
    <row r="883" spans="1:26" ht="15.75" customHeight="1">
      <c r="A883" s="38"/>
      <c r="B883" s="38"/>
      <c r="C883" s="38"/>
      <c r="D883" s="38"/>
      <c r="E883" s="38"/>
      <c r="F883" s="38"/>
      <c r="G883" s="38"/>
      <c r="H883" s="38"/>
      <c r="I883" s="38"/>
      <c r="J883" s="38"/>
      <c r="K883" s="38"/>
      <c r="L883" s="38"/>
      <c r="M883" s="38"/>
      <c r="N883" s="172"/>
      <c r="O883" s="172"/>
      <c r="P883" s="38"/>
      <c r="Q883" s="38"/>
      <c r="R883" s="38"/>
      <c r="S883" s="38"/>
      <c r="T883" s="38"/>
      <c r="U883" s="38"/>
      <c r="V883" s="38"/>
      <c r="W883" s="38"/>
      <c r="X883" s="38"/>
      <c r="Y883" s="38"/>
      <c r="Z883" s="38"/>
    </row>
    <row r="884" spans="1:26" ht="15.75" customHeight="1">
      <c r="A884" s="38"/>
      <c r="B884" s="38"/>
      <c r="C884" s="38"/>
      <c r="D884" s="38"/>
      <c r="E884" s="38"/>
      <c r="F884" s="38"/>
      <c r="G884" s="38"/>
      <c r="H884" s="38"/>
      <c r="I884" s="38"/>
      <c r="J884" s="38"/>
      <c r="K884" s="38"/>
      <c r="L884" s="38"/>
      <c r="M884" s="38"/>
      <c r="N884" s="172"/>
      <c r="O884" s="172"/>
      <c r="P884" s="38"/>
      <c r="Q884" s="38"/>
      <c r="R884" s="38"/>
      <c r="S884" s="38"/>
      <c r="T884" s="38"/>
      <c r="U884" s="38"/>
      <c r="V884" s="38"/>
      <c r="W884" s="38"/>
      <c r="X884" s="38"/>
      <c r="Y884" s="38"/>
      <c r="Z884" s="38"/>
    </row>
    <row r="885" spans="1:26" ht="15.75" customHeight="1">
      <c r="A885" s="38"/>
      <c r="B885" s="38"/>
      <c r="C885" s="38"/>
      <c r="D885" s="38"/>
      <c r="E885" s="38"/>
      <c r="F885" s="38"/>
      <c r="G885" s="38"/>
      <c r="H885" s="38"/>
      <c r="I885" s="38"/>
      <c r="J885" s="38"/>
      <c r="K885" s="38"/>
      <c r="L885" s="38"/>
      <c r="M885" s="38"/>
      <c r="N885" s="172"/>
      <c r="O885" s="172"/>
      <c r="P885" s="38"/>
      <c r="Q885" s="38"/>
      <c r="R885" s="38"/>
      <c r="S885" s="38"/>
      <c r="T885" s="38"/>
      <c r="U885" s="38"/>
      <c r="V885" s="38"/>
      <c r="W885" s="38"/>
      <c r="X885" s="38"/>
      <c r="Y885" s="38"/>
      <c r="Z885" s="38"/>
    </row>
    <row r="886" spans="1:26" ht="15.75" customHeight="1">
      <c r="A886" s="38"/>
      <c r="B886" s="38"/>
      <c r="C886" s="38"/>
      <c r="D886" s="38"/>
      <c r="E886" s="38"/>
      <c r="F886" s="38"/>
      <c r="G886" s="38"/>
      <c r="H886" s="38"/>
      <c r="I886" s="38"/>
      <c r="J886" s="38"/>
      <c r="K886" s="38"/>
      <c r="L886" s="38"/>
      <c r="M886" s="38"/>
      <c r="N886" s="172"/>
      <c r="O886" s="172"/>
      <c r="P886" s="38"/>
      <c r="Q886" s="38"/>
      <c r="R886" s="38"/>
      <c r="S886" s="38"/>
      <c r="T886" s="38"/>
      <c r="U886" s="38"/>
      <c r="V886" s="38"/>
      <c r="W886" s="38"/>
      <c r="X886" s="38"/>
      <c r="Y886" s="38"/>
      <c r="Z886" s="38"/>
    </row>
    <row r="887" spans="1:26" ht="15.75" customHeight="1">
      <c r="A887" s="38"/>
      <c r="B887" s="38"/>
      <c r="C887" s="38"/>
      <c r="D887" s="38"/>
      <c r="E887" s="38"/>
      <c r="F887" s="38"/>
      <c r="G887" s="38"/>
      <c r="H887" s="38"/>
      <c r="I887" s="38"/>
      <c r="J887" s="38"/>
      <c r="K887" s="38"/>
      <c r="L887" s="38"/>
      <c r="M887" s="38"/>
      <c r="N887" s="172"/>
      <c r="O887" s="172"/>
      <c r="P887" s="38"/>
      <c r="Q887" s="38"/>
      <c r="R887" s="38"/>
      <c r="S887" s="38"/>
      <c r="T887" s="38"/>
      <c r="U887" s="38"/>
      <c r="V887" s="38"/>
      <c r="W887" s="38"/>
      <c r="X887" s="38"/>
      <c r="Y887" s="38"/>
      <c r="Z887" s="38"/>
    </row>
    <row r="888" spans="1:26" ht="15.75" customHeight="1">
      <c r="A888" s="38"/>
      <c r="B888" s="38"/>
      <c r="C888" s="38"/>
      <c r="D888" s="38"/>
      <c r="E888" s="38"/>
      <c r="F888" s="38"/>
      <c r="G888" s="38"/>
      <c r="H888" s="38"/>
      <c r="I888" s="38"/>
      <c r="J888" s="38"/>
      <c r="K888" s="38"/>
      <c r="L888" s="38"/>
      <c r="M888" s="38"/>
      <c r="N888" s="172"/>
      <c r="O888" s="172"/>
      <c r="P888" s="38"/>
      <c r="Q888" s="38"/>
      <c r="R888" s="38"/>
      <c r="S888" s="38"/>
      <c r="T888" s="38"/>
      <c r="U888" s="38"/>
      <c r="V888" s="38"/>
      <c r="W888" s="38"/>
      <c r="X888" s="38"/>
      <c r="Y888" s="38"/>
      <c r="Z888" s="38"/>
    </row>
    <row r="889" spans="1:26" ht="15.75" customHeight="1">
      <c r="A889" s="38"/>
      <c r="B889" s="38"/>
      <c r="C889" s="38"/>
      <c r="D889" s="38"/>
      <c r="E889" s="38"/>
      <c r="F889" s="38"/>
      <c r="G889" s="38"/>
      <c r="H889" s="38"/>
      <c r="I889" s="38"/>
      <c r="J889" s="38"/>
      <c r="K889" s="38"/>
      <c r="L889" s="38"/>
      <c r="M889" s="38"/>
      <c r="N889" s="172"/>
      <c r="O889" s="172"/>
      <c r="P889" s="38"/>
      <c r="Q889" s="38"/>
      <c r="R889" s="38"/>
      <c r="S889" s="38"/>
      <c r="T889" s="38"/>
      <c r="U889" s="38"/>
      <c r="V889" s="38"/>
      <c r="W889" s="38"/>
      <c r="X889" s="38"/>
      <c r="Y889" s="38"/>
      <c r="Z889" s="38"/>
    </row>
    <row r="890" spans="1:26" ht="15.75" customHeight="1">
      <c r="A890" s="38"/>
      <c r="B890" s="38"/>
      <c r="C890" s="38"/>
      <c r="D890" s="38"/>
      <c r="E890" s="38"/>
      <c r="F890" s="38"/>
      <c r="G890" s="38"/>
      <c r="H890" s="38"/>
      <c r="I890" s="38"/>
      <c r="J890" s="38"/>
      <c r="K890" s="38"/>
      <c r="L890" s="38"/>
      <c r="M890" s="38"/>
      <c r="N890" s="172"/>
      <c r="O890" s="172"/>
      <c r="P890" s="38"/>
      <c r="Q890" s="38"/>
      <c r="R890" s="38"/>
      <c r="S890" s="38"/>
      <c r="T890" s="38"/>
      <c r="U890" s="38"/>
      <c r="V890" s="38"/>
      <c r="W890" s="38"/>
      <c r="X890" s="38"/>
      <c r="Y890" s="38"/>
      <c r="Z890" s="38"/>
    </row>
    <row r="891" spans="1:26" ht="15.75" customHeight="1">
      <c r="A891" s="38"/>
      <c r="B891" s="38"/>
      <c r="C891" s="38"/>
      <c r="D891" s="38"/>
      <c r="E891" s="38"/>
      <c r="F891" s="38"/>
      <c r="G891" s="38"/>
      <c r="H891" s="38"/>
      <c r="I891" s="38"/>
      <c r="J891" s="38"/>
      <c r="K891" s="38"/>
      <c r="L891" s="38"/>
      <c r="M891" s="38"/>
      <c r="N891" s="172"/>
      <c r="O891" s="172"/>
      <c r="P891" s="38"/>
      <c r="Q891" s="38"/>
      <c r="R891" s="38"/>
      <c r="S891" s="38"/>
      <c r="T891" s="38"/>
      <c r="U891" s="38"/>
      <c r="V891" s="38"/>
      <c r="W891" s="38"/>
      <c r="X891" s="38"/>
      <c r="Y891" s="38"/>
      <c r="Z891" s="38"/>
    </row>
    <row r="892" spans="1:26" ht="15.75" customHeight="1">
      <c r="A892" s="38"/>
      <c r="B892" s="38"/>
      <c r="C892" s="38"/>
      <c r="D892" s="38"/>
      <c r="E892" s="38"/>
      <c r="F892" s="38"/>
      <c r="G892" s="38"/>
      <c r="H892" s="38"/>
      <c r="I892" s="38"/>
      <c r="J892" s="38"/>
      <c r="K892" s="38"/>
      <c r="L892" s="38"/>
      <c r="M892" s="38"/>
      <c r="N892" s="172"/>
      <c r="O892" s="172"/>
      <c r="P892" s="38"/>
      <c r="Q892" s="38"/>
      <c r="R892" s="38"/>
      <c r="S892" s="38"/>
      <c r="T892" s="38"/>
      <c r="U892" s="38"/>
      <c r="V892" s="38"/>
      <c r="W892" s="38"/>
      <c r="X892" s="38"/>
      <c r="Y892" s="38"/>
      <c r="Z892" s="38"/>
    </row>
    <row r="893" spans="1:26" ht="15.75" customHeight="1">
      <c r="A893" s="38"/>
      <c r="B893" s="38"/>
      <c r="C893" s="38"/>
      <c r="D893" s="38"/>
      <c r="E893" s="38"/>
      <c r="F893" s="38"/>
      <c r="G893" s="38"/>
      <c r="H893" s="38"/>
      <c r="I893" s="38"/>
      <c r="J893" s="38"/>
      <c r="K893" s="38"/>
      <c r="L893" s="38"/>
      <c r="M893" s="38"/>
      <c r="N893" s="172"/>
      <c r="O893" s="172"/>
      <c r="P893" s="38"/>
      <c r="Q893" s="38"/>
      <c r="R893" s="38"/>
      <c r="S893" s="38"/>
      <c r="T893" s="38"/>
      <c r="U893" s="38"/>
      <c r="V893" s="38"/>
      <c r="W893" s="38"/>
      <c r="X893" s="38"/>
      <c r="Y893" s="38"/>
      <c r="Z893" s="38"/>
    </row>
    <row r="894" spans="1:26" ht="15.75" customHeight="1">
      <c r="A894" s="38"/>
      <c r="B894" s="38"/>
      <c r="C894" s="38"/>
      <c r="D894" s="38"/>
      <c r="E894" s="38"/>
      <c r="F894" s="38"/>
      <c r="G894" s="38"/>
      <c r="H894" s="38"/>
      <c r="I894" s="38"/>
      <c r="J894" s="38"/>
      <c r="K894" s="38"/>
      <c r="L894" s="38"/>
      <c r="M894" s="38"/>
      <c r="N894" s="172"/>
      <c r="O894" s="172"/>
      <c r="P894" s="38"/>
      <c r="Q894" s="38"/>
      <c r="R894" s="38"/>
      <c r="S894" s="38"/>
      <c r="T894" s="38"/>
      <c r="U894" s="38"/>
      <c r="V894" s="38"/>
      <c r="W894" s="38"/>
      <c r="X894" s="38"/>
      <c r="Y894" s="38"/>
      <c r="Z894" s="38"/>
    </row>
    <row r="895" spans="1:26" ht="15.75" customHeight="1">
      <c r="A895" s="38"/>
      <c r="B895" s="38"/>
      <c r="C895" s="38"/>
      <c r="D895" s="38"/>
      <c r="E895" s="38"/>
      <c r="F895" s="38"/>
      <c r="G895" s="38"/>
      <c r="H895" s="38"/>
      <c r="I895" s="38"/>
      <c r="J895" s="38"/>
      <c r="K895" s="38"/>
      <c r="L895" s="38"/>
      <c r="M895" s="38"/>
      <c r="N895" s="172"/>
      <c r="O895" s="172"/>
      <c r="P895" s="38"/>
      <c r="Q895" s="38"/>
      <c r="R895" s="38"/>
      <c r="S895" s="38"/>
      <c r="T895" s="38"/>
      <c r="U895" s="38"/>
      <c r="V895" s="38"/>
      <c r="W895" s="38"/>
      <c r="X895" s="38"/>
      <c r="Y895" s="38"/>
      <c r="Z895" s="38"/>
    </row>
    <row r="896" spans="1:26" ht="15.75" customHeight="1">
      <c r="A896" s="38"/>
      <c r="B896" s="38"/>
      <c r="C896" s="38"/>
      <c r="D896" s="38"/>
      <c r="E896" s="38"/>
      <c r="F896" s="38"/>
      <c r="G896" s="38"/>
      <c r="H896" s="38"/>
      <c r="I896" s="38"/>
      <c r="J896" s="38"/>
      <c r="K896" s="38"/>
      <c r="L896" s="38"/>
      <c r="M896" s="38"/>
      <c r="N896" s="172"/>
      <c r="O896" s="172"/>
      <c r="P896" s="38"/>
      <c r="Q896" s="38"/>
      <c r="R896" s="38"/>
      <c r="S896" s="38"/>
      <c r="T896" s="38"/>
      <c r="U896" s="38"/>
      <c r="V896" s="38"/>
      <c r="W896" s="38"/>
      <c r="X896" s="38"/>
      <c r="Y896" s="38"/>
      <c r="Z896" s="38"/>
    </row>
    <row r="897" spans="1:26" ht="15.75" customHeight="1">
      <c r="A897" s="38"/>
      <c r="B897" s="38"/>
      <c r="C897" s="38"/>
      <c r="D897" s="38"/>
      <c r="E897" s="38"/>
      <c r="F897" s="38"/>
      <c r="G897" s="38"/>
      <c r="H897" s="38"/>
      <c r="I897" s="38"/>
      <c r="J897" s="38"/>
      <c r="K897" s="38"/>
      <c r="L897" s="38"/>
      <c r="M897" s="38"/>
      <c r="N897" s="172"/>
      <c r="O897" s="172"/>
      <c r="P897" s="38"/>
      <c r="Q897" s="38"/>
      <c r="R897" s="38"/>
      <c r="S897" s="38"/>
      <c r="T897" s="38"/>
      <c r="U897" s="38"/>
      <c r="V897" s="38"/>
      <c r="W897" s="38"/>
      <c r="X897" s="38"/>
      <c r="Y897" s="38"/>
      <c r="Z897" s="38"/>
    </row>
    <row r="898" spans="1:26" ht="15.75" customHeight="1">
      <c r="A898" s="38"/>
      <c r="B898" s="38"/>
      <c r="C898" s="38"/>
      <c r="D898" s="38"/>
      <c r="E898" s="38"/>
      <c r="F898" s="38"/>
      <c r="G898" s="38"/>
      <c r="H898" s="38"/>
      <c r="I898" s="38"/>
      <c r="J898" s="38"/>
      <c r="K898" s="38"/>
      <c r="L898" s="38"/>
      <c r="M898" s="38"/>
      <c r="N898" s="172"/>
      <c r="O898" s="172"/>
      <c r="P898" s="38"/>
      <c r="Q898" s="38"/>
      <c r="R898" s="38"/>
      <c r="S898" s="38"/>
      <c r="T898" s="38"/>
      <c r="U898" s="38"/>
      <c r="V898" s="38"/>
      <c r="W898" s="38"/>
      <c r="X898" s="38"/>
      <c r="Y898" s="38"/>
      <c r="Z898" s="38"/>
    </row>
    <row r="899" spans="1:26" ht="15.75" customHeight="1">
      <c r="A899" s="38"/>
      <c r="B899" s="38"/>
      <c r="C899" s="38"/>
      <c r="D899" s="38"/>
      <c r="E899" s="38"/>
      <c r="F899" s="38"/>
      <c r="G899" s="38"/>
      <c r="H899" s="38"/>
      <c r="I899" s="38"/>
      <c r="J899" s="38"/>
      <c r="K899" s="38"/>
      <c r="L899" s="38"/>
      <c r="M899" s="38"/>
      <c r="N899" s="172"/>
      <c r="O899" s="172"/>
      <c r="P899" s="38"/>
      <c r="Q899" s="38"/>
      <c r="R899" s="38"/>
      <c r="S899" s="38"/>
      <c r="T899" s="38"/>
      <c r="U899" s="38"/>
      <c r="V899" s="38"/>
      <c r="W899" s="38"/>
      <c r="X899" s="38"/>
      <c r="Y899" s="38"/>
      <c r="Z899" s="38"/>
    </row>
    <row r="900" spans="1:26" ht="15.75" customHeight="1">
      <c r="A900" s="38"/>
      <c r="B900" s="38"/>
      <c r="C900" s="38"/>
      <c r="D900" s="38"/>
      <c r="E900" s="38"/>
      <c r="F900" s="38"/>
      <c r="G900" s="38"/>
      <c r="H900" s="38"/>
      <c r="I900" s="38"/>
      <c r="J900" s="38"/>
      <c r="K900" s="38"/>
      <c r="L900" s="38"/>
      <c r="M900" s="38"/>
      <c r="N900" s="172"/>
      <c r="O900" s="172"/>
      <c r="P900" s="38"/>
      <c r="Q900" s="38"/>
      <c r="R900" s="38"/>
      <c r="S900" s="38"/>
      <c r="T900" s="38"/>
      <c r="U900" s="38"/>
      <c r="V900" s="38"/>
      <c r="W900" s="38"/>
      <c r="X900" s="38"/>
      <c r="Y900" s="38"/>
      <c r="Z900" s="38"/>
    </row>
    <row r="901" spans="1:26" ht="15.75" customHeight="1">
      <c r="A901" s="38"/>
      <c r="B901" s="38"/>
      <c r="C901" s="38"/>
      <c r="D901" s="38"/>
      <c r="E901" s="38"/>
      <c r="F901" s="38"/>
      <c r="G901" s="38"/>
      <c r="H901" s="38"/>
      <c r="I901" s="38"/>
      <c r="J901" s="38"/>
      <c r="K901" s="38"/>
      <c r="L901" s="38"/>
      <c r="M901" s="38"/>
      <c r="N901" s="172"/>
      <c r="O901" s="172"/>
      <c r="P901" s="38"/>
      <c r="Q901" s="38"/>
      <c r="R901" s="38"/>
      <c r="S901" s="38"/>
      <c r="T901" s="38"/>
      <c r="U901" s="38"/>
      <c r="V901" s="38"/>
      <c r="W901" s="38"/>
      <c r="X901" s="38"/>
      <c r="Y901" s="38"/>
      <c r="Z901" s="38"/>
    </row>
    <row r="902" spans="1:26" ht="15.75" customHeight="1">
      <c r="A902" s="38"/>
      <c r="B902" s="38"/>
      <c r="C902" s="38"/>
      <c r="D902" s="38"/>
      <c r="E902" s="38"/>
      <c r="F902" s="38"/>
      <c r="G902" s="38"/>
      <c r="H902" s="38"/>
      <c r="I902" s="38"/>
      <c r="J902" s="38"/>
      <c r="K902" s="38"/>
      <c r="L902" s="38"/>
      <c r="M902" s="38"/>
      <c r="N902" s="172"/>
      <c r="O902" s="172"/>
      <c r="P902" s="38"/>
      <c r="Q902" s="38"/>
      <c r="R902" s="38"/>
      <c r="S902" s="38"/>
      <c r="T902" s="38"/>
      <c r="U902" s="38"/>
      <c r="V902" s="38"/>
      <c r="W902" s="38"/>
      <c r="X902" s="38"/>
      <c r="Y902" s="38"/>
      <c r="Z902" s="38"/>
    </row>
    <row r="903" spans="1:26" ht="15.75" customHeight="1">
      <c r="A903" s="38"/>
      <c r="B903" s="38"/>
      <c r="C903" s="38"/>
      <c r="D903" s="38"/>
      <c r="E903" s="38"/>
      <c r="F903" s="38"/>
      <c r="G903" s="38"/>
      <c r="H903" s="38"/>
      <c r="I903" s="38"/>
      <c r="J903" s="38"/>
      <c r="K903" s="38"/>
      <c r="L903" s="38"/>
      <c r="M903" s="38"/>
      <c r="N903" s="172"/>
      <c r="O903" s="172"/>
      <c r="P903" s="38"/>
      <c r="Q903" s="38"/>
      <c r="R903" s="38"/>
      <c r="S903" s="38"/>
      <c r="T903" s="38"/>
      <c r="U903" s="38"/>
      <c r="V903" s="38"/>
      <c r="W903" s="38"/>
      <c r="X903" s="38"/>
      <c r="Y903" s="38"/>
      <c r="Z903" s="38"/>
    </row>
    <row r="904" spans="1:26" ht="15.75" customHeight="1">
      <c r="A904" s="38"/>
      <c r="B904" s="38"/>
      <c r="C904" s="38"/>
      <c r="D904" s="38"/>
      <c r="E904" s="38"/>
      <c r="F904" s="38"/>
      <c r="G904" s="38"/>
      <c r="H904" s="38"/>
      <c r="I904" s="38"/>
      <c r="J904" s="38"/>
      <c r="K904" s="38"/>
      <c r="L904" s="38"/>
      <c r="M904" s="38"/>
      <c r="N904" s="172"/>
      <c r="O904" s="172"/>
      <c r="P904" s="38"/>
      <c r="Q904" s="38"/>
      <c r="R904" s="38"/>
      <c r="S904" s="38"/>
      <c r="T904" s="38"/>
      <c r="U904" s="38"/>
      <c r="V904" s="38"/>
      <c r="W904" s="38"/>
      <c r="X904" s="38"/>
      <c r="Y904" s="38"/>
      <c r="Z904" s="38"/>
    </row>
    <row r="905" spans="1:26" ht="15.75" customHeight="1">
      <c r="A905" s="38"/>
      <c r="B905" s="38"/>
      <c r="C905" s="38"/>
      <c r="D905" s="38"/>
      <c r="E905" s="38"/>
      <c r="F905" s="38"/>
      <c r="G905" s="38"/>
      <c r="H905" s="38"/>
      <c r="I905" s="38"/>
      <c r="J905" s="38"/>
      <c r="K905" s="38"/>
      <c r="L905" s="38"/>
      <c r="M905" s="38"/>
      <c r="N905" s="172"/>
      <c r="O905" s="172"/>
      <c r="P905" s="38"/>
      <c r="Q905" s="38"/>
      <c r="R905" s="38"/>
      <c r="S905" s="38"/>
      <c r="T905" s="38"/>
      <c r="U905" s="38"/>
      <c r="V905" s="38"/>
      <c r="W905" s="38"/>
      <c r="X905" s="38"/>
      <c r="Y905" s="38"/>
      <c r="Z905" s="38"/>
    </row>
    <row r="906" spans="1:26" ht="15.75" customHeight="1">
      <c r="A906" s="38"/>
      <c r="B906" s="38"/>
      <c r="C906" s="38"/>
      <c r="D906" s="38"/>
      <c r="E906" s="38"/>
      <c r="F906" s="38"/>
      <c r="G906" s="38"/>
      <c r="H906" s="38"/>
      <c r="I906" s="38"/>
      <c r="J906" s="38"/>
      <c r="K906" s="38"/>
      <c r="L906" s="38"/>
      <c r="M906" s="38"/>
      <c r="N906" s="172"/>
      <c r="O906" s="172"/>
      <c r="P906" s="38"/>
      <c r="Q906" s="38"/>
      <c r="R906" s="38"/>
      <c r="S906" s="38"/>
      <c r="T906" s="38"/>
      <c r="U906" s="38"/>
      <c r="V906" s="38"/>
      <c r="W906" s="38"/>
      <c r="X906" s="38"/>
      <c r="Y906" s="38"/>
      <c r="Z906" s="38"/>
    </row>
    <row r="907" spans="1:26" ht="15.75" customHeight="1">
      <c r="A907" s="38"/>
      <c r="B907" s="38"/>
      <c r="C907" s="38"/>
      <c r="D907" s="38"/>
      <c r="E907" s="38"/>
      <c r="F907" s="38"/>
      <c r="G907" s="38"/>
      <c r="H907" s="38"/>
      <c r="I907" s="38"/>
      <c r="J907" s="38"/>
      <c r="K907" s="38"/>
      <c r="L907" s="38"/>
      <c r="M907" s="38"/>
      <c r="N907" s="172"/>
      <c r="O907" s="172"/>
      <c r="P907" s="38"/>
      <c r="Q907" s="38"/>
      <c r="R907" s="38"/>
      <c r="S907" s="38"/>
      <c r="T907" s="38"/>
      <c r="U907" s="38"/>
      <c r="V907" s="38"/>
      <c r="W907" s="38"/>
      <c r="X907" s="38"/>
      <c r="Y907" s="38"/>
      <c r="Z907" s="38"/>
    </row>
    <row r="908" spans="1:26" ht="15.75" customHeight="1">
      <c r="A908" s="38"/>
      <c r="B908" s="38"/>
      <c r="C908" s="38"/>
      <c r="D908" s="38"/>
      <c r="E908" s="38"/>
      <c r="F908" s="38"/>
      <c r="G908" s="38"/>
      <c r="H908" s="38"/>
      <c r="I908" s="38"/>
      <c r="J908" s="38"/>
      <c r="K908" s="38"/>
      <c r="L908" s="38"/>
      <c r="M908" s="38"/>
      <c r="N908" s="172"/>
      <c r="O908" s="172"/>
      <c r="P908" s="38"/>
      <c r="Q908" s="38"/>
      <c r="R908" s="38"/>
      <c r="S908" s="38"/>
      <c r="T908" s="38"/>
      <c r="U908" s="38"/>
      <c r="V908" s="38"/>
      <c r="W908" s="38"/>
      <c r="X908" s="38"/>
      <c r="Y908" s="38"/>
      <c r="Z908" s="38"/>
    </row>
    <row r="909" spans="1:26" ht="15.75" customHeight="1">
      <c r="A909" s="38"/>
      <c r="B909" s="38"/>
      <c r="C909" s="38"/>
      <c r="D909" s="38"/>
      <c r="E909" s="38"/>
      <c r="F909" s="38"/>
      <c r="G909" s="38"/>
      <c r="H909" s="38"/>
      <c r="I909" s="38"/>
      <c r="J909" s="38"/>
      <c r="K909" s="38"/>
      <c r="L909" s="38"/>
      <c r="M909" s="38"/>
      <c r="N909" s="172"/>
      <c r="O909" s="172"/>
      <c r="P909" s="38"/>
      <c r="Q909" s="38"/>
      <c r="R909" s="38"/>
      <c r="S909" s="38"/>
      <c r="T909" s="38"/>
      <c r="U909" s="38"/>
      <c r="V909" s="38"/>
      <c r="W909" s="38"/>
      <c r="X909" s="38"/>
      <c r="Y909" s="38"/>
      <c r="Z909" s="38"/>
    </row>
    <row r="910" spans="1:26" ht="15.75" customHeight="1">
      <c r="A910" s="38"/>
      <c r="B910" s="38"/>
      <c r="C910" s="38"/>
      <c r="D910" s="38"/>
      <c r="E910" s="38"/>
      <c r="F910" s="38"/>
      <c r="G910" s="38"/>
      <c r="H910" s="38"/>
      <c r="I910" s="38"/>
      <c r="J910" s="38"/>
      <c r="K910" s="38"/>
      <c r="L910" s="38"/>
      <c r="M910" s="38"/>
      <c r="N910" s="172"/>
      <c r="O910" s="172"/>
      <c r="P910" s="38"/>
      <c r="Q910" s="38"/>
      <c r="R910" s="38"/>
      <c r="S910" s="38"/>
      <c r="T910" s="38"/>
      <c r="U910" s="38"/>
      <c r="V910" s="38"/>
      <c r="W910" s="38"/>
      <c r="X910" s="38"/>
      <c r="Y910" s="38"/>
      <c r="Z910" s="38"/>
    </row>
    <row r="911" spans="1:26" ht="15.75" customHeight="1">
      <c r="A911" s="38"/>
      <c r="B911" s="38"/>
      <c r="C911" s="38"/>
      <c r="D911" s="38"/>
      <c r="E911" s="38"/>
      <c r="F911" s="38"/>
      <c r="G911" s="38"/>
      <c r="H911" s="38"/>
      <c r="I911" s="38"/>
      <c r="J911" s="38"/>
      <c r="K911" s="38"/>
      <c r="L911" s="38"/>
      <c r="M911" s="38"/>
      <c r="N911" s="172"/>
      <c r="O911" s="172"/>
      <c r="P911" s="38"/>
      <c r="Q911" s="38"/>
      <c r="R911" s="38"/>
      <c r="S911" s="38"/>
      <c r="T911" s="38"/>
      <c r="U911" s="38"/>
      <c r="V911" s="38"/>
      <c r="W911" s="38"/>
      <c r="X911" s="38"/>
      <c r="Y911" s="38"/>
      <c r="Z911" s="38"/>
    </row>
    <row r="912" spans="1:26" ht="15.75" customHeight="1">
      <c r="A912" s="38"/>
      <c r="B912" s="38"/>
      <c r="C912" s="38"/>
      <c r="D912" s="38"/>
      <c r="E912" s="38"/>
      <c r="F912" s="38"/>
      <c r="G912" s="38"/>
      <c r="H912" s="38"/>
      <c r="I912" s="38"/>
      <c r="J912" s="38"/>
      <c r="K912" s="38"/>
      <c r="L912" s="38"/>
      <c r="M912" s="38"/>
      <c r="N912" s="172"/>
      <c r="O912" s="172"/>
      <c r="P912" s="38"/>
      <c r="Q912" s="38"/>
      <c r="R912" s="38"/>
      <c r="S912" s="38"/>
      <c r="T912" s="38"/>
      <c r="U912" s="38"/>
      <c r="V912" s="38"/>
      <c r="W912" s="38"/>
      <c r="X912" s="38"/>
      <c r="Y912" s="38"/>
      <c r="Z912" s="38"/>
    </row>
    <row r="913" spans="1:26" ht="15.75" customHeight="1">
      <c r="A913" s="38"/>
      <c r="B913" s="38"/>
      <c r="C913" s="38"/>
      <c r="D913" s="38"/>
      <c r="E913" s="38"/>
      <c r="F913" s="38"/>
      <c r="G913" s="38"/>
      <c r="H913" s="38"/>
      <c r="I913" s="38"/>
      <c r="J913" s="38"/>
      <c r="K913" s="38"/>
      <c r="L913" s="38"/>
      <c r="M913" s="38"/>
      <c r="N913" s="172"/>
      <c r="O913" s="172"/>
      <c r="P913" s="38"/>
      <c r="Q913" s="38"/>
      <c r="R913" s="38"/>
      <c r="S913" s="38"/>
      <c r="T913" s="38"/>
      <c r="U913" s="38"/>
      <c r="V913" s="38"/>
      <c r="W913" s="38"/>
      <c r="X913" s="38"/>
      <c r="Y913" s="38"/>
      <c r="Z913" s="38"/>
    </row>
    <row r="914" spans="1:26" ht="15.75" customHeight="1">
      <c r="A914" s="38"/>
      <c r="B914" s="38"/>
      <c r="C914" s="38"/>
      <c r="D914" s="38"/>
      <c r="E914" s="38"/>
      <c r="F914" s="38"/>
      <c r="G914" s="38"/>
      <c r="H914" s="38"/>
      <c r="I914" s="38"/>
      <c r="J914" s="38"/>
      <c r="K914" s="38"/>
      <c r="L914" s="38"/>
      <c r="M914" s="38"/>
      <c r="N914" s="172"/>
      <c r="O914" s="172"/>
      <c r="P914" s="38"/>
      <c r="Q914" s="38"/>
      <c r="R914" s="38"/>
      <c r="S914" s="38"/>
      <c r="T914" s="38"/>
      <c r="U914" s="38"/>
      <c r="V914" s="38"/>
      <c r="W914" s="38"/>
      <c r="X914" s="38"/>
      <c r="Y914" s="38"/>
      <c r="Z914" s="38"/>
    </row>
    <row r="915" spans="1:26" ht="15.75" customHeight="1">
      <c r="A915" s="38"/>
      <c r="B915" s="38"/>
      <c r="C915" s="38"/>
      <c r="D915" s="38"/>
      <c r="E915" s="38"/>
      <c r="F915" s="38"/>
      <c r="G915" s="38"/>
      <c r="H915" s="38"/>
      <c r="I915" s="38"/>
      <c r="J915" s="38"/>
      <c r="K915" s="38"/>
      <c r="L915" s="38"/>
      <c r="M915" s="38"/>
      <c r="N915" s="172"/>
      <c r="O915" s="172"/>
      <c r="P915" s="38"/>
      <c r="Q915" s="38"/>
      <c r="R915" s="38"/>
      <c r="S915" s="38"/>
      <c r="T915" s="38"/>
      <c r="U915" s="38"/>
      <c r="V915" s="38"/>
      <c r="W915" s="38"/>
      <c r="X915" s="38"/>
      <c r="Y915" s="38"/>
      <c r="Z915" s="38"/>
    </row>
    <row r="916" spans="1:26" ht="15.75" customHeight="1">
      <c r="A916" s="38"/>
      <c r="B916" s="38"/>
      <c r="C916" s="38"/>
      <c r="D916" s="38"/>
      <c r="E916" s="38"/>
      <c r="F916" s="38"/>
      <c r="G916" s="38"/>
      <c r="H916" s="38"/>
      <c r="I916" s="38"/>
      <c r="J916" s="38"/>
      <c r="K916" s="38"/>
      <c r="L916" s="38"/>
      <c r="M916" s="38"/>
      <c r="N916" s="172"/>
      <c r="O916" s="172"/>
      <c r="P916" s="38"/>
      <c r="Q916" s="38"/>
      <c r="R916" s="38"/>
      <c r="S916" s="38"/>
      <c r="T916" s="38"/>
      <c r="U916" s="38"/>
      <c r="V916" s="38"/>
      <c r="W916" s="38"/>
      <c r="X916" s="38"/>
      <c r="Y916" s="38"/>
      <c r="Z916" s="38"/>
    </row>
    <row r="917" spans="1:26" ht="15.75" customHeight="1">
      <c r="A917" s="38"/>
      <c r="B917" s="38"/>
      <c r="C917" s="38"/>
      <c r="D917" s="38"/>
      <c r="E917" s="38"/>
      <c r="F917" s="38"/>
      <c r="G917" s="38"/>
      <c r="H917" s="38"/>
      <c r="I917" s="38"/>
      <c r="J917" s="38"/>
      <c r="K917" s="38"/>
      <c r="L917" s="38"/>
      <c r="M917" s="38"/>
      <c r="N917" s="172"/>
      <c r="O917" s="172"/>
      <c r="P917" s="38"/>
      <c r="Q917" s="38"/>
      <c r="R917" s="38"/>
      <c r="S917" s="38"/>
      <c r="T917" s="38"/>
      <c r="U917" s="38"/>
      <c r="V917" s="38"/>
      <c r="W917" s="38"/>
      <c r="X917" s="38"/>
      <c r="Y917" s="38"/>
      <c r="Z917" s="38"/>
    </row>
    <row r="918" spans="1:26" ht="15.75" customHeight="1">
      <c r="A918" s="38"/>
      <c r="B918" s="38"/>
      <c r="C918" s="38"/>
      <c r="D918" s="38"/>
      <c r="E918" s="38"/>
      <c r="F918" s="38"/>
      <c r="G918" s="38"/>
      <c r="H918" s="38"/>
      <c r="I918" s="38"/>
      <c r="J918" s="38"/>
      <c r="K918" s="38"/>
      <c r="L918" s="38"/>
      <c r="M918" s="38"/>
      <c r="N918" s="172"/>
      <c r="O918" s="172"/>
      <c r="P918" s="38"/>
      <c r="Q918" s="38"/>
      <c r="R918" s="38"/>
      <c r="S918" s="38"/>
      <c r="T918" s="38"/>
      <c r="U918" s="38"/>
      <c r="V918" s="38"/>
      <c r="W918" s="38"/>
      <c r="X918" s="38"/>
      <c r="Y918" s="38"/>
      <c r="Z918" s="38"/>
    </row>
    <row r="919" spans="1:26" ht="15.75" customHeight="1">
      <c r="A919" s="38"/>
      <c r="B919" s="38"/>
      <c r="C919" s="38"/>
      <c r="D919" s="38"/>
      <c r="E919" s="38"/>
      <c r="F919" s="38"/>
      <c r="G919" s="38"/>
      <c r="H919" s="38"/>
      <c r="I919" s="38"/>
      <c r="J919" s="38"/>
      <c r="K919" s="38"/>
      <c r="L919" s="38"/>
      <c r="M919" s="38"/>
      <c r="N919" s="172"/>
      <c r="O919" s="172"/>
      <c r="P919" s="38"/>
      <c r="Q919" s="38"/>
      <c r="R919" s="38"/>
      <c r="S919" s="38"/>
      <c r="T919" s="38"/>
      <c r="U919" s="38"/>
      <c r="V919" s="38"/>
      <c r="W919" s="38"/>
      <c r="X919" s="38"/>
      <c r="Y919" s="38"/>
      <c r="Z919" s="38"/>
    </row>
    <row r="920" spans="1:26" ht="15.75" customHeight="1">
      <c r="A920" s="38"/>
      <c r="B920" s="38"/>
      <c r="C920" s="38"/>
      <c r="D920" s="38"/>
      <c r="E920" s="38"/>
      <c r="F920" s="38"/>
      <c r="G920" s="38"/>
      <c r="H920" s="38"/>
      <c r="I920" s="38"/>
      <c r="J920" s="38"/>
      <c r="K920" s="38"/>
      <c r="L920" s="38"/>
      <c r="M920" s="38"/>
      <c r="N920" s="172"/>
      <c r="O920" s="172"/>
      <c r="P920" s="38"/>
      <c r="Q920" s="38"/>
      <c r="R920" s="38"/>
      <c r="S920" s="38"/>
      <c r="T920" s="38"/>
      <c r="U920" s="38"/>
      <c r="V920" s="38"/>
      <c r="W920" s="38"/>
      <c r="X920" s="38"/>
      <c r="Y920" s="38"/>
      <c r="Z920" s="38"/>
    </row>
    <row r="921" spans="1:26" ht="15.75" customHeight="1">
      <c r="A921" s="38"/>
      <c r="B921" s="38"/>
      <c r="C921" s="38"/>
      <c r="D921" s="38"/>
      <c r="E921" s="38"/>
      <c r="F921" s="38"/>
      <c r="G921" s="38"/>
      <c r="H921" s="38"/>
      <c r="I921" s="38"/>
      <c r="J921" s="38"/>
      <c r="K921" s="38"/>
      <c r="L921" s="38"/>
      <c r="M921" s="38"/>
      <c r="N921" s="172"/>
      <c r="O921" s="172"/>
      <c r="P921" s="38"/>
      <c r="Q921" s="38"/>
      <c r="R921" s="38"/>
      <c r="S921" s="38"/>
      <c r="T921" s="38"/>
      <c r="U921" s="38"/>
      <c r="V921" s="38"/>
      <c r="W921" s="38"/>
      <c r="X921" s="38"/>
      <c r="Y921" s="38"/>
      <c r="Z921" s="38"/>
    </row>
    <row r="922" spans="1:26" ht="15.75" customHeight="1">
      <c r="A922" s="38"/>
      <c r="B922" s="38"/>
      <c r="C922" s="38"/>
      <c r="D922" s="38"/>
      <c r="E922" s="38"/>
      <c r="F922" s="38"/>
      <c r="G922" s="38"/>
      <c r="H922" s="38"/>
      <c r="I922" s="38"/>
      <c r="J922" s="38"/>
      <c r="K922" s="38"/>
      <c r="L922" s="38"/>
      <c r="M922" s="38"/>
      <c r="N922" s="172"/>
      <c r="O922" s="172"/>
      <c r="P922" s="38"/>
      <c r="Q922" s="38"/>
      <c r="R922" s="38"/>
      <c r="S922" s="38"/>
      <c r="T922" s="38"/>
      <c r="U922" s="38"/>
      <c r="V922" s="38"/>
      <c r="W922" s="38"/>
      <c r="X922" s="38"/>
      <c r="Y922" s="38"/>
      <c r="Z922" s="38"/>
    </row>
    <row r="923" spans="1:26" ht="15.75" customHeight="1">
      <c r="A923" s="38"/>
      <c r="B923" s="38"/>
      <c r="C923" s="38"/>
      <c r="D923" s="38"/>
      <c r="E923" s="38"/>
      <c r="F923" s="38"/>
      <c r="G923" s="38"/>
      <c r="H923" s="38"/>
      <c r="I923" s="38"/>
      <c r="J923" s="38"/>
      <c r="K923" s="38"/>
      <c r="L923" s="38"/>
      <c r="M923" s="38"/>
      <c r="N923" s="172"/>
      <c r="O923" s="172"/>
      <c r="P923" s="38"/>
      <c r="Q923" s="38"/>
      <c r="R923" s="38"/>
      <c r="S923" s="38"/>
      <c r="T923" s="38"/>
      <c r="U923" s="38"/>
      <c r="V923" s="38"/>
      <c r="W923" s="38"/>
      <c r="X923" s="38"/>
      <c r="Y923" s="38"/>
      <c r="Z923" s="38"/>
    </row>
    <row r="924" spans="1:26" ht="15.75" customHeight="1">
      <c r="A924" s="38"/>
      <c r="B924" s="38"/>
      <c r="C924" s="38"/>
      <c r="D924" s="38"/>
      <c r="E924" s="38"/>
      <c r="F924" s="38"/>
      <c r="G924" s="38"/>
      <c r="H924" s="38"/>
      <c r="I924" s="38"/>
      <c r="J924" s="38"/>
      <c r="K924" s="38"/>
      <c r="L924" s="38"/>
      <c r="M924" s="38"/>
      <c r="N924" s="172"/>
      <c r="O924" s="172"/>
      <c r="P924" s="38"/>
      <c r="Q924" s="38"/>
      <c r="R924" s="38"/>
      <c r="S924" s="38"/>
      <c r="T924" s="38"/>
      <c r="U924" s="38"/>
      <c r="V924" s="38"/>
      <c r="W924" s="38"/>
      <c r="X924" s="38"/>
      <c r="Y924" s="38"/>
      <c r="Z924" s="38"/>
    </row>
    <row r="925" spans="1:26" ht="15.75" customHeight="1">
      <c r="A925" s="38"/>
      <c r="B925" s="38"/>
      <c r="C925" s="38"/>
      <c r="D925" s="38"/>
      <c r="E925" s="38"/>
      <c r="F925" s="38"/>
      <c r="G925" s="38"/>
      <c r="H925" s="38"/>
      <c r="I925" s="38"/>
      <c r="J925" s="38"/>
      <c r="K925" s="38"/>
      <c r="L925" s="38"/>
      <c r="M925" s="38"/>
      <c r="N925" s="172"/>
      <c r="O925" s="172"/>
      <c r="P925" s="38"/>
      <c r="Q925" s="38"/>
      <c r="R925" s="38"/>
      <c r="S925" s="38"/>
      <c r="T925" s="38"/>
      <c r="U925" s="38"/>
      <c r="V925" s="38"/>
      <c r="W925" s="38"/>
      <c r="X925" s="38"/>
      <c r="Y925" s="38"/>
      <c r="Z925" s="38"/>
    </row>
    <row r="926" spans="1:26" ht="15.75" customHeight="1">
      <c r="A926" s="38"/>
      <c r="B926" s="38"/>
      <c r="C926" s="38"/>
      <c r="D926" s="38"/>
      <c r="E926" s="38"/>
      <c r="F926" s="38"/>
      <c r="G926" s="38"/>
      <c r="H926" s="38"/>
      <c r="I926" s="38"/>
      <c r="J926" s="38"/>
      <c r="K926" s="38"/>
      <c r="L926" s="38"/>
      <c r="M926" s="38"/>
      <c r="N926" s="172"/>
      <c r="O926" s="172"/>
      <c r="P926" s="38"/>
      <c r="Q926" s="38"/>
      <c r="R926" s="38"/>
      <c r="S926" s="38"/>
      <c r="T926" s="38"/>
      <c r="U926" s="38"/>
      <c r="V926" s="38"/>
      <c r="W926" s="38"/>
      <c r="X926" s="38"/>
      <c r="Y926" s="38"/>
      <c r="Z926" s="38"/>
    </row>
    <row r="927" spans="1:26" ht="15.75" customHeight="1">
      <c r="A927" s="38"/>
      <c r="B927" s="38"/>
      <c r="C927" s="38"/>
      <c r="D927" s="38"/>
      <c r="E927" s="38"/>
      <c r="F927" s="38"/>
      <c r="G927" s="38"/>
      <c r="H927" s="38"/>
      <c r="I927" s="38"/>
      <c r="J927" s="38"/>
      <c r="K927" s="38"/>
      <c r="L927" s="38"/>
      <c r="M927" s="38"/>
      <c r="N927" s="172"/>
      <c r="O927" s="172"/>
      <c r="P927" s="38"/>
      <c r="Q927" s="38"/>
      <c r="R927" s="38"/>
      <c r="S927" s="38"/>
      <c r="T927" s="38"/>
      <c r="U927" s="38"/>
      <c r="V927" s="38"/>
      <c r="W927" s="38"/>
      <c r="X927" s="38"/>
      <c r="Y927" s="38"/>
      <c r="Z927" s="38"/>
    </row>
    <row r="928" spans="1:26" ht="15.75" customHeight="1">
      <c r="A928" s="38"/>
      <c r="B928" s="38"/>
      <c r="C928" s="38"/>
      <c r="D928" s="38"/>
      <c r="E928" s="38"/>
      <c r="F928" s="38"/>
      <c r="G928" s="38"/>
      <c r="H928" s="38"/>
      <c r="I928" s="38"/>
      <c r="J928" s="38"/>
      <c r="K928" s="38"/>
      <c r="L928" s="38"/>
      <c r="M928" s="38"/>
      <c r="N928" s="172"/>
      <c r="O928" s="172"/>
      <c r="P928" s="38"/>
      <c r="Q928" s="38"/>
      <c r="R928" s="38"/>
      <c r="S928" s="38"/>
      <c r="T928" s="38"/>
      <c r="U928" s="38"/>
      <c r="V928" s="38"/>
      <c r="W928" s="38"/>
      <c r="X928" s="38"/>
      <c r="Y928" s="38"/>
      <c r="Z928" s="38"/>
    </row>
    <row r="929" spans="1:26" ht="15.75" customHeight="1">
      <c r="A929" s="38"/>
      <c r="B929" s="38"/>
      <c r="C929" s="38"/>
      <c r="D929" s="38"/>
      <c r="E929" s="38"/>
      <c r="F929" s="38"/>
      <c r="G929" s="38"/>
      <c r="H929" s="38"/>
      <c r="I929" s="38"/>
      <c r="J929" s="38"/>
      <c r="K929" s="38"/>
      <c r="L929" s="38"/>
      <c r="M929" s="38"/>
      <c r="N929" s="172"/>
      <c r="O929" s="172"/>
      <c r="P929" s="38"/>
      <c r="Q929" s="38"/>
      <c r="R929" s="38"/>
      <c r="S929" s="38"/>
      <c r="T929" s="38"/>
      <c r="U929" s="38"/>
      <c r="V929" s="38"/>
      <c r="W929" s="38"/>
      <c r="X929" s="38"/>
      <c r="Y929" s="38"/>
      <c r="Z929" s="38"/>
    </row>
    <row r="930" spans="1:26" ht="15.75" customHeight="1">
      <c r="A930" s="38"/>
      <c r="B930" s="38"/>
      <c r="C930" s="38"/>
      <c r="D930" s="38"/>
      <c r="E930" s="38"/>
      <c r="F930" s="38"/>
      <c r="G930" s="38"/>
      <c r="H930" s="38"/>
      <c r="I930" s="38"/>
      <c r="J930" s="38"/>
      <c r="K930" s="38"/>
      <c r="L930" s="38"/>
      <c r="M930" s="38"/>
      <c r="N930" s="172"/>
      <c r="O930" s="172"/>
      <c r="P930" s="38"/>
      <c r="Q930" s="38"/>
      <c r="R930" s="38"/>
      <c r="S930" s="38"/>
      <c r="T930" s="38"/>
      <c r="U930" s="38"/>
      <c r="V930" s="38"/>
      <c r="W930" s="38"/>
      <c r="X930" s="38"/>
      <c r="Y930" s="38"/>
      <c r="Z930" s="38"/>
    </row>
    <row r="931" spans="1:26" ht="15.75" customHeight="1">
      <c r="A931" s="38"/>
      <c r="B931" s="38"/>
      <c r="C931" s="38"/>
      <c r="D931" s="38"/>
      <c r="E931" s="38"/>
      <c r="F931" s="38"/>
      <c r="G931" s="38"/>
      <c r="H931" s="38"/>
      <c r="I931" s="38"/>
      <c r="J931" s="38"/>
      <c r="K931" s="38"/>
      <c r="L931" s="38"/>
      <c r="M931" s="38"/>
      <c r="N931" s="172"/>
      <c r="O931" s="172"/>
      <c r="P931" s="38"/>
      <c r="Q931" s="38"/>
      <c r="R931" s="38"/>
      <c r="S931" s="38"/>
      <c r="T931" s="38"/>
      <c r="U931" s="38"/>
      <c r="V931" s="38"/>
      <c r="W931" s="38"/>
      <c r="X931" s="38"/>
      <c r="Y931" s="38"/>
      <c r="Z931" s="38"/>
    </row>
    <row r="932" spans="1:26" ht="15.75" customHeight="1">
      <c r="A932" s="38"/>
      <c r="B932" s="38"/>
      <c r="C932" s="38"/>
      <c r="D932" s="38"/>
      <c r="E932" s="38"/>
      <c r="F932" s="38"/>
      <c r="G932" s="38"/>
      <c r="H932" s="38"/>
      <c r="I932" s="38"/>
      <c r="J932" s="38"/>
      <c r="K932" s="38"/>
      <c r="L932" s="38"/>
      <c r="M932" s="38"/>
      <c r="N932" s="172"/>
      <c r="O932" s="172"/>
      <c r="P932" s="38"/>
      <c r="Q932" s="38"/>
      <c r="R932" s="38"/>
      <c r="S932" s="38"/>
      <c r="T932" s="38"/>
      <c r="U932" s="38"/>
      <c r="V932" s="38"/>
      <c r="W932" s="38"/>
      <c r="X932" s="38"/>
      <c r="Y932" s="38"/>
      <c r="Z932" s="38"/>
    </row>
    <row r="933" spans="1:26" ht="15.75" customHeight="1">
      <c r="A933" s="38"/>
      <c r="B933" s="38"/>
      <c r="C933" s="38"/>
      <c r="D933" s="38"/>
      <c r="E933" s="38"/>
      <c r="F933" s="38"/>
      <c r="G933" s="38"/>
      <c r="H933" s="38"/>
      <c r="I933" s="38"/>
      <c r="J933" s="38"/>
      <c r="K933" s="38"/>
      <c r="L933" s="38"/>
      <c r="M933" s="38"/>
      <c r="N933" s="172"/>
      <c r="O933" s="172"/>
      <c r="P933" s="38"/>
      <c r="Q933" s="38"/>
      <c r="R933" s="38"/>
      <c r="S933" s="38"/>
      <c r="T933" s="38"/>
      <c r="U933" s="38"/>
      <c r="V933" s="38"/>
      <c r="W933" s="38"/>
      <c r="X933" s="38"/>
      <c r="Y933" s="38"/>
      <c r="Z933" s="38"/>
    </row>
    <row r="934" spans="1:26" ht="15.75" customHeight="1">
      <c r="A934" s="38"/>
      <c r="B934" s="38"/>
      <c r="C934" s="38"/>
      <c r="D934" s="38"/>
      <c r="E934" s="38"/>
      <c r="F934" s="38"/>
      <c r="G934" s="38"/>
      <c r="H934" s="38"/>
      <c r="I934" s="38"/>
      <c r="J934" s="38"/>
      <c r="K934" s="38"/>
      <c r="L934" s="38"/>
      <c r="M934" s="38"/>
      <c r="N934" s="172"/>
      <c r="O934" s="172"/>
      <c r="P934" s="38"/>
      <c r="Q934" s="38"/>
      <c r="R934" s="38"/>
      <c r="S934" s="38"/>
      <c r="T934" s="38"/>
      <c r="U934" s="38"/>
      <c r="V934" s="38"/>
      <c r="W934" s="38"/>
      <c r="X934" s="38"/>
      <c r="Y934" s="38"/>
      <c r="Z934" s="38"/>
    </row>
    <row r="935" spans="1:26" ht="15.75" customHeight="1">
      <c r="A935" s="38"/>
      <c r="B935" s="38"/>
      <c r="C935" s="38"/>
      <c r="D935" s="38"/>
      <c r="E935" s="38"/>
      <c r="F935" s="38"/>
      <c r="G935" s="38"/>
      <c r="H935" s="38"/>
      <c r="I935" s="38"/>
      <c r="J935" s="38"/>
      <c r="K935" s="38"/>
      <c r="L935" s="38"/>
      <c r="M935" s="38"/>
      <c r="N935" s="172"/>
      <c r="O935" s="172"/>
      <c r="P935" s="38"/>
      <c r="Q935" s="38"/>
      <c r="R935" s="38"/>
      <c r="S935" s="38"/>
      <c r="T935" s="38"/>
      <c r="U935" s="38"/>
      <c r="V935" s="38"/>
      <c r="W935" s="38"/>
      <c r="X935" s="38"/>
      <c r="Y935" s="38"/>
      <c r="Z935" s="38"/>
    </row>
    <row r="936" spans="1:26" ht="15.75" customHeight="1">
      <c r="A936" s="38"/>
      <c r="B936" s="38"/>
      <c r="C936" s="38"/>
      <c r="D936" s="38"/>
      <c r="E936" s="38"/>
      <c r="F936" s="38"/>
      <c r="G936" s="38"/>
      <c r="H936" s="38"/>
      <c r="I936" s="38"/>
      <c r="J936" s="38"/>
      <c r="K936" s="38"/>
      <c r="L936" s="38"/>
      <c r="M936" s="38"/>
      <c r="N936" s="172"/>
      <c r="O936" s="172"/>
      <c r="P936" s="38"/>
      <c r="Q936" s="38"/>
      <c r="R936" s="38"/>
      <c r="S936" s="38"/>
      <c r="T936" s="38"/>
      <c r="U936" s="38"/>
      <c r="V936" s="38"/>
      <c r="W936" s="38"/>
      <c r="X936" s="38"/>
      <c r="Y936" s="38"/>
      <c r="Z936" s="38"/>
    </row>
    <row r="937" spans="1:26" ht="15.75" customHeight="1">
      <c r="A937" s="38"/>
      <c r="B937" s="38"/>
      <c r="C937" s="38"/>
      <c r="D937" s="38"/>
      <c r="E937" s="38"/>
      <c r="F937" s="38"/>
      <c r="G937" s="38"/>
      <c r="H937" s="38"/>
      <c r="I937" s="38"/>
      <c r="J937" s="38"/>
      <c r="K937" s="38"/>
      <c r="L937" s="38"/>
      <c r="M937" s="38"/>
      <c r="N937" s="172"/>
      <c r="O937" s="172"/>
      <c r="P937" s="38"/>
      <c r="Q937" s="38"/>
      <c r="R937" s="38"/>
      <c r="S937" s="38"/>
      <c r="T937" s="38"/>
      <c r="U937" s="38"/>
      <c r="V937" s="38"/>
      <c r="W937" s="38"/>
      <c r="X937" s="38"/>
      <c r="Y937" s="38"/>
      <c r="Z937" s="38"/>
    </row>
    <row r="938" spans="1:26" ht="15.75" customHeight="1">
      <c r="A938" s="38"/>
      <c r="B938" s="38"/>
      <c r="C938" s="38"/>
      <c r="D938" s="38"/>
      <c r="E938" s="38"/>
      <c r="F938" s="38"/>
      <c r="G938" s="38"/>
      <c r="H938" s="38"/>
      <c r="I938" s="38"/>
      <c r="J938" s="38"/>
      <c r="K938" s="38"/>
      <c r="L938" s="38"/>
      <c r="M938" s="38"/>
      <c r="N938" s="172"/>
      <c r="O938" s="172"/>
      <c r="P938" s="38"/>
      <c r="Q938" s="38"/>
      <c r="R938" s="38"/>
      <c r="S938" s="38"/>
      <c r="T938" s="38"/>
      <c r="U938" s="38"/>
      <c r="V938" s="38"/>
      <c r="W938" s="38"/>
      <c r="X938" s="38"/>
      <c r="Y938" s="38"/>
      <c r="Z938" s="38"/>
    </row>
    <row r="939" spans="1:26" ht="15.75" customHeight="1">
      <c r="A939" s="38"/>
      <c r="B939" s="38"/>
      <c r="C939" s="38"/>
      <c r="D939" s="38"/>
      <c r="E939" s="38"/>
      <c r="F939" s="38"/>
      <c r="G939" s="38"/>
      <c r="H939" s="38"/>
      <c r="I939" s="38"/>
      <c r="J939" s="38"/>
      <c r="K939" s="38"/>
      <c r="L939" s="38"/>
      <c r="M939" s="38"/>
      <c r="N939" s="172"/>
      <c r="O939" s="172"/>
      <c r="P939" s="38"/>
      <c r="Q939" s="38"/>
      <c r="R939" s="38"/>
      <c r="S939" s="38"/>
      <c r="T939" s="38"/>
      <c r="U939" s="38"/>
      <c r="V939" s="38"/>
      <c r="W939" s="38"/>
      <c r="X939" s="38"/>
      <c r="Y939" s="38"/>
      <c r="Z939" s="38"/>
    </row>
    <row r="940" spans="1:26" ht="15.75" customHeight="1">
      <c r="A940" s="38"/>
      <c r="B940" s="38"/>
      <c r="C940" s="38"/>
      <c r="D940" s="38"/>
      <c r="E940" s="38"/>
      <c r="F940" s="38"/>
      <c r="G940" s="38"/>
      <c r="H940" s="38"/>
      <c r="I940" s="38"/>
      <c r="J940" s="38"/>
      <c r="K940" s="38"/>
      <c r="L940" s="38"/>
      <c r="M940" s="38"/>
      <c r="N940" s="172"/>
      <c r="O940" s="172"/>
      <c r="P940" s="38"/>
      <c r="Q940" s="38"/>
      <c r="R940" s="38"/>
      <c r="S940" s="38"/>
      <c r="T940" s="38"/>
      <c r="U940" s="38"/>
      <c r="V940" s="38"/>
      <c r="W940" s="38"/>
      <c r="X940" s="38"/>
      <c r="Y940" s="38"/>
      <c r="Z940" s="38"/>
    </row>
    <row r="941" spans="1:26" ht="15.75" customHeight="1">
      <c r="A941" s="38"/>
      <c r="B941" s="38"/>
      <c r="C941" s="38"/>
      <c r="D941" s="38"/>
      <c r="E941" s="38"/>
      <c r="F941" s="38"/>
      <c r="G941" s="38"/>
      <c r="H941" s="38"/>
      <c r="I941" s="38"/>
      <c r="J941" s="38"/>
      <c r="K941" s="38"/>
      <c r="L941" s="38"/>
      <c r="M941" s="38"/>
      <c r="N941" s="172"/>
      <c r="O941" s="172"/>
      <c r="P941" s="38"/>
      <c r="Q941" s="38"/>
      <c r="R941" s="38"/>
      <c r="S941" s="38"/>
      <c r="T941" s="38"/>
      <c r="U941" s="38"/>
      <c r="V941" s="38"/>
      <c r="W941" s="38"/>
      <c r="X941" s="38"/>
      <c r="Y941" s="38"/>
      <c r="Z941" s="38"/>
    </row>
    <row r="942" spans="1:26" ht="15.75" customHeight="1">
      <c r="A942" s="38"/>
      <c r="B942" s="38"/>
      <c r="C942" s="38"/>
      <c r="D942" s="38"/>
      <c r="E942" s="38"/>
      <c r="F942" s="38"/>
      <c r="G942" s="38"/>
      <c r="H942" s="38"/>
      <c r="I942" s="38"/>
      <c r="J942" s="38"/>
      <c r="K942" s="38"/>
      <c r="L942" s="38"/>
      <c r="M942" s="38"/>
      <c r="N942" s="172"/>
      <c r="O942" s="172"/>
      <c r="P942" s="38"/>
      <c r="Q942" s="38"/>
      <c r="R942" s="38"/>
      <c r="S942" s="38"/>
      <c r="T942" s="38"/>
      <c r="U942" s="38"/>
      <c r="V942" s="38"/>
      <c r="W942" s="38"/>
      <c r="X942" s="38"/>
      <c r="Y942" s="38"/>
      <c r="Z942" s="38"/>
    </row>
    <row r="943" spans="1:26" ht="15.75" customHeight="1">
      <c r="A943" s="38"/>
      <c r="B943" s="38"/>
      <c r="C943" s="38"/>
      <c r="D943" s="38"/>
      <c r="E943" s="38"/>
      <c r="F943" s="38"/>
      <c r="G943" s="38"/>
      <c r="H943" s="38"/>
      <c r="I943" s="38"/>
      <c r="J943" s="38"/>
      <c r="K943" s="38"/>
      <c r="L943" s="38"/>
      <c r="M943" s="38"/>
      <c r="N943" s="172"/>
      <c r="O943" s="172"/>
      <c r="P943" s="38"/>
      <c r="Q943" s="38"/>
      <c r="R943" s="38"/>
      <c r="S943" s="38"/>
      <c r="T943" s="38"/>
      <c r="U943" s="38"/>
      <c r="V943" s="38"/>
      <c r="W943" s="38"/>
      <c r="X943" s="38"/>
      <c r="Y943" s="38"/>
      <c r="Z943" s="38"/>
    </row>
    <row r="944" spans="1:26" ht="15.75" customHeight="1">
      <c r="A944" s="38"/>
      <c r="B944" s="38"/>
      <c r="C944" s="38"/>
      <c r="D944" s="38"/>
      <c r="E944" s="38"/>
      <c r="F944" s="38"/>
      <c r="G944" s="38"/>
      <c r="H944" s="38"/>
      <c r="I944" s="38"/>
      <c r="J944" s="38"/>
      <c r="K944" s="38"/>
      <c r="L944" s="38"/>
      <c r="M944" s="38"/>
      <c r="N944" s="172"/>
      <c r="O944" s="172"/>
      <c r="P944" s="38"/>
      <c r="Q944" s="38"/>
      <c r="R944" s="38"/>
      <c r="S944" s="38"/>
      <c r="T944" s="38"/>
      <c r="U944" s="38"/>
      <c r="V944" s="38"/>
      <c r="W944" s="38"/>
      <c r="X944" s="38"/>
      <c r="Y944" s="38"/>
      <c r="Z944" s="38"/>
    </row>
    <row r="945" spans="1:26" ht="15.75" customHeight="1">
      <c r="A945" s="38"/>
      <c r="B945" s="38"/>
      <c r="C945" s="38"/>
      <c r="D945" s="38"/>
      <c r="E945" s="38"/>
      <c r="F945" s="38"/>
      <c r="G945" s="38"/>
      <c r="H945" s="38"/>
      <c r="I945" s="38"/>
      <c r="J945" s="38"/>
      <c r="K945" s="38"/>
      <c r="L945" s="38"/>
      <c r="M945" s="38"/>
      <c r="N945" s="172"/>
      <c r="O945" s="172"/>
      <c r="P945" s="38"/>
      <c r="Q945" s="38"/>
      <c r="R945" s="38"/>
      <c r="S945" s="38"/>
      <c r="T945" s="38"/>
      <c r="U945" s="38"/>
      <c r="V945" s="38"/>
      <c r="W945" s="38"/>
      <c r="X945" s="38"/>
      <c r="Y945" s="38"/>
      <c r="Z945" s="38"/>
    </row>
    <row r="946" spans="1:26" ht="15.75" customHeight="1">
      <c r="A946" s="38"/>
      <c r="B946" s="38"/>
      <c r="C946" s="38"/>
      <c r="D946" s="38"/>
      <c r="E946" s="38"/>
      <c r="F946" s="38"/>
      <c r="G946" s="38"/>
      <c r="H946" s="38"/>
      <c r="I946" s="38"/>
      <c r="J946" s="38"/>
      <c r="K946" s="38"/>
      <c r="L946" s="38"/>
      <c r="M946" s="38"/>
      <c r="N946" s="172"/>
      <c r="O946" s="172"/>
      <c r="P946" s="38"/>
      <c r="Q946" s="38"/>
      <c r="R946" s="38"/>
      <c r="S946" s="38"/>
      <c r="T946" s="38"/>
      <c r="U946" s="38"/>
      <c r="V946" s="38"/>
      <c r="W946" s="38"/>
      <c r="X946" s="38"/>
      <c r="Y946" s="38"/>
      <c r="Z946" s="38"/>
    </row>
    <row r="947" spans="1:26" ht="15.75" customHeight="1">
      <c r="A947" s="38"/>
      <c r="B947" s="38"/>
      <c r="C947" s="38"/>
      <c r="D947" s="38"/>
      <c r="E947" s="38"/>
      <c r="F947" s="38"/>
      <c r="G947" s="38"/>
      <c r="H947" s="38"/>
      <c r="I947" s="38"/>
      <c r="J947" s="38"/>
      <c r="K947" s="38"/>
      <c r="L947" s="38"/>
      <c r="M947" s="38"/>
      <c r="N947" s="172"/>
      <c r="O947" s="172"/>
      <c r="P947" s="38"/>
      <c r="Q947" s="38"/>
      <c r="R947" s="38"/>
      <c r="S947" s="38"/>
      <c r="T947" s="38"/>
      <c r="U947" s="38"/>
      <c r="V947" s="38"/>
      <c r="W947" s="38"/>
      <c r="X947" s="38"/>
      <c r="Y947" s="38"/>
      <c r="Z947" s="38"/>
    </row>
    <row r="948" spans="1:26" ht="15.75" customHeight="1">
      <c r="A948" s="38"/>
      <c r="B948" s="38"/>
      <c r="C948" s="38"/>
      <c r="D948" s="38"/>
      <c r="E948" s="38"/>
      <c r="F948" s="38"/>
      <c r="G948" s="38"/>
      <c r="H948" s="38"/>
      <c r="I948" s="38"/>
      <c r="J948" s="38"/>
      <c r="K948" s="38"/>
      <c r="L948" s="38"/>
      <c r="M948" s="38"/>
      <c r="N948" s="172"/>
      <c r="O948" s="172"/>
      <c r="P948" s="38"/>
      <c r="Q948" s="38"/>
      <c r="R948" s="38"/>
      <c r="S948" s="38"/>
      <c r="T948" s="38"/>
      <c r="U948" s="38"/>
      <c r="V948" s="38"/>
      <c r="W948" s="38"/>
      <c r="X948" s="38"/>
      <c r="Y948" s="38"/>
      <c r="Z948" s="38"/>
    </row>
    <row r="949" spans="1:26" ht="15.75" customHeight="1">
      <c r="A949" s="38"/>
      <c r="B949" s="38"/>
      <c r="C949" s="38"/>
      <c r="D949" s="38"/>
      <c r="E949" s="38"/>
      <c r="F949" s="38"/>
      <c r="G949" s="38"/>
      <c r="H949" s="38"/>
      <c r="I949" s="38"/>
      <c r="J949" s="38"/>
      <c r="K949" s="38"/>
      <c r="L949" s="38"/>
      <c r="M949" s="38"/>
      <c r="N949" s="172"/>
      <c r="O949" s="172"/>
      <c r="P949" s="38"/>
      <c r="Q949" s="38"/>
      <c r="R949" s="38"/>
      <c r="S949" s="38"/>
      <c r="T949" s="38"/>
      <c r="U949" s="38"/>
      <c r="V949" s="38"/>
      <c r="W949" s="38"/>
      <c r="X949" s="38"/>
      <c r="Y949" s="38"/>
      <c r="Z949" s="38"/>
    </row>
    <row r="950" spans="1:26" ht="15.75" customHeight="1">
      <c r="A950" s="38"/>
      <c r="B950" s="38"/>
      <c r="C950" s="38"/>
      <c r="D950" s="38"/>
      <c r="E950" s="38"/>
      <c r="F950" s="38"/>
      <c r="G950" s="38"/>
      <c r="H950" s="38"/>
      <c r="I950" s="38"/>
      <c r="J950" s="38"/>
      <c r="K950" s="38"/>
      <c r="L950" s="38"/>
      <c r="M950" s="38"/>
      <c r="N950" s="172"/>
      <c r="O950" s="172"/>
      <c r="P950" s="38"/>
      <c r="Q950" s="38"/>
      <c r="R950" s="38"/>
      <c r="S950" s="38"/>
      <c r="T950" s="38"/>
      <c r="U950" s="38"/>
      <c r="V950" s="38"/>
      <c r="W950" s="38"/>
      <c r="X950" s="38"/>
      <c r="Y950" s="38"/>
      <c r="Z950" s="38"/>
    </row>
    <row r="951" spans="1:26" ht="15.75" customHeight="1">
      <c r="A951" s="38"/>
      <c r="B951" s="38"/>
      <c r="C951" s="38"/>
      <c r="D951" s="38"/>
      <c r="E951" s="38"/>
      <c r="F951" s="38"/>
      <c r="G951" s="38"/>
      <c r="H951" s="38"/>
      <c r="I951" s="38"/>
      <c r="J951" s="38"/>
      <c r="K951" s="38"/>
      <c r="L951" s="38"/>
      <c r="M951" s="38"/>
      <c r="N951" s="172"/>
      <c r="O951" s="172"/>
      <c r="P951" s="38"/>
      <c r="Q951" s="38"/>
      <c r="R951" s="38"/>
      <c r="S951" s="38"/>
      <c r="T951" s="38"/>
      <c r="U951" s="38"/>
      <c r="V951" s="38"/>
      <c r="W951" s="38"/>
      <c r="X951" s="38"/>
      <c r="Y951" s="38"/>
      <c r="Z951" s="38"/>
    </row>
    <row r="952" spans="1:26" ht="15.75" customHeight="1">
      <c r="A952" s="38"/>
      <c r="B952" s="38"/>
      <c r="C952" s="38"/>
      <c r="D952" s="38"/>
      <c r="E952" s="38"/>
      <c r="F952" s="38"/>
      <c r="G952" s="38"/>
      <c r="H952" s="38"/>
      <c r="I952" s="38"/>
      <c r="J952" s="38"/>
      <c r="K952" s="38"/>
      <c r="L952" s="38"/>
      <c r="M952" s="38"/>
      <c r="N952" s="172"/>
      <c r="O952" s="172"/>
      <c r="P952" s="38"/>
      <c r="Q952" s="38"/>
      <c r="R952" s="38"/>
      <c r="S952" s="38"/>
      <c r="T952" s="38"/>
      <c r="U952" s="38"/>
      <c r="V952" s="38"/>
      <c r="W952" s="38"/>
      <c r="X952" s="38"/>
      <c r="Y952" s="38"/>
      <c r="Z952" s="38"/>
    </row>
    <row r="953" spans="1:26" ht="15.75" customHeight="1">
      <c r="A953" s="38"/>
      <c r="B953" s="38"/>
      <c r="C953" s="38"/>
      <c r="D953" s="38"/>
      <c r="E953" s="38"/>
      <c r="F953" s="38"/>
      <c r="G953" s="38"/>
      <c r="H953" s="38"/>
      <c r="I953" s="38"/>
      <c r="J953" s="38"/>
      <c r="K953" s="38"/>
      <c r="L953" s="38"/>
      <c r="M953" s="38"/>
      <c r="N953" s="172"/>
      <c r="O953" s="172"/>
      <c r="P953" s="38"/>
      <c r="Q953" s="38"/>
      <c r="R953" s="38"/>
      <c r="S953" s="38"/>
      <c r="T953" s="38"/>
      <c r="U953" s="38"/>
      <c r="V953" s="38"/>
      <c r="W953" s="38"/>
      <c r="X953" s="38"/>
      <c r="Y953" s="38"/>
      <c r="Z953" s="38"/>
    </row>
    <row r="954" spans="1:26" ht="15.75" customHeight="1">
      <c r="A954" s="38"/>
      <c r="B954" s="38"/>
      <c r="C954" s="38"/>
      <c r="D954" s="38"/>
      <c r="E954" s="38"/>
      <c r="F954" s="38"/>
      <c r="G954" s="38"/>
      <c r="H954" s="38"/>
      <c r="I954" s="38"/>
      <c r="J954" s="38"/>
      <c r="K954" s="38"/>
      <c r="L954" s="38"/>
      <c r="M954" s="38"/>
      <c r="N954" s="172"/>
      <c r="O954" s="172"/>
      <c r="P954" s="38"/>
      <c r="Q954" s="38"/>
      <c r="R954" s="38"/>
      <c r="S954" s="38"/>
      <c r="T954" s="38"/>
      <c r="U954" s="38"/>
      <c r="V954" s="38"/>
      <c r="W954" s="38"/>
      <c r="X954" s="38"/>
      <c r="Y954" s="38"/>
      <c r="Z954" s="38"/>
    </row>
    <row r="955" spans="1:26" ht="15.75" customHeight="1">
      <c r="A955" s="38"/>
      <c r="B955" s="38"/>
      <c r="C955" s="38"/>
      <c r="D955" s="38"/>
      <c r="E955" s="38"/>
      <c r="F955" s="38"/>
      <c r="G955" s="38"/>
      <c r="H955" s="38"/>
      <c r="I955" s="38"/>
      <c r="J955" s="38"/>
      <c r="K955" s="38"/>
      <c r="L955" s="38"/>
      <c r="M955" s="38"/>
      <c r="N955" s="172"/>
      <c r="O955" s="172"/>
      <c r="P955" s="38"/>
      <c r="Q955" s="38"/>
      <c r="R955" s="38"/>
      <c r="S955" s="38"/>
      <c r="T955" s="38"/>
      <c r="U955" s="38"/>
      <c r="V955" s="38"/>
      <c r="W955" s="38"/>
      <c r="X955" s="38"/>
      <c r="Y955" s="38"/>
      <c r="Z955" s="38"/>
    </row>
    <row r="956" spans="1:26" ht="15.75" customHeight="1">
      <c r="A956" s="38"/>
      <c r="B956" s="38"/>
      <c r="C956" s="38"/>
      <c r="D956" s="38"/>
      <c r="E956" s="38"/>
      <c r="F956" s="38"/>
      <c r="G956" s="38"/>
      <c r="H956" s="38"/>
      <c r="I956" s="38"/>
      <c r="J956" s="38"/>
      <c r="K956" s="38"/>
      <c r="L956" s="38"/>
      <c r="M956" s="38"/>
      <c r="N956" s="172"/>
      <c r="O956" s="172"/>
      <c r="P956" s="38"/>
      <c r="Q956" s="38"/>
      <c r="R956" s="38"/>
      <c r="S956" s="38"/>
      <c r="T956" s="38"/>
      <c r="U956" s="38"/>
      <c r="V956" s="38"/>
      <c r="W956" s="38"/>
      <c r="X956" s="38"/>
      <c r="Y956" s="38"/>
      <c r="Z956" s="38"/>
    </row>
    <row r="957" spans="1:26" ht="15.75" customHeight="1">
      <c r="A957" s="38"/>
      <c r="B957" s="38"/>
      <c r="C957" s="38"/>
      <c r="D957" s="38"/>
      <c r="E957" s="38"/>
      <c r="F957" s="38"/>
      <c r="G957" s="38"/>
      <c r="H957" s="38"/>
      <c r="I957" s="38"/>
      <c r="J957" s="38"/>
      <c r="K957" s="38"/>
      <c r="L957" s="38"/>
      <c r="M957" s="38"/>
      <c r="N957" s="172"/>
      <c r="O957" s="172"/>
      <c r="P957" s="38"/>
      <c r="Q957" s="38"/>
      <c r="R957" s="38"/>
      <c r="S957" s="38"/>
      <c r="T957" s="38"/>
      <c r="U957" s="38"/>
      <c r="V957" s="38"/>
      <c r="W957" s="38"/>
      <c r="X957" s="38"/>
      <c r="Y957" s="38"/>
      <c r="Z957" s="38"/>
    </row>
    <row r="958" spans="1:26" ht="15.75" customHeight="1">
      <c r="A958" s="38"/>
      <c r="B958" s="38"/>
      <c r="C958" s="38"/>
      <c r="D958" s="38"/>
      <c r="E958" s="38"/>
      <c r="F958" s="38"/>
      <c r="G958" s="38"/>
      <c r="H958" s="38"/>
      <c r="I958" s="38"/>
      <c r="J958" s="38"/>
      <c r="K958" s="38"/>
      <c r="L958" s="38"/>
      <c r="M958" s="38"/>
      <c r="N958" s="172"/>
      <c r="O958" s="172"/>
      <c r="P958" s="38"/>
      <c r="Q958" s="38"/>
      <c r="R958" s="38"/>
      <c r="S958" s="38"/>
      <c r="T958" s="38"/>
      <c r="U958" s="38"/>
      <c r="V958" s="38"/>
      <c r="W958" s="38"/>
      <c r="X958" s="38"/>
      <c r="Y958" s="38"/>
      <c r="Z958" s="38"/>
    </row>
    <row r="959" spans="1:26" ht="15.75" customHeight="1">
      <c r="A959" s="38"/>
      <c r="B959" s="38"/>
      <c r="C959" s="38"/>
      <c r="D959" s="38"/>
      <c r="E959" s="38"/>
      <c r="F959" s="38"/>
      <c r="G959" s="38"/>
      <c r="H959" s="38"/>
      <c r="I959" s="38"/>
      <c r="J959" s="38"/>
      <c r="K959" s="38"/>
      <c r="L959" s="38"/>
      <c r="M959" s="38"/>
      <c r="N959" s="172"/>
      <c r="O959" s="172"/>
      <c r="P959" s="38"/>
      <c r="Q959" s="38"/>
      <c r="R959" s="38"/>
      <c r="S959" s="38"/>
      <c r="T959" s="38"/>
      <c r="U959" s="38"/>
      <c r="V959" s="38"/>
      <c r="W959" s="38"/>
      <c r="X959" s="38"/>
      <c r="Y959" s="38"/>
      <c r="Z959" s="38"/>
    </row>
    <row r="960" spans="1:26" ht="15.75" customHeight="1">
      <c r="A960" s="38"/>
      <c r="B960" s="38"/>
      <c r="C960" s="38"/>
      <c r="D960" s="38"/>
      <c r="E960" s="38"/>
      <c r="F960" s="38"/>
      <c r="G960" s="38"/>
      <c r="H960" s="38"/>
      <c r="I960" s="38"/>
      <c r="J960" s="38"/>
      <c r="K960" s="38"/>
      <c r="L960" s="38"/>
      <c r="M960" s="38"/>
      <c r="N960" s="172"/>
      <c r="O960" s="172"/>
      <c r="P960" s="38"/>
      <c r="Q960" s="38"/>
      <c r="R960" s="38"/>
      <c r="S960" s="38"/>
      <c r="T960" s="38"/>
      <c r="U960" s="38"/>
      <c r="V960" s="38"/>
      <c r="W960" s="38"/>
      <c r="X960" s="38"/>
      <c r="Y960" s="38"/>
      <c r="Z960" s="38"/>
    </row>
    <row r="961" spans="1:26" ht="15.75" customHeight="1">
      <c r="A961" s="38"/>
      <c r="B961" s="38"/>
      <c r="C961" s="38"/>
      <c r="D961" s="38"/>
      <c r="E961" s="38"/>
      <c r="F961" s="38"/>
      <c r="G961" s="38"/>
      <c r="H961" s="38"/>
      <c r="I961" s="38"/>
      <c r="J961" s="38"/>
      <c r="K961" s="38"/>
      <c r="L961" s="38"/>
      <c r="M961" s="38"/>
      <c r="N961" s="172"/>
      <c r="O961" s="172"/>
      <c r="P961" s="38"/>
      <c r="Q961" s="38"/>
      <c r="R961" s="38"/>
      <c r="S961" s="38"/>
      <c r="T961" s="38"/>
      <c r="U961" s="38"/>
      <c r="V961" s="38"/>
      <c r="W961" s="38"/>
      <c r="X961" s="38"/>
      <c r="Y961" s="38"/>
      <c r="Z961" s="38"/>
    </row>
    <row r="962" spans="1:26" ht="15.75" customHeight="1">
      <c r="A962" s="38"/>
      <c r="B962" s="38"/>
      <c r="C962" s="38"/>
      <c r="D962" s="38"/>
      <c r="E962" s="38"/>
      <c r="F962" s="38"/>
      <c r="G962" s="38"/>
      <c r="H962" s="38"/>
      <c r="I962" s="38"/>
      <c r="J962" s="38"/>
      <c r="K962" s="38"/>
      <c r="L962" s="38"/>
      <c r="M962" s="38"/>
      <c r="N962" s="172"/>
      <c r="O962" s="172"/>
      <c r="P962" s="38"/>
      <c r="Q962" s="38"/>
      <c r="R962" s="38"/>
      <c r="S962" s="38"/>
      <c r="T962" s="38"/>
      <c r="U962" s="38"/>
      <c r="V962" s="38"/>
      <c r="W962" s="38"/>
      <c r="X962" s="38"/>
      <c r="Y962" s="38"/>
      <c r="Z962" s="38"/>
    </row>
    <row r="963" spans="1:26" ht="15.75" customHeight="1">
      <c r="A963" s="38"/>
      <c r="B963" s="38"/>
      <c r="C963" s="38"/>
      <c r="D963" s="38"/>
      <c r="E963" s="38"/>
      <c r="F963" s="38"/>
      <c r="G963" s="38"/>
      <c r="H963" s="38"/>
      <c r="I963" s="38"/>
      <c r="J963" s="38"/>
      <c r="K963" s="38"/>
      <c r="L963" s="38"/>
      <c r="M963" s="38"/>
      <c r="N963" s="172"/>
      <c r="O963" s="172"/>
      <c r="P963" s="38"/>
      <c r="Q963" s="38"/>
      <c r="R963" s="38"/>
      <c r="S963" s="38"/>
      <c r="T963" s="38"/>
      <c r="U963" s="38"/>
      <c r="V963" s="38"/>
      <c r="W963" s="38"/>
      <c r="X963" s="38"/>
      <c r="Y963" s="38"/>
      <c r="Z963" s="38"/>
    </row>
    <row r="964" spans="1:26" ht="15.75" customHeight="1">
      <c r="A964" s="38"/>
      <c r="B964" s="38"/>
      <c r="C964" s="38"/>
      <c r="D964" s="38"/>
      <c r="E964" s="38"/>
      <c r="F964" s="38"/>
      <c r="G964" s="38"/>
      <c r="H964" s="38"/>
      <c r="I964" s="38"/>
      <c r="J964" s="38"/>
      <c r="K964" s="38"/>
      <c r="L964" s="38"/>
      <c r="M964" s="38"/>
      <c r="N964" s="172"/>
      <c r="O964" s="172"/>
      <c r="P964" s="38"/>
      <c r="Q964" s="38"/>
      <c r="R964" s="38"/>
      <c r="S964" s="38"/>
      <c r="T964" s="38"/>
      <c r="U964" s="38"/>
      <c r="V964" s="38"/>
      <c r="W964" s="38"/>
      <c r="X964" s="38"/>
      <c r="Y964" s="38"/>
      <c r="Z964" s="38"/>
    </row>
    <row r="965" spans="1:26" ht="15.75" customHeight="1">
      <c r="A965" s="38"/>
      <c r="B965" s="38"/>
      <c r="C965" s="38"/>
      <c r="D965" s="38"/>
      <c r="E965" s="38"/>
      <c r="F965" s="38"/>
      <c r="G965" s="38"/>
      <c r="H965" s="38"/>
      <c r="I965" s="38"/>
      <c r="J965" s="38"/>
      <c r="K965" s="38"/>
      <c r="L965" s="38"/>
      <c r="M965" s="38"/>
      <c r="N965" s="172"/>
      <c r="O965" s="172"/>
      <c r="P965" s="38"/>
      <c r="Q965" s="38"/>
      <c r="R965" s="38"/>
      <c r="S965" s="38"/>
      <c r="T965" s="38"/>
      <c r="U965" s="38"/>
      <c r="V965" s="38"/>
      <c r="W965" s="38"/>
      <c r="X965" s="38"/>
      <c r="Y965" s="38"/>
      <c r="Z965" s="38"/>
    </row>
    <row r="966" spans="1:26" ht="15.75" customHeight="1">
      <c r="A966" s="38"/>
      <c r="B966" s="38"/>
      <c r="C966" s="38"/>
      <c r="D966" s="38"/>
      <c r="E966" s="38"/>
      <c r="F966" s="38"/>
      <c r="G966" s="38"/>
      <c r="H966" s="38"/>
      <c r="I966" s="38"/>
      <c r="J966" s="38"/>
      <c r="K966" s="38"/>
      <c r="L966" s="38"/>
      <c r="M966" s="38"/>
      <c r="N966" s="172"/>
      <c r="O966" s="172"/>
      <c r="P966" s="38"/>
      <c r="Q966" s="38"/>
      <c r="R966" s="38"/>
      <c r="S966" s="38"/>
      <c r="T966" s="38"/>
      <c r="U966" s="38"/>
      <c r="V966" s="38"/>
      <c r="W966" s="38"/>
      <c r="X966" s="38"/>
      <c r="Y966" s="38"/>
      <c r="Z966" s="38"/>
    </row>
    <row r="967" spans="1:26" ht="15.75" customHeight="1">
      <c r="A967" s="38"/>
      <c r="B967" s="38"/>
      <c r="C967" s="38"/>
      <c r="D967" s="38"/>
      <c r="E967" s="38"/>
      <c r="F967" s="38"/>
      <c r="G967" s="38"/>
      <c r="H967" s="38"/>
      <c r="I967" s="38"/>
      <c r="J967" s="38"/>
      <c r="K967" s="38"/>
      <c r="L967" s="38"/>
      <c r="M967" s="38"/>
      <c r="N967" s="172"/>
      <c r="O967" s="172"/>
      <c r="P967" s="38"/>
      <c r="Q967" s="38"/>
      <c r="R967" s="38"/>
      <c r="S967" s="38"/>
      <c r="T967" s="38"/>
      <c r="U967" s="38"/>
      <c r="V967" s="38"/>
      <c r="W967" s="38"/>
      <c r="X967" s="38"/>
      <c r="Y967" s="38"/>
      <c r="Z967" s="38"/>
    </row>
    <row r="968" spans="1:26" ht="15.75" customHeight="1">
      <c r="A968" s="38"/>
      <c r="B968" s="38"/>
      <c r="C968" s="38"/>
      <c r="D968" s="38"/>
      <c r="E968" s="38"/>
      <c r="F968" s="38"/>
      <c r="G968" s="38"/>
      <c r="H968" s="38"/>
      <c r="I968" s="38"/>
      <c r="J968" s="38"/>
      <c r="K968" s="38"/>
      <c r="L968" s="38"/>
      <c r="M968" s="38"/>
      <c r="N968" s="172"/>
      <c r="O968" s="172"/>
      <c r="P968" s="38"/>
      <c r="Q968" s="38"/>
      <c r="R968" s="38"/>
      <c r="S968" s="38"/>
      <c r="T968" s="38"/>
      <c r="U968" s="38"/>
      <c r="V968" s="38"/>
      <c r="W968" s="38"/>
      <c r="X968" s="38"/>
      <c r="Y968" s="38"/>
      <c r="Z968" s="38"/>
    </row>
    <row r="969" spans="1:26" ht="15.75" customHeight="1">
      <c r="A969" s="38"/>
      <c r="B969" s="38"/>
      <c r="C969" s="38"/>
      <c r="D969" s="38"/>
      <c r="E969" s="38"/>
      <c r="F969" s="38"/>
      <c r="G969" s="38"/>
      <c r="H969" s="38"/>
      <c r="I969" s="38"/>
      <c r="J969" s="38"/>
      <c r="K969" s="38"/>
      <c r="L969" s="38"/>
      <c r="M969" s="38"/>
      <c r="N969" s="172"/>
      <c r="O969" s="172"/>
      <c r="P969" s="38"/>
      <c r="Q969" s="38"/>
      <c r="R969" s="38"/>
      <c r="S969" s="38"/>
      <c r="T969" s="38"/>
      <c r="U969" s="38"/>
      <c r="V969" s="38"/>
      <c r="W969" s="38"/>
      <c r="X969" s="38"/>
      <c r="Y969" s="38"/>
      <c r="Z969" s="38"/>
    </row>
    <row r="970" spans="1:26" ht="15.75" customHeight="1">
      <c r="A970" s="38"/>
      <c r="B970" s="38"/>
      <c r="C970" s="38"/>
      <c r="D970" s="38"/>
      <c r="E970" s="38"/>
      <c r="F970" s="38"/>
      <c r="G970" s="38"/>
      <c r="H970" s="38"/>
      <c r="I970" s="38"/>
      <c r="J970" s="38"/>
      <c r="K970" s="38"/>
      <c r="L970" s="38"/>
      <c r="M970" s="38"/>
      <c r="N970" s="172"/>
      <c r="O970" s="172"/>
      <c r="P970" s="38"/>
      <c r="Q970" s="38"/>
      <c r="R970" s="38"/>
      <c r="S970" s="38"/>
      <c r="T970" s="38"/>
      <c r="U970" s="38"/>
      <c r="V970" s="38"/>
      <c r="W970" s="38"/>
      <c r="X970" s="38"/>
      <c r="Y970" s="38"/>
      <c r="Z970" s="38"/>
    </row>
    <row r="971" spans="1:26" ht="15.75" customHeight="1">
      <c r="A971" s="38"/>
      <c r="B971" s="38"/>
      <c r="C971" s="38"/>
      <c r="D971" s="38"/>
      <c r="E971" s="38"/>
      <c r="F971" s="38"/>
      <c r="G971" s="38"/>
      <c r="H971" s="38"/>
      <c r="I971" s="38"/>
      <c r="J971" s="38"/>
      <c r="K971" s="38"/>
      <c r="L971" s="38"/>
      <c r="M971" s="38"/>
      <c r="N971" s="172"/>
      <c r="O971" s="172"/>
      <c r="P971" s="38"/>
      <c r="Q971" s="38"/>
      <c r="R971" s="38"/>
      <c r="S971" s="38"/>
      <c r="T971" s="38"/>
      <c r="U971" s="38"/>
      <c r="V971" s="38"/>
      <c r="W971" s="38"/>
      <c r="X971" s="38"/>
      <c r="Y971" s="38"/>
      <c r="Z971" s="38"/>
    </row>
    <row r="972" spans="1:26" ht="15.75" customHeight="1">
      <c r="A972" s="38"/>
      <c r="B972" s="38"/>
      <c r="C972" s="38"/>
      <c r="D972" s="38"/>
      <c r="E972" s="38"/>
      <c r="F972" s="38"/>
      <c r="G972" s="38"/>
      <c r="H972" s="38"/>
      <c r="I972" s="38"/>
      <c r="J972" s="38"/>
      <c r="K972" s="38"/>
      <c r="L972" s="38"/>
      <c r="M972" s="38"/>
      <c r="N972" s="172"/>
      <c r="O972" s="172"/>
      <c r="P972" s="38"/>
      <c r="Q972" s="38"/>
      <c r="R972" s="38"/>
      <c r="S972" s="38"/>
      <c r="T972" s="38"/>
      <c r="U972" s="38"/>
      <c r="V972" s="38"/>
      <c r="W972" s="38"/>
      <c r="X972" s="38"/>
      <c r="Y972" s="38"/>
      <c r="Z972" s="38"/>
    </row>
    <row r="973" spans="1:26" ht="15.75" customHeight="1">
      <c r="A973" s="38"/>
      <c r="B973" s="38"/>
      <c r="C973" s="38"/>
      <c r="D973" s="38"/>
      <c r="E973" s="38"/>
      <c r="F973" s="38"/>
      <c r="G973" s="38"/>
      <c r="H973" s="38"/>
      <c r="I973" s="38"/>
      <c r="J973" s="38"/>
      <c r="K973" s="38"/>
      <c r="L973" s="38"/>
      <c r="M973" s="38"/>
      <c r="N973" s="172"/>
      <c r="O973" s="172"/>
      <c r="P973" s="38"/>
      <c r="Q973" s="38"/>
      <c r="R973" s="38"/>
      <c r="S973" s="38"/>
      <c r="T973" s="38"/>
      <c r="U973" s="38"/>
      <c r="V973" s="38"/>
      <c r="W973" s="38"/>
      <c r="X973" s="38"/>
      <c r="Y973" s="38"/>
      <c r="Z973" s="38"/>
    </row>
    <row r="974" spans="1:26" ht="15.75" customHeight="1">
      <c r="A974" s="38"/>
      <c r="B974" s="38"/>
      <c r="C974" s="38"/>
      <c r="D974" s="38"/>
      <c r="E974" s="38"/>
      <c r="F974" s="38"/>
      <c r="G974" s="38"/>
      <c r="H974" s="38"/>
      <c r="I974" s="38"/>
      <c r="J974" s="38"/>
      <c r="K974" s="38"/>
      <c r="L974" s="38"/>
      <c r="M974" s="38"/>
      <c r="N974" s="172"/>
      <c r="O974" s="172"/>
      <c r="P974" s="38"/>
      <c r="Q974" s="38"/>
      <c r="R974" s="38"/>
      <c r="S974" s="38"/>
      <c r="T974" s="38"/>
      <c r="U974" s="38"/>
      <c r="V974" s="38"/>
      <c r="W974" s="38"/>
      <c r="X974" s="38"/>
      <c r="Y974" s="38"/>
      <c r="Z974" s="38"/>
    </row>
    <row r="975" spans="1:26" ht="15.75" customHeight="1">
      <c r="A975" s="38"/>
      <c r="B975" s="38"/>
      <c r="C975" s="38"/>
      <c r="D975" s="38"/>
      <c r="E975" s="38"/>
      <c r="F975" s="38"/>
      <c r="G975" s="38"/>
      <c r="H975" s="38"/>
      <c r="I975" s="38"/>
      <c r="J975" s="38"/>
      <c r="K975" s="38"/>
      <c r="L975" s="38"/>
      <c r="M975" s="38"/>
      <c r="N975" s="172"/>
      <c r="O975" s="172"/>
      <c r="P975" s="38"/>
      <c r="Q975" s="38"/>
      <c r="R975" s="38"/>
      <c r="S975" s="38"/>
      <c r="T975" s="38"/>
      <c r="U975" s="38"/>
      <c r="V975" s="38"/>
      <c r="W975" s="38"/>
      <c r="X975" s="38"/>
      <c r="Y975" s="38"/>
      <c r="Z975" s="38"/>
    </row>
    <row r="976" spans="1:26" ht="15.75" customHeight="1">
      <c r="A976" s="38"/>
      <c r="B976" s="38"/>
      <c r="C976" s="38"/>
      <c r="D976" s="38"/>
      <c r="E976" s="38"/>
      <c r="F976" s="38"/>
      <c r="G976" s="38"/>
      <c r="H976" s="38"/>
      <c r="I976" s="38"/>
      <c r="J976" s="38"/>
      <c r="K976" s="38"/>
      <c r="L976" s="38"/>
      <c r="M976" s="38"/>
      <c r="N976" s="172"/>
      <c r="O976" s="172"/>
      <c r="P976" s="38"/>
      <c r="Q976" s="38"/>
      <c r="R976" s="38"/>
      <c r="S976" s="38"/>
      <c r="T976" s="38"/>
      <c r="U976" s="38"/>
      <c r="V976" s="38"/>
      <c r="W976" s="38"/>
      <c r="X976" s="38"/>
      <c r="Y976" s="38"/>
      <c r="Z976" s="38"/>
    </row>
    <row r="977" spans="1:26" ht="15.75" customHeight="1">
      <c r="A977" s="38"/>
      <c r="B977" s="38"/>
      <c r="C977" s="38"/>
      <c r="D977" s="38"/>
      <c r="E977" s="38"/>
      <c r="F977" s="38"/>
      <c r="G977" s="38"/>
      <c r="H977" s="38"/>
      <c r="I977" s="38"/>
      <c r="J977" s="38"/>
      <c r="K977" s="38"/>
      <c r="L977" s="38"/>
      <c r="M977" s="38"/>
      <c r="N977" s="172"/>
      <c r="O977" s="172"/>
      <c r="P977" s="38"/>
      <c r="Q977" s="38"/>
      <c r="R977" s="38"/>
      <c r="S977" s="38"/>
      <c r="T977" s="38"/>
      <c r="U977" s="38"/>
      <c r="V977" s="38"/>
      <c r="W977" s="38"/>
      <c r="X977" s="38"/>
      <c r="Y977" s="38"/>
      <c r="Z977" s="38"/>
    </row>
    <row r="978" spans="1:26" ht="15.75" customHeight="1">
      <c r="A978" s="38"/>
      <c r="B978" s="38"/>
      <c r="C978" s="38"/>
      <c r="D978" s="38"/>
      <c r="E978" s="38"/>
      <c r="F978" s="38"/>
      <c r="G978" s="38"/>
      <c r="H978" s="38"/>
      <c r="I978" s="38"/>
      <c r="J978" s="38"/>
      <c r="K978" s="38"/>
      <c r="L978" s="38"/>
      <c r="M978" s="38"/>
      <c r="N978" s="172"/>
      <c r="O978" s="172"/>
      <c r="P978" s="38"/>
      <c r="Q978" s="38"/>
      <c r="R978" s="38"/>
      <c r="S978" s="38"/>
      <c r="T978" s="38"/>
      <c r="U978" s="38"/>
      <c r="V978" s="38"/>
      <c r="W978" s="38"/>
      <c r="X978" s="38"/>
      <c r="Y978" s="38"/>
      <c r="Z978" s="38"/>
    </row>
    <row r="979" spans="1:26" ht="15.75" customHeight="1">
      <c r="A979" s="38"/>
      <c r="B979" s="38"/>
      <c r="C979" s="38"/>
      <c r="D979" s="38"/>
      <c r="E979" s="38"/>
      <c r="F979" s="38"/>
      <c r="G979" s="38"/>
      <c r="H979" s="38"/>
      <c r="I979" s="38"/>
      <c r="J979" s="38"/>
      <c r="K979" s="38"/>
      <c r="L979" s="38"/>
      <c r="M979" s="38"/>
      <c r="N979" s="172"/>
      <c r="O979" s="172"/>
      <c r="P979" s="38"/>
      <c r="Q979" s="38"/>
      <c r="R979" s="38"/>
      <c r="S979" s="38"/>
      <c r="T979" s="38"/>
      <c r="U979" s="38"/>
      <c r="V979" s="38"/>
      <c r="W979" s="38"/>
      <c r="X979" s="38"/>
      <c r="Y979" s="38"/>
      <c r="Z979" s="38"/>
    </row>
    <row r="980" spans="1:26" ht="15.75" customHeight="1">
      <c r="A980" s="38"/>
      <c r="B980" s="38"/>
      <c r="C980" s="38"/>
      <c r="D980" s="38"/>
      <c r="E980" s="38"/>
      <c r="F980" s="38"/>
      <c r="G980" s="38"/>
      <c r="H980" s="38"/>
      <c r="I980" s="38"/>
      <c r="J980" s="38"/>
      <c r="K980" s="38"/>
      <c r="L980" s="38"/>
      <c r="M980" s="38"/>
      <c r="N980" s="172"/>
      <c r="O980" s="172"/>
      <c r="P980" s="38"/>
      <c r="Q980" s="38"/>
      <c r="R980" s="38"/>
      <c r="S980" s="38"/>
      <c r="T980" s="38"/>
      <c r="U980" s="38"/>
      <c r="V980" s="38"/>
      <c r="W980" s="38"/>
      <c r="X980" s="38"/>
      <c r="Y980" s="38"/>
      <c r="Z980" s="38"/>
    </row>
    <row r="981" spans="1:26" ht="15.75" customHeight="1">
      <c r="A981" s="38"/>
      <c r="B981" s="38"/>
      <c r="C981" s="38"/>
      <c r="D981" s="38"/>
      <c r="E981" s="38"/>
      <c r="F981" s="38"/>
      <c r="G981" s="38"/>
      <c r="H981" s="38"/>
      <c r="I981" s="38"/>
      <c r="J981" s="38"/>
      <c r="K981" s="38"/>
      <c r="L981" s="38"/>
      <c r="M981" s="38"/>
      <c r="N981" s="172"/>
      <c r="O981" s="172"/>
      <c r="P981" s="38"/>
      <c r="Q981" s="38"/>
      <c r="R981" s="38"/>
      <c r="S981" s="38"/>
      <c r="T981" s="38"/>
      <c r="U981" s="38"/>
      <c r="V981" s="38"/>
      <c r="W981" s="38"/>
      <c r="X981" s="38"/>
      <c r="Y981" s="38"/>
      <c r="Z981" s="38"/>
    </row>
    <row r="982" spans="1:26" ht="15.75" customHeight="1">
      <c r="A982" s="38"/>
      <c r="B982" s="38"/>
      <c r="C982" s="38"/>
      <c r="D982" s="38"/>
      <c r="E982" s="38"/>
      <c r="F982" s="38"/>
      <c r="G982" s="38"/>
      <c r="H982" s="38"/>
      <c r="I982" s="38"/>
      <c r="J982" s="38"/>
      <c r="K982" s="38"/>
      <c r="L982" s="38"/>
      <c r="M982" s="38"/>
      <c r="N982" s="172"/>
      <c r="O982" s="172"/>
      <c r="P982" s="38"/>
      <c r="Q982" s="38"/>
      <c r="R982" s="38"/>
      <c r="S982" s="38"/>
      <c r="T982" s="38"/>
      <c r="U982" s="38"/>
      <c r="V982" s="38"/>
      <c r="W982" s="38"/>
      <c r="X982" s="38"/>
      <c r="Y982" s="38"/>
      <c r="Z982" s="38"/>
    </row>
    <row r="983" spans="1:26" ht="15.75" customHeight="1">
      <c r="A983" s="38"/>
      <c r="B983" s="38"/>
      <c r="C983" s="38"/>
      <c r="D983" s="38"/>
      <c r="E983" s="38"/>
      <c r="F983" s="38"/>
      <c r="G983" s="38"/>
      <c r="H983" s="38"/>
      <c r="I983" s="38"/>
      <c r="J983" s="38"/>
      <c r="K983" s="38"/>
      <c r="L983" s="38"/>
      <c r="M983" s="38"/>
      <c r="N983" s="172"/>
      <c r="O983" s="172"/>
      <c r="P983" s="38"/>
      <c r="Q983" s="38"/>
      <c r="R983" s="38"/>
      <c r="S983" s="38"/>
      <c r="T983" s="38"/>
      <c r="U983" s="38"/>
      <c r="V983" s="38"/>
      <c r="W983" s="38"/>
      <c r="X983" s="38"/>
      <c r="Y983" s="38"/>
      <c r="Z983" s="38"/>
    </row>
    <row r="984" spans="1:26" ht="15.75" customHeight="1">
      <c r="A984" s="38"/>
      <c r="B984" s="38"/>
      <c r="C984" s="38"/>
      <c r="D984" s="38"/>
      <c r="E984" s="38"/>
      <c r="F984" s="38"/>
      <c r="G984" s="38"/>
      <c r="H984" s="38"/>
      <c r="I984" s="38"/>
      <c r="J984" s="38"/>
      <c r="K984" s="38"/>
      <c r="L984" s="38"/>
      <c r="M984" s="38"/>
      <c r="N984" s="172"/>
      <c r="O984" s="172"/>
      <c r="P984" s="38"/>
      <c r="Q984" s="38"/>
      <c r="R984" s="38"/>
      <c r="S984" s="38"/>
      <c r="T984" s="38"/>
      <c r="U984" s="38"/>
      <c r="V984" s="38"/>
      <c r="W984" s="38"/>
      <c r="X984" s="38"/>
      <c r="Y984" s="38"/>
      <c r="Z984" s="38"/>
    </row>
    <row r="985" spans="1:26" ht="15.75" customHeight="1">
      <c r="A985" s="38"/>
      <c r="B985" s="38"/>
      <c r="C985" s="38"/>
      <c r="D985" s="38"/>
      <c r="E985" s="38"/>
      <c r="F985" s="38"/>
      <c r="G985" s="38"/>
      <c r="H985" s="38"/>
      <c r="I985" s="38"/>
      <c r="J985" s="38"/>
      <c r="K985" s="38"/>
      <c r="L985" s="38"/>
      <c r="M985" s="38"/>
      <c r="N985" s="172"/>
      <c r="O985" s="172"/>
      <c r="P985" s="38"/>
      <c r="Q985" s="38"/>
      <c r="R985" s="38"/>
      <c r="S985" s="38"/>
      <c r="T985" s="38"/>
      <c r="U985" s="38"/>
      <c r="V985" s="38"/>
      <c r="W985" s="38"/>
      <c r="X985" s="38"/>
      <c r="Y985" s="38"/>
      <c r="Z985" s="38"/>
    </row>
    <row r="986" spans="1:26" ht="15.75" customHeight="1">
      <c r="A986" s="38"/>
      <c r="B986" s="38"/>
      <c r="C986" s="38"/>
      <c r="D986" s="38"/>
      <c r="E986" s="38"/>
      <c r="F986" s="38"/>
      <c r="G986" s="38"/>
      <c r="H986" s="38"/>
      <c r="I986" s="38"/>
      <c r="J986" s="38"/>
      <c r="K986" s="38"/>
      <c r="L986" s="38"/>
      <c r="M986" s="38"/>
      <c r="N986" s="172"/>
      <c r="O986" s="172"/>
      <c r="P986" s="38"/>
      <c r="Q986" s="38"/>
      <c r="R986" s="38"/>
      <c r="S986" s="38"/>
      <c r="T986" s="38"/>
      <c r="U986" s="38"/>
      <c r="V986" s="38"/>
      <c r="W986" s="38"/>
      <c r="X986" s="38"/>
      <c r="Y986" s="38"/>
      <c r="Z986" s="38"/>
    </row>
    <row r="987" spans="1:26" ht="15.75" customHeight="1">
      <c r="A987" s="38"/>
      <c r="B987" s="38"/>
      <c r="C987" s="38"/>
      <c r="D987" s="38"/>
      <c r="E987" s="38"/>
      <c r="F987" s="38"/>
      <c r="G987" s="38"/>
      <c r="H987" s="38"/>
      <c r="I987" s="38"/>
      <c r="J987" s="38"/>
      <c r="K987" s="38"/>
      <c r="L987" s="38"/>
      <c r="M987" s="38"/>
      <c r="N987" s="172"/>
      <c r="O987" s="172"/>
      <c r="P987" s="38"/>
      <c r="Q987" s="38"/>
      <c r="R987" s="38"/>
      <c r="S987" s="38"/>
      <c r="T987" s="38"/>
      <c r="U987" s="38"/>
      <c r="V987" s="38"/>
      <c r="W987" s="38"/>
      <c r="X987" s="38"/>
      <c r="Y987" s="38"/>
      <c r="Z987" s="38"/>
    </row>
    <row r="988" spans="1:26" ht="15.75" customHeight="1">
      <c r="A988" s="38"/>
      <c r="B988" s="38"/>
      <c r="C988" s="38"/>
      <c r="D988" s="38"/>
      <c r="E988" s="38"/>
      <c r="F988" s="38"/>
      <c r="G988" s="38"/>
      <c r="H988" s="38"/>
      <c r="I988" s="38"/>
      <c r="J988" s="38"/>
      <c r="K988" s="38"/>
      <c r="L988" s="38"/>
      <c r="M988" s="38"/>
      <c r="N988" s="172"/>
      <c r="O988" s="172"/>
      <c r="P988" s="38"/>
      <c r="Q988" s="38"/>
      <c r="R988" s="38"/>
      <c r="S988" s="38"/>
      <c r="T988" s="38"/>
      <c r="U988" s="38"/>
      <c r="V988" s="38"/>
      <c r="W988" s="38"/>
      <c r="X988" s="38"/>
      <c r="Y988" s="38"/>
      <c r="Z988" s="38"/>
    </row>
    <row r="989" spans="1:26" ht="15.75" customHeight="1">
      <c r="A989" s="38"/>
      <c r="B989" s="38"/>
      <c r="C989" s="38"/>
      <c r="D989" s="38"/>
      <c r="E989" s="38"/>
      <c r="F989" s="38"/>
      <c r="G989" s="38"/>
      <c r="H989" s="38"/>
      <c r="I989" s="38"/>
      <c r="J989" s="38"/>
      <c r="K989" s="38"/>
      <c r="L989" s="38"/>
      <c r="M989" s="38"/>
      <c r="N989" s="172"/>
      <c r="O989" s="172"/>
      <c r="P989" s="38"/>
      <c r="Q989" s="38"/>
      <c r="R989" s="38"/>
      <c r="S989" s="38"/>
      <c r="T989" s="38"/>
      <c r="U989" s="38"/>
      <c r="V989" s="38"/>
      <c r="W989" s="38"/>
      <c r="X989" s="38"/>
      <c r="Y989" s="38"/>
      <c r="Z989" s="38"/>
    </row>
    <row r="990" spans="1:26" ht="15.75" customHeight="1">
      <c r="A990" s="38"/>
      <c r="B990" s="38"/>
      <c r="C990" s="38"/>
      <c r="D990" s="38"/>
      <c r="E990" s="38"/>
      <c r="F990" s="38"/>
      <c r="G990" s="38"/>
      <c r="H990" s="38"/>
      <c r="I990" s="38"/>
      <c r="J990" s="38"/>
      <c r="K990" s="38"/>
      <c r="L990" s="38"/>
      <c r="M990" s="38"/>
      <c r="N990" s="172"/>
      <c r="O990" s="172"/>
      <c r="P990" s="38"/>
      <c r="Q990" s="38"/>
      <c r="R990" s="38"/>
      <c r="S990" s="38"/>
      <c r="T990" s="38"/>
      <c r="U990" s="38"/>
      <c r="V990" s="38"/>
      <c r="W990" s="38"/>
      <c r="X990" s="38"/>
      <c r="Y990" s="38"/>
      <c r="Z990" s="38"/>
    </row>
    <row r="991" spans="1:26" ht="15.75" customHeight="1">
      <c r="A991" s="38"/>
      <c r="B991" s="38"/>
      <c r="C991" s="38"/>
      <c r="D991" s="38"/>
      <c r="E991" s="38"/>
      <c r="F991" s="38"/>
      <c r="G991" s="38"/>
      <c r="H991" s="38"/>
      <c r="I991" s="38"/>
      <c r="J991" s="38"/>
      <c r="K991" s="38"/>
      <c r="L991" s="38"/>
      <c r="M991" s="38"/>
      <c r="N991" s="172"/>
      <c r="O991" s="172"/>
      <c r="P991" s="38"/>
      <c r="Q991" s="38"/>
      <c r="R991" s="38"/>
      <c r="S991" s="38"/>
      <c r="T991" s="38"/>
      <c r="U991" s="38"/>
      <c r="V991" s="38"/>
      <c r="W991" s="38"/>
      <c r="X991" s="38"/>
      <c r="Y991" s="38"/>
      <c r="Z991" s="38"/>
    </row>
    <row r="992" spans="1:26" ht="15.75" customHeight="1">
      <c r="A992" s="38"/>
      <c r="B992" s="38"/>
      <c r="C992" s="38"/>
      <c r="D992" s="38"/>
      <c r="E992" s="38"/>
      <c r="F992" s="38"/>
      <c r="G992" s="38"/>
      <c r="H992" s="38"/>
      <c r="I992" s="38"/>
      <c r="J992" s="38"/>
      <c r="K992" s="38"/>
      <c r="L992" s="38"/>
      <c r="M992" s="38"/>
      <c r="N992" s="172"/>
      <c r="O992" s="172"/>
      <c r="P992" s="38"/>
      <c r="Q992" s="38"/>
      <c r="R992" s="38"/>
      <c r="S992" s="38"/>
      <c r="T992" s="38"/>
      <c r="U992" s="38"/>
      <c r="V992" s="38"/>
      <c r="W992" s="38"/>
      <c r="X992" s="38"/>
      <c r="Y992" s="38"/>
      <c r="Z992" s="38"/>
    </row>
    <row r="993" spans="1:26" ht="15.75" customHeight="1">
      <c r="A993" s="38"/>
      <c r="B993" s="38"/>
      <c r="C993" s="38"/>
      <c r="D993" s="38"/>
      <c r="E993" s="38"/>
      <c r="F993" s="38"/>
      <c r="G993" s="38"/>
      <c r="H993" s="38"/>
      <c r="I993" s="38"/>
      <c r="J993" s="38"/>
      <c r="K993" s="38"/>
      <c r="L993" s="38"/>
      <c r="M993" s="38"/>
      <c r="N993" s="172"/>
      <c r="O993" s="172"/>
      <c r="P993" s="38"/>
      <c r="Q993" s="38"/>
      <c r="R993" s="38"/>
      <c r="S993" s="38"/>
      <c r="T993" s="38"/>
      <c r="U993" s="38"/>
      <c r="V993" s="38"/>
      <c r="W993" s="38"/>
      <c r="X993" s="38"/>
      <c r="Y993" s="38"/>
      <c r="Z993" s="38"/>
    </row>
    <row r="994" spans="1:26" ht="15.75" customHeight="1">
      <c r="A994" s="38"/>
      <c r="B994" s="38"/>
      <c r="C994" s="38"/>
      <c r="D994" s="38"/>
      <c r="E994" s="38"/>
      <c r="F994" s="38"/>
      <c r="G994" s="38"/>
      <c r="H994" s="38"/>
      <c r="I994" s="38"/>
      <c r="J994" s="38"/>
      <c r="K994" s="38"/>
      <c r="L994" s="38"/>
      <c r="M994" s="38"/>
      <c r="N994" s="172"/>
      <c r="O994" s="172"/>
      <c r="P994" s="38"/>
      <c r="Q994" s="38"/>
      <c r="R994" s="38"/>
      <c r="S994" s="38"/>
      <c r="T994" s="38"/>
      <c r="U994" s="38"/>
      <c r="V994" s="38"/>
      <c r="W994" s="38"/>
      <c r="X994" s="38"/>
      <c r="Y994" s="38"/>
      <c r="Z994" s="38"/>
    </row>
    <row r="995" spans="1:26" ht="15.75" customHeight="1">
      <c r="A995" s="38"/>
      <c r="B995" s="38"/>
      <c r="C995" s="38"/>
      <c r="D995" s="38"/>
      <c r="E995" s="38"/>
      <c r="F995" s="38"/>
      <c r="G995" s="38"/>
      <c r="H995" s="38"/>
      <c r="I995" s="38"/>
      <c r="J995" s="38"/>
      <c r="K995" s="38"/>
      <c r="L995" s="38"/>
      <c r="M995" s="38"/>
      <c r="N995" s="172"/>
      <c r="O995" s="172"/>
      <c r="P995" s="38"/>
      <c r="Q995" s="38"/>
      <c r="R995" s="38"/>
      <c r="S995" s="38"/>
      <c r="T995" s="38"/>
      <c r="U995" s="38"/>
      <c r="V995" s="38"/>
      <c r="W995" s="38"/>
      <c r="X995" s="38"/>
      <c r="Y995" s="38"/>
      <c r="Z995" s="38"/>
    </row>
    <row r="996" spans="1:26" ht="15.75" customHeight="1">
      <c r="A996" s="38"/>
      <c r="B996" s="38"/>
      <c r="C996" s="38"/>
      <c r="D996" s="38"/>
      <c r="E996" s="38"/>
      <c r="F996" s="38"/>
      <c r="G996" s="38"/>
      <c r="H996" s="38"/>
      <c r="I996" s="38"/>
      <c r="J996" s="38"/>
      <c r="K996" s="38"/>
      <c r="L996" s="38"/>
      <c r="M996" s="38"/>
      <c r="N996" s="172"/>
      <c r="O996" s="172"/>
      <c r="P996" s="38"/>
      <c r="Q996" s="38"/>
      <c r="R996" s="38"/>
      <c r="S996" s="38"/>
      <c r="T996" s="38"/>
      <c r="U996" s="38"/>
      <c r="V996" s="38"/>
      <c r="W996" s="38"/>
      <c r="X996" s="38"/>
      <c r="Y996" s="38"/>
      <c r="Z996" s="38"/>
    </row>
    <row r="997" spans="1:26" ht="15.75" customHeight="1">
      <c r="A997" s="38"/>
      <c r="B997" s="38"/>
      <c r="C997" s="38"/>
      <c r="D997" s="38"/>
      <c r="E997" s="38"/>
      <c r="F997" s="38"/>
      <c r="G997" s="38"/>
      <c r="H997" s="38"/>
      <c r="I997" s="38"/>
      <c r="J997" s="38"/>
      <c r="K997" s="38"/>
      <c r="L997" s="38"/>
      <c r="M997" s="38"/>
      <c r="N997" s="172"/>
      <c r="O997" s="172"/>
      <c r="P997" s="38"/>
      <c r="Q997" s="38"/>
      <c r="R997" s="38"/>
      <c r="S997" s="38"/>
      <c r="T997" s="38"/>
      <c r="U997" s="38"/>
      <c r="V997" s="38"/>
      <c r="W997" s="38"/>
      <c r="X997" s="38"/>
      <c r="Y997" s="38"/>
      <c r="Z997" s="38"/>
    </row>
    <row r="998" spans="1:26" ht="15.75" customHeight="1">
      <c r="A998" s="38"/>
      <c r="B998" s="38"/>
      <c r="C998" s="38"/>
      <c r="D998" s="38"/>
      <c r="E998" s="38"/>
      <c r="F998" s="38"/>
      <c r="G998" s="38"/>
      <c r="H998" s="38"/>
      <c r="I998" s="38"/>
      <c r="J998" s="38"/>
      <c r="K998" s="38"/>
      <c r="L998" s="38"/>
      <c r="M998" s="38"/>
      <c r="N998" s="172"/>
      <c r="O998" s="172"/>
      <c r="P998" s="38"/>
      <c r="Q998" s="38"/>
      <c r="R998" s="38"/>
      <c r="S998" s="38"/>
      <c r="T998" s="38"/>
      <c r="U998" s="38"/>
      <c r="V998" s="38"/>
      <c r="W998" s="38"/>
      <c r="X998" s="38"/>
      <c r="Y998" s="38"/>
      <c r="Z998" s="38"/>
    </row>
    <row r="999" spans="1:26" ht="15.75" customHeight="1">
      <c r="A999" s="38"/>
      <c r="B999" s="38"/>
      <c r="C999" s="38"/>
      <c r="D999" s="38"/>
      <c r="E999" s="38"/>
      <c r="F999" s="38"/>
      <c r="G999" s="38"/>
      <c r="H999" s="38"/>
      <c r="I999" s="38"/>
      <c r="J999" s="38"/>
      <c r="K999" s="38"/>
      <c r="L999" s="38"/>
      <c r="M999" s="38"/>
      <c r="N999" s="172"/>
      <c r="O999" s="172"/>
      <c r="P999" s="38"/>
      <c r="Q999" s="38"/>
      <c r="R999" s="38"/>
      <c r="S999" s="38"/>
      <c r="T999" s="38"/>
      <c r="U999" s="38"/>
      <c r="V999" s="38"/>
      <c r="W999" s="38"/>
      <c r="X999" s="38"/>
      <c r="Y999" s="38"/>
      <c r="Z999" s="38"/>
    </row>
    <row r="1000" spans="1:26" ht="15.75" customHeight="1">
      <c r="A1000" s="38"/>
      <c r="B1000" s="38"/>
      <c r="C1000" s="38"/>
      <c r="D1000" s="38"/>
      <c r="E1000" s="38"/>
      <c r="F1000" s="38"/>
      <c r="G1000" s="38"/>
      <c r="H1000" s="38"/>
      <c r="I1000" s="38"/>
      <c r="J1000" s="38"/>
      <c r="K1000" s="38"/>
      <c r="L1000" s="38"/>
      <c r="M1000" s="38"/>
      <c r="N1000" s="172"/>
      <c r="O1000" s="172"/>
      <c r="P1000" s="38"/>
      <c r="Q1000" s="38"/>
      <c r="R1000" s="38"/>
      <c r="S1000" s="38"/>
      <c r="T1000" s="38"/>
      <c r="U1000" s="38"/>
      <c r="V1000" s="38"/>
      <c r="W1000" s="38"/>
      <c r="X1000" s="38"/>
      <c r="Y1000" s="38"/>
      <c r="Z1000" s="38"/>
    </row>
    <row r="1001" spans="1:26" ht="15.75" customHeight="1">
      <c r="A1001" s="38"/>
      <c r="B1001" s="38"/>
      <c r="C1001" s="38"/>
      <c r="D1001" s="38"/>
      <c r="E1001" s="38"/>
      <c r="F1001" s="38"/>
      <c r="G1001" s="38"/>
      <c r="H1001" s="38"/>
      <c r="I1001" s="38"/>
      <c r="J1001" s="38"/>
      <c r="K1001" s="38"/>
      <c r="L1001" s="38"/>
      <c r="M1001" s="38"/>
      <c r="N1001" s="172"/>
      <c r="O1001" s="172"/>
      <c r="P1001" s="38"/>
      <c r="Q1001" s="38"/>
      <c r="R1001" s="38"/>
      <c r="S1001" s="38"/>
      <c r="T1001" s="38"/>
      <c r="U1001" s="38"/>
      <c r="V1001" s="38"/>
      <c r="W1001" s="38"/>
      <c r="X1001" s="38"/>
      <c r="Y1001" s="38"/>
      <c r="Z1001" s="38"/>
    </row>
    <row r="1002" spans="1:26" ht="15.75" customHeight="1">
      <c r="A1002" s="38"/>
      <c r="B1002" s="38"/>
      <c r="C1002" s="38"/>
      <c r="D1002" s="38"/>
      <c r="E1002" s="38"/>
      <c r="F1002" s="38"/>
      <c r="G1002" s="38"/>
      <c r="H1002" s="38"/>
      <c r="I1002" s="38"/>
      <c r="J1002" s="38"/>
      <c r="K1002" s="38"/>
      <c r="L1002" s="38"/>
      <c r="M1002" s="38"/>
      <c r="N1002" s="172"/>
      <c r="O1002" s="172"/>
      <c r="P1002" s="38"/>
      <c r="Q1002" s="38"/>
      <c r="R1002" s="38"/>
      <c r="S1002" s="38"/>
      <c r="T1002" s="38"/>
      <c r="U1002" s="38"/>
      <c r="V1002" s="38"/>
      <c r="W1002" s="38"/>
      <c r="X1002" s="38"/>
      <c r="Y1002" s="38"/>
      <c r="Z1002" s="38"/>
    </row>
  </sheetData>
  <autoFilter ref="A31:Z237" xr:uid="{00000000-0001-0000-0200-000000000000}"/>
  <mergeCells count="382">
    <mergeCell ref="K179:K186"/>
    <mergeCell ref="L179:L186"/>
    <mergeCell ref="M179:M186"/>
    <mergeCell ref="N179:N186"/>
    <mergeCell ref="O179:O186"/>
    <mergeCell ref="B179:B186"/>
    <mergeCell ref="C179:C186"/>
    <mergeCell ref="D179:D186"/>
    <mergeCell ref="E179:E186"/>
    <mergeCell ref="F179:F186"/>
    <mergeCell ref="I179:I186"/>
    <mergeCell ref="J179:J186"/>
    <mergeCell ref="H182:H184"/>
    <mergeCell ref="K155:K162"/>
    <mergeCell ref="L155:L162"/>
    <mergeCell ref="M155:M162"/>
    <mergeCell ref="N155:N162"/>
    <mergeCell ref="O155:O162"/>
    <mergeCell ref="B155:B162"/>
    <mergeCell ref="C155:C162"/>
    <mergeCell ref="D155:D162"/>
    <mergeCell ref="E155:E162"/>
    <mergeCell ref="F155:F162"/>
    <mergeCell ref="I155:I162"/>
    <mergeCell ref="J155:J162"/>
    <mergeCell ref="K163:K170"/>
    <mergeCell ref="L163:L170"/>
    <mergeCell ref="M163:M170"/>
    <mergeCell ref="N163:N170"/>
    <mergeCell ref="O163:O170"/>
    <mergeCell ref="B163:B170"/>
    <mergeCell ref="C163:C170"/>
    <mergeCell ref="D163:D170"/>
    <mergeCell ref="I163:I170"/>
    <mergeCell ref="J163:J170"/>
    <mergeCell ref="E163:E170"/>
    <mergeCell ref="F163:F170"/>
    <mergeCell ref="K171:K178"/>
    <mergeCell ref="L171:L178"/>
    <mergeCell ref="M171:M178"/>
    <mergeCell ref="N171:N178"/>
    <mergeCell ref="O171:O178"/>
    <mergeCell ref="B171:B178"/>
    <mergeCell ref="C171:C178"/>
    <mergeCell ref="D171:D178"/>
    <mergeCell ref="E171:E178"/>
    <mergeCell ref="F171:F178"/>
    <mergeCell ref="I171:I178"/>
    <mergeCell ref="J171:J178"/>
    <mergeCell ref="K187:K189"/>
    <mergeCell ref="L187:L189"/>
    <mergeCell ref="M187:M189"/>
    <mergeCell ref="N187:N189"/>
    <mergeCell ref="O187:O189"/>
    <mergeCell ref="K214:K221"/>
    <mergeCell ref="L214:L221"/>
    <mergeCell ref="M214:M221"/>
    <mergeCell ref="N214:N221"/>
    <mergeCell ref="O214:O221"/>
    <mergeCell ref="K190:K197"/>
    <mergeCell ref="L190:L197"/>
    <mergeCell ref="M190:M197"/>
    <mergeCell ref="N190:N197"/>
    <mergeCell ref="O190:O197"/>
    <mergeCell ref="K198:K205"/>
    <mergeCell ref="L198:L205"/>
    <mergeCell ref="M198:M205"/>
    <mergeCell ref="N198:N205"/>
    <mergeCell ref="O198:O205"/>
    <mergeCell ref="M206:M213"/>
    <mergeCell ref="N206:N213"/>
    <mergeCell ref="O206:O213"/>
    <mergeCell ref="B214:B221"/>
    <mergeCell ref="C214:C221"/>
    <mergeCell ref="D214:D221"/>
    <mergeCell ref="E214:E221"/>
    <mergeCell ref="F214:F221"/>
    <mergeCell ref="I214:I221"/>
    <mergeCell ref="J214:J221"/>
    <mergeCell ref="K222:K229"/>
    <mergeCell ref="L222:L229"/>
    <mergeCell ref="M222:M229"/>
    <mergeCell ref="N222:N229"/>
    <mergeCell ref="O222:O229"/>
    <mergeCell ref="B222:B229"/>
    <mergeCell ref="C222:C229"/>
    <mergeCell ref="D222:D229"/>
    <mergeCell ref="E222:E229"/>
    <mergeCell ref="F222:F229"/>
    <mergeCell ref="I222:I229"/>
    <mergeCell ref="J222:J229"/>
    <mergeCell ref="K230:K237"/>
    <mergeCell ref="L230:L237"/>
    <mergeCell ref="M230:M237"/>
    <mergeCell ref="N230:N237"/>
    <mergeCell ref="O230:O237"/>
    <mergeCell ref="B230:B237"/>
    <mergeCell ref="C230:C237"/>
    <mergeCell ref="D230:D237"/>
    <mergeCell ref="I230:I237"/>
    <mergeCell ref="J230:J237"/>
    <mergeCell ref="E230:E237"/>
    <mergeCell ref="F230:F237"/>
    <mergeCell ref="B187:B189"/>
    <mergeCell ref="C187:C189"/>
    <mergeCell ref="D187:D189"/>
    <mergeCell ref="E187:E189"/>
    <mergeCell ref="F187:F189"/>
    <mergeCell ref="G187:I187"/>
    <mergeCell ref="J187:J189"/>
    <mergeCell ref="I188:I189"/>
    <mergeCell ref="I190:I197"/>
    <mergeCell ref="J190:J197"/>
    <mergeCell ref="G188:G189"/>
    <mergeCell ref="H188:H189"/>
    <mergeCell ref="B190:B197"/>
    <mergeCell ref="C190:C197"/>
    <mergeCell ref="D190:D197"/>
    <mergeCell ref="E190:E197"/>
    <mergeCell ref="F190:F197"/>
    <mergeCell ref="B198:B205"/>
    <mergeCell ref="C198:C205"/>
    <mergeCell ref="D198:D205"/>
    <mergeCell ref="E198:E205"/>
    <mergeCell ref="F198:F205"/>
    <mergeCell ref="I198:I205"/>
    <mergeCell ref="J198:J205"/>
    <mergeCell ref="K206:K213"/>
    <mergeCell ref="L206:L213"/>
    <mergeCell ref="B206:B213"/>
    <mergeCell ref="C206:C213"/>
    <mergeCell ref="D206:D213"/>
    <mergeCell ref="E206:E213"/>
    <mergeCell ref="F206:F213"/>
    <mergeCell ref="I206:I213"/>
    <mergeCell ref="J206:J213"/>
    <mergeCell ref="K21:K23"/>
    <mergeCell ref="L21:L23"/>
    <mergeCell ref="M21:M23"/>
    <mergeCell ref="N21:N23"/>
    <mergeCell ref="O21:O23"/>
    <mergeCell ref="E13:E14"/>
    <mergeCell ref="F13:J14"/>
    <mergeCell ref="F15:J15"/>
    <mergeCell ref="C18:K18"/>
    <mergeCell ref="C19:K19"/>
    <mergeCell ref="B21:B23"/>
    <mergeCell ref="C21:C23"/>
    <mergeCell ref="K24:K31"/>
    <mergeCell ref="L24:L31"/>
    <mergeCell ref="M24:M31"/>
    <mergeCell ref="N24:N31"/>
    <mergeCell ref="O24:O31"/>
    <mergeCell ref="I32:I40"/>
    <mergeCell ref="J32:J40"/>
    <mergeCell ref="K32:K40"/>
    <mergeCell ref="L32:L40"/>
    <mergeCell ref="M32:M40"/>
    <mergeCell ref="N32:N40"/>
    <mergeCell ref="O32:O40"/>
    <mergeCell ref="F21:F23"/>
    <mergeCell ref="G21:I21"/>
    <mergeCell ref="G22:G23"/>
    <mergeCell ref="H22:H23"/>
    <mergeCell ref="I22:I23"/>
    <mergeCell ref="I24:I31"/>
    <mergeCell ref="J24:J31"/>
    <mergeCell ref="D21:D23"/>
    <mergeCell ref="E21:E23"/>
    <mergeCell ref="J21:J23"/>
    <mergeCell ref="K65:K72"/>
    <mergeCell ref="L65:L72"/>
    <mergeCell ref="M65:M72"/>
    <mergeCell ref="N65:N72"/>
    <mergeCell ref="O65:O72"/>
    <mergeCell ref="B65:B72"/>
    <mergeCell ref="C65:C72"/>
    <mergeCell ref="D65:D72"/>
    <mergeCell ref="E65:E72"/>
    <mergeCell ref="F65:F72"/>
    <mergeCell ref="I65:I72"/>
    <mergeCell ref="J65:J72"/>
    <mergeCell ref="A24:A31"/>
    <mergeCell ref="C24:C31"/>
    <mergeCell ref="D24:D31"/>
    <mergeCell ref="E24:E31"/>
    <mergeCell ref="F24:F31"/>
    <mergeCell ref="B24:B31"/>
    <mergeCell ref="B32:B40"/>
    <mergeCell ref="C32:C40"/>
    <mergeCell ref="D32:D40"/>
    <mergeCell ref="E32:E40"/>
    <mergeCell ref="F32:F40"/>
    <mergeCell ref="B41:B48"/>
    <mergeCell ref="K49:K56"/>
    <mergeCell ref="L49:L56"/>
    <mergeCell ref="M49:M56"/>
    <mergeCell ref="N49:N56"/>
    <mergeCell ref="O49:O56"/>
    <mergeCell ref="B49:B56"/>
    <mergeCell ref="C49:C56"/>
    <mergeCell ref="D49:D56"/>
    <mergeCell ref="E49:E56"/>
    <mergeCell ref="F49:F56"/>
    <mergeCell ref="I49:I56"/>
    <mergeCell ref="J49:J56"/>
    <mergeCell ref="C41:C48"/>
    <mergeCell ref="D41:D48"/>
    <mergeCell ref="N41:N48"/>
    <mergeCell ref="O41:O48"/>
    <mergeCell ref="E41:E48"/>
    <mergeCell ref="F41:F48"/>
    <mergeCell ref="I41:I48"/>
    <mergeCell ref="J41:J48"/>
    <mergeCell ref="K41:K48"/>
    <mergeCell ref="L41:L48"/>
    <mergeCell ref="M41:M48"/>
    <mergeCell ref="K57:K64"/>
    <mergeCell ref="L57:L64"/>
    <mergeCell ref="M57:M64"/>
    <mergeCell ref="N57:N64"/>
    <mergeCell ref="O57:O64"/>
    <mergeCell ref="B57:B64"/>
    <mergeCell ref="C57:C64"/>
    <mergeCell ref="D57:D64"/>
    <mergeCell ref="E57:E64"/>
    <mergeCell ref="F57:F64"/>
    <mergeCell ref="I57:I64"/>
    <mergeCell ref="J57:J64"/>
    <mergeCell ref="O76:O83"/>
    <mergeCell ref="G74:G75"/>
    <mergeCell ref="H74:H75"/>
    <mergeCell ref="K73:K75"/>
    <mergeCell ref="L73:L75"/>
    <mergeCell ref="M73:M75"/>
    <mergeCell ref="N73:N75"/>
    <mergeCell ref="O73:O75"/>
    <mergeCell ref="B73:B75"/>
    <mergeCell ref="C73:C75"/>
    <mergeCell ref="D73:D75"/>
    <mergeCell ref="E73:E75"/>
    <mergeCell ref="F73:F75"/>
    <mergeCell ref="G73:I73"/>
    <mergeCell ref="J73:J75"/>
    <mergeCell ref="I74:I75"/>
    <mergeCell ref="B76:B83"/>
    <mergeCell ref="C76:C83"/>
    <mergeCell ref="D76:D83"/>
    <mergeCell ref="E76:E83"/>
    <mergeCell ref="F76:F83"/>
    <mergeCell ref="K84:K91"/>
    <mergeCell ref="L84:L91"/>
    <mergeCell ref="M84:M91"/>
    <mergeCell ref="N84:N91"/>
    <mergeCell ref="I76:I83"/>
    <mergeCell ref="J76:J83"/>
    <mergeCell ref="K76:K83"/>
    <mergeCell ref="L76:L83"/>
    <mergeCell ref="M76:M83"/>
    <mergeCell ref="N76:N83"/>
    <mergeCell ref="O84:O91"/>
    <mergeCell ref="B84:B91"/>
    <mergeCell ref="C84:C91"/>
    <mergeCell ref="D84:D91"/>
    <mergeCell ref="E84:E91"/>
    <mergeCell ref="F84:F91"/>
    <mergeCell ref="I84:I91"/>
    <mergeCell ref="J84:J91"/>
    <mergeCell ref="L101:L103"/>
    <mergeCell ref="M101:M103"/>
    <mergeCell ref="N101:N103"/>
    <mergeCell ref="O101:O103"/>
    <mergeCell ref="E92:E100"/>
    <mergeCell ref="F92:F100"/>
    <mergeCell ref="K92:K99"/>
    <mergeCell ref="L92:L99"/>
    <mergeCell ref="M92:M99"/>
    <mergeCell ref="N92:N99"/>
    <mergeCell ref="O92:O99"/>
    <mergeCell ref="C92:C100"/>
    <mergeCell ref="D92:D100"/>
    <mergeCell ref="B92:B99"/>
    <mergeCell ref="I92:I99"/>
    <mergeCell ref="J92:J99"/>
    <mergeCell ref="K120:K127"/>
    <mergeCell ref="L120:L127"/>
    <mergeCell ref="M120:M127"/>
    <mergeCell ref="N120:N127"/>
    <mergeCell ref="O120:O127"/>
    <mergeCell ref="B120:B127"/>
    <mergeCell ref="C120:C127"/>
    <mergeCell ref="D120:D127"/>
    <mergeCell ref="E120:E127"/>
    <mergeCell ref="F120:F127"/>
    <mergeCell ref="I120:I127"/>
    <mergeCell ref="J120:J127"/>
    <mergeCell ref="O104:O111"/>
    <mergeCell ref="G102:G103"/>
    <mergeCell ref="H102:H103"/>
    <mergeCell ref="G101:I101"/>
    <mergeCell ref="B101:B103"/>
    <mergeCell ref="C101:C103"/>
    <mergeCell ref="D101:D103"/>
    <mergeCell ref="E101:E103"/>
    <mergeCell ref="F101:F103"/>
    <mergeCell ref="J101:J103"/>
    <mergeCell ref="K101:K103"/>
    <mergeCell ref="I102:I103"/>
    <mergeCell ref="B104:B111"/>
    <mergeCell ref="C104:C111"/>
    <mergeCell ref="D104:D111"/>
    <mergeCell ref="E104:E111"/>
    <mergeCell ref="F104:F111"/>
    <mergeCell ref="K112:K119"/>
    <mergeCell ref="L112:L119"/>
    <mergeCell ref="M112:M119"/>
    <mergeCell ref="N112:N119"/>
    <mergeCell ref="I104:I111"/>
    <mergeCell ref="J104:J111"/>
    <mergeCell ref="K104:K111"/>
    <mergeCell ref="L104:L111"/>
    <mergeCell ref="M104:M111"/>
    <mergeCell ref="N104:N111"/>
    <mergeCell ref="O131:O138"/>
    <mergeCell ref="G129:G130"/>
    <mergeCell ref="H129:H130"/>
    <mergeCell ref="O112:O119"/>
    <mergeCell ref="B112:B119"/>
    <mergeCell ref="C112:C119"/>
    <mergeCell ref="D112:D119"/>
    <mergeCell ref="E112:E119"/>
    <mergeCell ref="F112:F119"/>
    <mergeCell ref="I112:I119"/>
    <mergeCell ref="J112:J119"/>
    <mergeCell ref="K128:K130"/>
    <mergeCell ref="L128:L130"/>
    <mergeCell ref="M128:M130"/>
    <mergeCell ref="N128:N130"/>
    <mergeCell ref="O128:O130"/>
    <mergeCell ref="B128:B130"/>
    <mergeCell ref="C128:C130"/>
    <mergeCell ref="D128:D130"/>
    <mergeCell ref="E128:E130"/>
    <mergeCell ref="F128:F130"/>
    <mergeCell ref="G128:I128"/>
    <mergeCell ref="J128:J130"/>
    <mergeCell ref="I129:I130"/>
    <mergeCell ref="B131:B138"/>
    <mergeCell ref="C131:C138"/>
    <mergeCell ref="D131:D138"/>
    <mergeCell ref="E131:E138"/>
    <mergeCell ref="F131:F138"/>
    <mergeCell ref="K139:K146"/>
    <mergeCell ref="L139:L146"/>
    <mergeCell ref="M139:M146"/>
    <mergeCell ref="N139:N146"/>
    <mergeCell ref="I131:I138"/>
    <mergeCell ref="J131:J138"/>
    <mergeCell ref="K131:K138"/>
    <mergeCell ref="L131:L138"/>
    <mergeCell ref="M131:M138"/>
    <mergeCell ref="N131:N138"/>
    <mergeCell ref="O139:O146"/>
    <mergeCell ref="B139:B146"/>
    <mergeCell ref="C139:C146"/>
    <mergeCell ref="D139:D146"/>
    <mergeCell ref="I139:I146"/>
    <mergeCell ref="J139:J146"/>
    <mergeCell ref="E139:E146"/>
    <mergeCell ref="F139:F146"/>
    <mergeCell ref="K147:K154"/>
    <mergeCell ref="L147:L154"/>
    <mergeCell ref="M147:M154"/>
    <mergeCell ref="N147:N154"/>
    <mergeCell ref="O147:O154"/>
    <mergeCell ref="B147:B154"/>
    <mergeCell ref="C147:C154"/>
    <mergeCell ref="D147:D154"/>
    <mergeCell ref="I147:I154"/>
    <mergeCell ref="J147:J154"/>
    <mergeCell ref="E147:E154"/>
    <mergeCell ref="F147:F154"/>
  </mergeCells>
  <dataValidations count="1">
    <dataValidation type="list" allowBlank="1" showErrorMessage="1" sqref="F24 J24 F214 J32 F32 J41 F179 J49 F41 J57 F65 J65 F76 J76 F84 J84 F92 J92 F104 J104 F112 J112 F120 J120 F57 J131 F139 J139 F131 J147 F49 J155 F147 J163 F163 J171 J230 J179 F190 J190 F198 J198 F206 J206 F155 J214 F222 J222 F230 F171" xr:uid="{00000000-0002-0000-0200-000000000000}">
      <formula1>"1,2,3"</formula1>
    </dataValidation>
  </dataValidations>
  <hyperlinks>
    <hyperlink ref="H49" r:id="rId1" xr:uid="{1D2CC2CE-799B-4E2C-AADE-D2C8D0258F21}"/>
    <hyperlink ref="H86" r:id="rId2" display="https://intranet.fuga.gov.co/proceso-de-gestion-de-mejora" xr:uid="{B64D0DBC-2D11-4D20-A83A-B40F57E76C3C}"/>
    <hyperlink ref="H104" r:id="rId3" xr:uid="{9AF8ED54-A11E-4B7B-98C2-6831FC77A717}"/>
    <hyperlink ref="H179" r:id="rId4" xr:uid="{4820655C-D839-41BB-A79E-20081988777F}"/>
    <hyperlink ref="H191" r:id="rId5" xr:uid="{81BA167A-145F-4172-8210-94C4C2CD2419}"/>
    <hyperlink ref="H192" r:id="rId6" xr:uid="{2CA05084-16CF-4842-BECA-7C3D40B3D0F3}"/>
    <hyperlink ref="H193" r:id="rId7" xr:uid="{1E5A5E17-342C-429E-8852-20AC72B5426A}"/>
    <hyperlink ref="H207" r:id="rId8" xr:uid="{F244ED7C-BECC-43CE-96FC-9D61EBEFF732}"/>
    <hyperlink ref="H214" r:id="rId9" xr:uid="{F2860C4C-0DE4-4603-938A-7B0F7532D2CD}"/>
    <hyperlink ref="H233" r:id="rId10" xr:uid="{1211C971-0016-4BD7-B023-1C65B8687FB5}"/>
    <hyperlink ref="H65" r:id="rId11" xr:uid="{E43AF0CB-12E2-44B1-99BB-2A63A4C64919}"/>
    <hyperlink ref="H66" r:id="rId12" xr:uid="{D2BB0F3F-72CD-460F-A9E7-0DE17FD45D38}"/>
    <hyperlink ref="H94" r:id="rId13" display="https://intranet.fuga.gov.co/evaluacion-independiente-de-la-gestion" xr:uid="{C8DFF3B9-17DC-4544-8A8C-25CF08840E24}"/>
    <hyperlink ref="H95" r:id="rId14" display="https://fuga.gov.co/transparencia-y-acceso-a-la-informacion-publica/planeacion-presupuesto-informes/plan-anticorrupcion" xr:uid="{CABD0692-3938-47E2-B991-E118EAD58E37}"/>
    <hyperlink ref="H96" r:id="rId15" display="https://www.fuga.gov.co/transparencia-y-acceso-a-la-informacion-publica/normativa/politica-de-administracion-del-riesgo" xr:uid="{61DF7AE6-C0A7-4BA2-81A9-D7F59BFE051E}"/>
    <hyperlink ref="H105" r:id="rId16" xr:uid="{D4F12523-431E-4D11-9F0D-749C8E95E450}"/>
    <hyperlink ref="H112" r:id="rId17" xr:uid="{7D169F65-FCB7-43C5-BE34-508B644FC89C}"/>
    <hyperlink ref="H121" r:id="rId18" xr:uid="{B9847550-D4D5-4F0D-9E88-54B24D65AB20}"/>
    <hyperlink ref="H123" r:id="rId19" xr:uid="{8AA3CB3C-9DBA-484F-AC65-0F1C7A3CE86C}"/>
    <hyperlink ref="H88" r:id="rId20" display="https://fuga.gov.co/transparencia-y-acceso-a-la-informacion-publica/planeacion-presupuesto-informes/plan-anticorrupcion" xr:uid="{4838BD40-D0F5-4B00-8CE4-25DD37091256}"/>
    <hyperlink ref="H190" r:id="rId21" xr:uid="{B9F16065-EA49-4F25-9071-0657BD25CCC8}"/>
    <hyperlink ref="E41" r:id="rId22" xr:uid="{28D7A2D3-9E38-4B55-8F6C-AA2BEA48E0D0}"/>
    <hyperlink ref="H44" r:id="rId23" xr:uid="{4D8AE5D4-A802-40C7-BE87-5F15C0EA8E85}"/>
    <hyperlink ref="H60" r:id="rId24" xr:uid="{8B745E50-5DE7-42A9-AE77-D98A16172E86}"/>
    <hyperlink ref="H131" r:id="rId25" xr:uid="{333053DF-038D-48FB-AD37-33ABFAAE4ED4}"/>
    <hyperlink ref="H164" r:id="rId26" xr:uid="{8BECE68E-1C45-4C2F-A128-EE35CA0E01BA}"/>
    <hyperlink ref="H172" r:id="rId27" xr:uid="{4C84B211-91BD-4EBC-858F-74E72C2A5FFD}"/>
    <hyperlink ref="H216" r:id="rId28" xr:uid="{B5851765-E215-4F90-B062-4E406606BF47}"/>
  </hyperlinks>
  <pageMargins left="0.7" right="0.7" top="0.75" bottom="0.75" header="0" footer="0"/>
  <pageSetup orientation="portrait" r:id="rId29"/>
  <drawing r:id="rId3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Z1000"/>
  <sheetViews>
    <sheetView showGridLines="0" topLeftCell="C145" zoomScale="80" zoomScaleNormal="80" workbookViewId="0">
      <selection activeCell="I145" sqref="I145:I152"/>
    </sheetView>
  </sheetViews>
  <sheetFormatPr baseColWidth="10" defaultColWidth="12.5" defaultRowHeight="15" customHeight="1"/>
  <cols>
    <col min="1" max="1" width="5.83203125" style="1" customWidth="1"/>
    <col min="2" max="2" width="3.5" style="1" hidden="1" customWidth="1"/>
    <col min="3" max="3" width="28.33203125" style="1" customWidth="1"/>
    <col min="4" max="4" width="18.5" style="1" customWidth="1"/>
    <col min="5" max="5" width="73.33203125" style="1" customWidth="1"/>
    <col min="6" max="6" width="5.83203125" style="1" customWidth="1"/>
    <col min="7" max="7" width="3.5" style="1" customWidth="1"/>
    <col min="8" max="8" width="29.83203125" style="1" customWidth="1"/>
    <col min="9" max="9" width="50.5" style="1" customWidth="1"/>
    <col min="10" max="10" width="7.5" style="1" customWidth="1"/>
    <col min="11" max="11" width="16.1640625" style="1" customWidth="1"/>
    <col min="12" max="12" width="4.6640625" style="1" customWidth="1"/>
    <col min="13" max="13" width="7.5" style="1" customWidth="1"/>
    <col min="14" max="15" width="6.33203125" style="1" customWidth="1"/>
    <col min="16" max="26" width="3.1640625" style="1" customWidth="1"/>
    <col min="27" max="16384" width="12.5" style="1"/>
  </cols>
  <sheetData>
    <row r="1" spans="1:26" ht="22.5" customHeight="1">
      <c r="A1" s="50"/>
      <c r="B1" s="38"/>
      <c r="C1" s="38"/>
      <c r="D1" s="38"/>
      <c r="E1" s="50"/>
      <c r="F1" s="38"/>
      <c r="G1" s="38"/>
      <c r="H1" s="38"/>
      <c r="I1" s="38"/>
      <c r="J1" s="38"/>
      <c r="K1" s="38"/>
      <c r="L1" s="27"/>
      <c r="M1" s="27"/>
      <c r="N1" s="190"/>
      <c r="O1" s="190"/>
      <c r="P1" s="38"/>
      <c r="Q1" s="38"/>
      <c r="R1" s="38"/>
      <c r="S1" s="38"/>
      <c r="T1" s="38"/>
      <c r="U1" s="38"/>
      <c r="V1" s="38"/>
      <c r="W1" s="38"/>
      <c r="X1" s="38"/>
      <c r="Y1" s="38"/>
      <c r="Z1" s="38"/>
    </row>
    <row r="2" spans="1:26" ht="22.5" customHeight="1">
      <c r="A2" s="38"/>
      <c r="B2" s="38"/>
      <c r="C2" s="38"/>
      <c r="D2" s="38"/>
      <c r="E2" s="50"/>
      <c r="F2" s="38"/>
      <c r="G2" s="38"/>
      <c r="H2" s="38"/>
      <c r="I2" s="38"/>
      <c r="J2" s="38"/>
      <c r="K2" s="38"/>
      <c r="L2" s="27"/>
      <c r="M2" s="27"/>
      <c r="N2" s="190"/>
      <c r="O2" s="190"/>
      <c r="P2" s="38"/>
      <c r="Q2" s="38"/>
      <c r="R2" s="38"/>
      <c r="S2" s="38"/>
      <c r="T2" s="38"/>
      <c r="U2" s="38"/>
      <c r="V2" s="38"/>
      <c r="W2" s="38"/>
      <c r="X2" s="38"/>
      <c r="Y2" s="38"/>
      <c r="Z2" s="38"/>
    </row>
    <row r="3" spans="1:26" ht="22.5" customHeight="1">
      <c r="A3" s="38"/>
      <c r="B3" s="38"/>
      <c r="C3" s="38"/>
      <c r="D3" s="38"/>
      <c r="E3" s="50"/>
      <c r="F3" s="38"/>
      <c r="G3" s="38"/>
      <c r="H3" s="38"/>
      <c r="I3" s="38"/>
      <c r="J3" s="38"/>
      <c r="K3" s="38"/>
      <c r="L3" s="27"/>
      <c r="M3" s="27"/>
      <c r="N3" s="190"/>
      <c r="O3" s="190"/>
      <c r="P3" s="38"/>
      <c r="Q3" s="38"/>
      <c r="R3" s="38"/>
      <c r="S3" s="38"/>
      <c r="T3" s="38"/>
      <c r="U3" s="38"/>
      <c r="V3" s="38"/>
      <c r="W3" s="38"/>
      <c r="X3" s="38"/>
      <c r="Y3" s="38"/>
      <c r="Z3" s="38"/>
    </row>
    <row r="4" spans="1:26" ht="22.5" customHeight="1">
      <c r="A4" s="38"/>
      <c r="B4" s="38"/>
      <c r="C4" s="38"/>
      <c r="D4" s="38"/>
      <c r="E4" s="50"/>
      <c r="F4" s="38"/>
      <c r="G4" s="38"/>
      <c r="H4" s="38"/>
      <c r="I4" s="38"/>
      <c r="J4" s="38"/>
      <c r="K4" s="38"/>
      <c r="L4" s="27"/>
      <c r="M4" s="27"/>
      <c r="N4" s="190"/>
      <c r="O4" s="190"/>
      <c r="P4" s="38"/>
      <c r="Q4" s="38"/>
      <c r="R4" s="38"/>
      <c r="S4" s="38"/>
      <c r="T4" s="38"/>
      <c r="U4" s="38"/>
      <c r="V4" s="38"/>
      <c r="W4" s="38"/>
      <c r="X4" s="38"/>
      <c r="Y4" s="38"/>
      <c r="Z4" s="38"/>
    </row>
    <row r="5" spans="1:26" ht="9.75" customHeight="1">
      <c r="A5" s="38"/>
      <c r="B5" s="38"/>
      <c r="C5" s="38"/>
      <c r="D5" s="38"/>
      <c r="E5" s="50"/>
      <c r="F5" s="38"/>
      <c r="G5" s="38"/>
      <c r="H5" s="38"/>
      <c r="I5" s="38"/>
      <c r="J5" s="38"/>
      <c r="K5" s="38"/>
      <c r="L5" s="27"/>
      <c r="M5" s="27"/>
      <c r="N5" s="190"/>
      <c r="O5" s="190"/>
      <c r="P5" s="38"/>
      <c r="Q5" s="38"/>
      <c r="R5" s="38"/>
      <c r="S5" s="38"/>
      <c r="T5" s="38"/>
      <c r="U5" s="38"/>
      <c r="V5" s="38"/>
      <c r="W5" s="38"/>
      <c r="X5" s="38"/>
      <c r="Y5" s="38"/>
      <c r="Z5" s="38"/>
    </row>
    <row r="6" spans="1:26" ht="31.5" customHeight="1">
      <c r="A6" s="38"/>
      <c r="B6" s="38"/>
      <c r="C6" s="38"/>
      <c r="D6" s="38"/>
      <c r="E6" s="50"/>
      <c r="F6" s="38"/>
      <c r="G6" s="38"/>
      <c r="H6" s="38"/>
      <c r="I6" s="38"/>
      <c r="J6" s="38"/>
      <c r="K6" s="38"/>
      <c r="L6" s="27"/>
      <c r="M6" s="27"/>
      <c r="N6" s="190"/>
      <c r="O6" s="190"/>
      <c r="P6" s="38"/>
      <c r="Q6" s="38"/>
      <c r="R6" s="38"/>
      <c r="S6" s="38"/>
      <c r="T6" s="38"/>
      <c r="U6" s="38"/>
      <c r="V6" s="38"/>
      <c r="W6" s="38"/>
      <c r="X6" s="38"/>
      <c r="Y6" s="38"/>
      <c r="Z6" s="38"/>
    </row>
    <row r="7" spans="1:26" ht="30.75" customHeight="1">
      <c r="A7" s="38"/>
      <c r="B7" s="38"/>
      <c r="C7" s="38"/>
      <c r="D7" s="38"/>
      <c r="E7" s="191"/>
      <c r="F7" s="192"/>
      <c r="G7" s="38"/>
      <c r="H7" s="38"/>
      <c r="I7" s="38"/>
      <c r="J7" s="38"/>
      <c r="K7" s="38"/>
      <c r="L7" s="27"/>
      <c r="M7" s="27"/>
      <c r="N7" s="190"/>
      <c r="O7" s="190"/>
      <c r="P7" s="38"/>
      <c r="Q7" s="38"/>
      <c r="R7" s="38"/>
      <c r="S7" s="38"/>
      <c r="T7" s="38"/>
      <c r="U7" s="38"/>
      <c r="V7" s="38"/>
      <c r="W7" s="38"/>
      <c r="X7" s="38"/>
      <c r="Y7" s="38"/>
      <c r="Z7" s="38"/>
    </row>
    <row r="8" spans="1:26" ht="20.25" customHeight="1">
      <c r="A8" s="38"/>
      <c r="B8" s="38"/>
      <c r="C8" s="38"/>
      <c r="D8" s="38"/>
      <c r="E8" s="50"/>
      <c r="F8" s="38"/>
      <c r="G8" s="38"/>
      <c r="H8" s="38"/>
      <c r="I8" s="38"/>
      <c r="J8" s="38"/>
      <c r="K8" s="38"/>
      <c r="L8" s="27"/>
      <c r="M8" s="27"/>
      <c r="N8" s="190"/>
      <c r="O8" s="190"/>
      <c r="P8" s="38"/>
      <c r="Q8" s="38"/>
      <c r="R8" s="38"/>
      <c r="S8" s="38"/>
      <c r="T8" s="38"/>
      <c r="U8" s="38"/>
      <c r="V8" s="38"/>
      <c r="W8" s="38"/>
      <c r="X8" s="38"/>
      <c r="Y8" s="38"/>
      <c r="Z8" s="38"/>
    </row>
    <row r="9" spans="1:26" ht="9.75" customHeight="1">
      <c r="A9" s="38"/>
      <c r="B9" s="38"/>
      <c r="C9" s="38"/>
      <c r="D9" s="38"/>
      <c r="E9" s="50"/>
      <c r="F9" s="38"/>
      <c r="G9" s="38"/>
      <c r="H9" s="38"/>
      <c r="I9" s="38"/>
      <c r="J9" s="38"/>
      <c r="K9" s="38"/>
      <c r="L9" s="27"/>
      <c r="M9" s="27"/>
      <c r="N9" s="190"/>
      <c r="O9" s="190"/>
      <c r="P9" s="38"/>
      <c r="Q9" s="38"/>
      <c r="R9" s="38"/>
      <c r="S9" s="38"/>
      <c r="T9" s="38"/>
      <c r="U9" s="38"/>
      <c r="V9" s="38"/>
      <c r="W9" s="38"/>
      <c r="X9" s="38"/>
      <c r="Y9" s="38"/>
      <c r="Z9" s="38"/>
    </row>
    <row r="10" spans="1:26" ht="19.5" customHeight="1">
      <c r="A10" s="38"/>
      <c r="B10" s="38"/>
      <c r="C10" s="657" t="s">
        <v>161</v>
      </c>
      <c r="D10" s="658"/>
      <c r="E10" s="658"/>
      <c r="F10" s="658"/>
      <c r="G10" s="658"/>
      <c r="H10" s="658"/>
      <c r="I10" s="658"/>
      <c r="J10" s="658"/>
      <c r="K10" s="659"/>
      <c r="L10" s="27"/>
      <c r="M10" s="27"/>
      <c r="N10" s="190"/>
      <c r="O10" s="190"/>
      <c r="P10" s="38"/>
      <c r="Q10" s="38"/>
      <c r="R10" s="38"/>
      <c r="S10" s="38"/>
      <c r="T10" s="38"/>
      <c r="U10" s="38"/>
      <c r="V10" s="38"/>
      <c r="W10" s="38"/>
      <c r="X10" s="38"/>
      <c r="Y10" s="38"/>
      <c r="Z10" s="38"/>
    </row>
    <row r="11" spans="1:26" ht="71.25" customHeight="1">
      <c r="A11" s="38"/>
      <c r="B11" s="38"/>
      <c r="C11" s="545" t="s">
        <v>162</v>
      </c>
      <c r="D11" s="660"/>
      <c r="E11" s="660"/>
      <c r="F11" s="660"/>
      <c r="G11" s="660"/>
      <c r="H11" s="660"/>
      <c r="I11" s="660"/>
      <c r="J11" s="660"/>
      <c r="K11" s="661"/>
      <c r="L11" s="27"/>
      <c r="M11" s="27"/>
      <c r="N11" s="190"/>
      <c r="O11" s="190"/>
      <c r="P11" s="38"/>
      <c r="Q11" s="38"/>
      <c r="R11" s="38"/>
      <c r="S11" s="38"/>
      <c r="T11" s="38"/>
      <c r="U11" s="38"/>
      <c r="V11" s="38"/>
      <c r="W11" s="38"/>
      <c r="X11" s="38"/>
      <c r="Y11" s="38"/>
      <c r="Z11" s="38"/>
    </row>
    <row r="12" spans="1:26" ht="9.75" customHeight="1">
      <c r="A12" s="38"/>
      <c r="B12" s="38"/>
      <c r="C12" s="41"/>
      <c r="D12" s="41"/>
      <c r="E12" s="50"/>
      <c r="F12" s="42"/>
      <c r="G12" s="38"/>
      <c r="H12" s="38"/>
      <c r="I12" s="38"/>
      <c r="J12" s="38"/>
      <c r="K12" s="38"/>
      <c r="L12" s="27"/>
      <c r="M12" s="27"/>
      <c r="N12" s="190"/>
      <c r="O12" s="190"/>
      <c r="P12" s="38"/>
      <c r="Q12" s="38"/>
      <c r="R12" s="38"/>
      <c r="S12" s="38"/>
      <c r="T12" s="38"/>
      <c r="U12" s="38"/>
      <c r="V12" s="38"/>
      <c r="W12" s="38"/>
      <c r="X12" s="38"/>
      <c r="Y12" s="38"/>
      <c r="Z12" s="38"/>
    </row>
    <row r="13" spans="1:26" ht="36.75" customHeight="1">
      <c r="A13" s="38"/>
      <c r="B13" s="662" t="s">
        <v>111</v>
      </c>
      <c r="C13" s="618" t="s">
        <v>163</v>
      </c>
      <c r="D13" s="590" t="s">
        <v>8</v>
      </c>
      <c r="E13" s="618" t="s">
        <v>602</v>
      </c>
      <c r="F13" s="621" t="s">
        <v>603</v>
      </c>
      <c r="G13" s="615" t="s">
        <v>112</v>
      </c>
      <c r="H13" s="616"/>
      <c r="I13" s="617"/>
      <c r="J13" s="621" t="s">
        <v>604</v>
      </c>
      <c r="K13" s="621" t="s">
        <v>128</v>
      </c>
      <c r="L13" s="656"/>
      <c r="M13" s="656"/>
      <c r="N13" s="655"/>
      <c r="O13" s="655"/>
      <c r="P13" s="656"/>
      <c r="Q13" s="38"/>
      <c r="R13" s="38"/>
      <c r="S13" s="38"/>
      <c r="T13" s="38"/>
      <c r="U13" s="38"/>
      <c r="V13" s="38"/>
      <c r="W13" s="38"/>
      <c r="X13" s="38"/>
      <c r="Y13" s="38"/>
      <c r="Z13" s="38"/>
    </row>
    <row r="14" spans="1:26" ht="29.25" customHeight="1">
      <c r="A14" s="38"/>
      <c r="B14" s="627"/>
      <c r="C14" s="595"/>
      <c r="D14" s="595"/>
      <c r="E14" s="595"/>
      <c r="F14" s="595"/>
      <c r="G14" s="588" t="s">
        <v>13</v>
      </c>
      <c r="H14" s="590" t="s">
        <v>15</v>
      </c>
      <c r="I14" s="590" t="s">
        <v>17</v>
      </c>
      <c r="J14" s="595"/>
      <c r="K14" s="595"/>
      <c r="L14" s="393"/>
      <c r="M14" s="393"/>
      <c r="N14" s="393"/>
      <c r="O14" s="393"/>
      <c r="P14" s="393"/>
      <c r="Q14" s="38"/>
      <c r="R14" s="38"/>
      <c r="S14" s="38"/>
      <c r="T14" s="38"/>
      <c r="U14" s="38"/>
      <c r="V14" s="38"/>
      <c r="W14" s="38"/>
      <c r="X14" s="38"/>
      <c r="Y14" s="38"/>
      <c r="Z14" s="38"/>
    </row>
    <row r="15" spans="1:26" ht="99.75" customHeight="1" thickBot="1">
      <c r="A15" s="38"/>
      <c r="B15" s="663"/>
      <c r="C15" s="596"/>
      <c r="D15" s="599"/>
      <c r="E15" s="599"/>
      <c r="F15" s="596"/>
      <c r="G15" s="596"/>
      <c r="H15" s="599"/>
      <c r="I15" s="599"/>
      <c r="J15" s="596"/>
      <c r="K15" s="596"/>
      <c r="L15" s="393"/>
      <c r="M15" s="393"/>
      <c r="N15" s="393"/>
      <c r="O15" s="393"/>
      <c r="P15" s="393"/>
      <c r="Q15" s="38"/>
      <c r="R15" s="38"/>
      <c r="S15" s="38"/>
      <c r="T15" s="38"/>
      <c r="U15" s="38"/>
      <c r="V15" s="38"/>
      <c r="W15" s="38"/>
      <c r="X15" s="38"/>
      <c r="Y15" s="38"/>
      <c r="Z15" s="38"/>
    </row>
    <row r="16" spans="1:26" ht="78" customHeight="1">
      <c r="A16" s="169"/>
      <c r="B16" s="426" t="str">
        <f>+LEFT(C16,3)</f>
        <v>6.1</v>
      </c>
      <c r="C16" s="426" t="s">
        <v>164</v>
      </c>
      <c r="D16" s="623" t="s">
        <v>478</v>
      </c>
      <c r="E16" s="626" t="s">
        <v>683</v>
      </c>
      <c r="F16" s="629">
        <v>3</v>
      </c>
      <c r="G16" s="320">
        <v>1</v>
      </c>
      <c r="H16" s="226" t="s">
        <v>523</v>
      </c>
      <c r="I16" s="632" t="s">
        <v>822</v>
      </c>
      <c r="J16" s="652">
        <v>3</v>
      </c>
      <c r="K16" s="649" t="str">
        <f>+IF(OR(ISBLANK(F16),ISBLANK(J16)),"",IF(OR(AND(F16=1,J16=1),AND(F16=1,J16=2),AND(F16=1,J16=3)),"Deficiencia de control mayor (diseño y ejecución)",IF(OR(AND(F16=2,J16=2),AND(F16=3,J16=1),AND(F16=3,J16=2),AND(F16=2,J16=1)),"Deficiencia de control (diseño o ejecución)",IF(AND(F16=2,J16=3),"Oportunidad de mejora","Mantenimiento del control"))))</f>
        <v>Mantenimiento del control</v>
      </c>
      <c r="L16" s="440">
        <f>+IF(K16="",75,IF(K16="Deficiencia de control mayor (diseño y ejecución)",80,IF(K16="Deficiencia de control (diseño o ejecución)",100,IF(K16="Oportunidad de mejora",120,140))))</f>
        <v>140</v>
      </c>
      <c r="M16" s="564">
        <v>1.7896000000000001</v>
      </c>
      <c r="N16" s="565">
        <f>+L16+M16</f>
        <v>141.78960000000001</v>
      </c>
      <c r="O16" s="190"/>
      <c r="P16" s="564"/>
      <c r="Q16" s="38"/>
      <c r="R16" s="38"/>
      <c r="S16" s="38"/>
      <c r="T16" s="38"/>
      <c r="U16" s="38"/>
      <c r="V16" s="38"/>
      <c r="W16" s="38"/>
      <c r="X16" s="38"/>
      <c r="Y16" s="38"/>
      <c r="Z16" s="38"/>
    </row>
    <row r="17" spans="1:26" ht="72" customHeight="1">
      <c r="A17" s="169"/>
      <c r="B17" s="569"/>
      <c r="C17" s="569"/>
      <c r="D17" s="624"/>
      <c r="E17" s="627"/>
      <c r="F17" s="630"/>
      <c r="G17" s="320">
        <v>2</v>
      </c>
      <c r="H17" s="226" t="s">
        <v>525</v>
      </c>
      <c r="I17" s="633"/>
      <c r="J17" s="653"/>
      <c r="K17" s="650"/>
      <c r="L17" s="562"/>
      <c r="M17" s="393"/>
      <c r="N17" s="393"/>
      <c r="O17" s="190"/>
      <c r="P17" s="393"/>
      <c r="Q17" s="38"/>
      <c r="R17" s="38"/>
      <c r="S17" s="38"/>
      <c r="T17" s="38"/>
      <c r="U17" s="38"/>
      <c r="V17" s="38"/>
      <c r="W17" s="38"/>
      <c r="X17" s="38"/>
      <c r="Y17" s="38"/>
      <c r="Z17" s="38"/>
    </row>
    <row r="18" spans="1:26" ht="84" customHeight="1">
      <c r="A18" s="169"/>
      <c r="B18" s="569"/>
      <c r="C18" s="569"/>
      <c r="D18" s="624"/>
      <c r="E18" s="627"/>
      <c r="F18" s="630"/>
      <c r="G18" s="320">
        <v>3</v>
      </c>
      <c r="H18" s="226" t="s">
        <v>165</v>
      </c>
      <c r="I18" s="633"/>
      <c r="J18" s="653"/>
      <c r="K18" s="650"/>
      <c r="L18" s="562"/>
      <c r="M18" s="393"/>
      <c r="N18" s="393"/>
      <c r="O18" s="190"/>
      <c r="P18" s="393"/>
      <c r="Q18" s="38"/>
      <c r="R18" s="38"/>
      <c r="S18" s="38"/>
      <c r="T18" s="38"/>
      <c r="U18" s="38"/>
      <c r="V18" s="38"/>
      <c r="W18" s="38"/>
      <c r="X18" s="38"/>
      <c r="Y18" s="38"/>
      <c r="Z18" s="38"/>
    </row>
    <row r="19" spans="1:26" ht="42.75" customHeight="1">
      <c r="A19" s="169"/>
      <c r="B19" s="569"/>
      <c r="C19" s="569"/>
      <c r="D19" s="624"/>
      <c r="E19" s="627"/>
      <c r="F19" s="630"/>
      <c r="G19" s="320">
        <v>4</v>
      </c>
      <c r="H19" s="321" t="s">
        <v>619</v>
      </c>
      <c r="I19" s="633"/>
      <c r="J19" s="653"/>
      <c r="K19" s="650"/>
      <c r="L19" s="562"/>
      <c r="M19" s="393"/>
      <c r="N19" s="393"/>
      <c r="O19" s="190"/>
      <c r="P19" s="393"/>
      <c r="Q19" s="38"/>
      <c r="R19" s="38"/>
      <c r="S19" s="38"/>
      <c r="T19" s="38"/>
      <c r="U19" s="38"/>
      <c r="V19" s="38"/>
      <c r="W19" s="38"/>
      <c r="X19" s="38"/>
      <c r="Y19" s="38"/>
      <c r="Z19" s="38"/>
    </row>
    <row r="20" spans="1:26" ht="21.75" customHeight="1">
      <c r="A20" s="169"/>
      <c r="B20" s="569"/>
      <c r="C20" s="569"/>
      <c r="D20" s="624"/>
      <c r="E20" s="627"/>
      <c r="F20" s="630"/>
      <c r="G20" s="320">
        <v>5</v>
      </c>
      <c r="H20" s="322"/>
      <c r="I20" s="633"/>
      <c r="J20" s="653"/>
      <c r="K20" s="650"/>
      <c r="L20" s="562"/>
      <c r="M20" s="393"/>
      <c r="N20" s="393"/>
      <c r="O20" s="190"/>
      <c r="P20" s="393"/>
      <c r="Q20" s="38"/>
      <c r="R20" s="38"/>
      <c r="S20" s="38"/>
      <c r="T20" s="38"/>
      <c r="U20" s="38"/>
      <c r="V20" s="38"/>
      <c r="W20" s="38"/>
      <c r="X20" s="38"/>
      <c r="Y20" s="38"/>
      <c r="Z20" s="38"/>
    </row>
    <row r="21" spans="1:26" ht="21.75" customHeight="1">
      <c r="A21" s="169"/>
      <c r="B21" s="569"/>
      <c r="C21" s="569"/>
      <c r="D21" s="624"/>
      <c r="E21" s="627"/>
      <c r="F21" s="630"/>
      <c r="G21" s="320">
        <v>6</v>
      </c>
      <c r="H21" s="323"/>
      <c r="I21" s="633"/>
      <c r="J21" s="653"/>
      <c r="K21" s="650"/>
      <c r="L21" s="562"/>
      <c r="M21" s="393"/>
      <c r="N21" s="393"/>
      <c r="O21" s="190"/>
      <c r="P21" s="393"/>
      <c r="Q21" s="38"/>
      <c r="R21" s="38"/>
      <c r="S21" s="38"/>
      <c r="T21" s="38"/>
      <c r="U21" s="38"/>
      <c r="V21" s="38"/>
      <c r="W21" s="38"/>
      <c r="X21" s="38"/>
      <c r="Y21" s="38"/>
      <c r="Z21" s="38"/>
    </row>
    <row r="22" spans="1:26" ht="21.75" customHeight="1">
      <c r="A22" s="169"/>
      <c r="B22" s="569"/>
      <c r="C22" s="569"/>
      <c r="D22" s="624"/>
      <c r="E22" s="627"/>
      <c r="F22" s="630"/>
      <c r="G22" s="320">
        <v>7</v>
      </c>
      <c r="H22" s="323"/>
      <c r="I22" s="633"/>
      <c r="J22" s="653"/>
      <c r="K22" s="650"/>
      <c r="L22" s="562"/>
      <c r="M22" s="393"/>
      <c r="N22" s="393"/>
      <c r="O22" s="190"/>
      <c r="P22" s="393"/>
      <c r="Q22" s="38"/>
      <c r="R22" s="38"/>
      <c r="S22" s="38"/>
      <c r="T22" s="38"/>
      <c r="U22" s="38"/>
      <c r="V22" s="38"/>
      <c r="W22" s="38"/>
      <c r="X22" s="38"/>
      <c r="Y22" s="38"/>
      <c r="Z22" s="38"/>
    </row>
    <row r="23" spans="1:26" ht="15.75" customHeight="1" thickBot="1">
      <c r="A23" s="169"/>
      <c r="B23" s="570"/>
      <c r="C23" s="570"/>
      <c r="D23" s="625"/>
      <c r="E23" s="628"/>
      <c r="F23" s="631"/>
      <c r="G23" s="320">
        <v>8</v>
      </c>
      <c r="H23" s="320"/>
      <c r="I23" s="634"/>
      <c r="J23" s="654"/>
      <c r="K23" s="651"/>
      <c r="L23" s="563"/>
      <c r="M23" s="393"/>
      <c r="N23" s="393"/>
      <c r="O23" s="190"/>
      <c r="P23" s="393"/>
      <c r="Q23" s="38"/>
      <c r="R23" s="38"/>
      <c r="S23" s="38"/>
      <c r="T23" s="38"/>
      <c r="U23" s="38"/>
      <c r="V23" s="38"/>
      <c r="W23" s="38"/>
      <c r="X23" s="38"/>
      <c r="Y23" s="38"/>
      <c r="Z23" s="38"/>
    </row>
    <row r="24" spans="1:26" ht="60" customHeight="1">
      <c r="A24" s="169"/>
      <c r="B24" s="566" t="str">
        <f>+LEFT(C24,3)</f>
        <v>6.2</v>
      </c>
      <c r="C24" s="426" t="s">
        <v>166</v>
      </c>
      <c r="D24" s="623" t="s">
        <v>479</v>
      </c>
      <c r="E24" s="643" t="s">
        <v>684</v>
      </c>
      <c r="F24" s="646">
        <v>3</v>
      </c>
      <c r="G24" s="320">
        <v>1</v>
      </c>
      <c r="H24" s="226" t="s">
        <v>167</v>
      </c>
      <c r="I24" s="632" t="s">
        <v>777</v>
      </c>
      <c r="J24" s="577">
        <v>3</v>
      </c>
      <c r="K24" s="585" t="str">
        <f>+IF(OR(ISBLANK(F24),ISBLANK(J24)),"",IF(OR(AND(F24=1,J24=1),AND(F24=1,J24=2),AND(F24=1,J24=3)),"Deficiencia de control mayor (diseño y ejecución)",IF(OR(AND(F24=2,J24=2),AND(F24=3,J24=1),AND(F24=3,J24=2),AND(F24=2,J24=1)),"Deficiencia de control (diseño o ejecución)",IF(AND(F24=2,J24=3),"Oportunidad de mejora","Mantenimiento del control"))))</f>
        <v>Mantenimiento del control</v>
      </c>
      <c r="L24" s="440">
        <f>+IF(K24="",75,IF(K24="Deficiencia de control mayor (diseño y ejecución)",80,IF(K24="Deficiencia de control (diseño o ejecución)",100,IF(K24="Oportunidad de mejora",120,140))))</f>
        <v>140</v>
      </c>
      <c r="M24" s="564">
        <v>1.8895999999999999</v>
      </c>
      <c r="N24" s="565">
        <f>+L24+M24</f>
        <v>141.8896</v>
      </c>
      <c r="O24" s="565"/>
      <c r="P24" s="564"/>
      <c r="Q24" s="38"/>
      <c r="R24" s="38"/>
      <c r="S24" s="38"/>
      <c r="T24" s="38"/>
      <c r="U24" s="38"/>
      <c r="V24" s="38"/>
      <c r="W24" s="38"/>
      <c r="X24" s="38"/>
      <c r="Y24" s="38"/>
      <c r="Z24" s="38"/>
    </row>
    <row r="25" spans="1:26" ht="45.75" customHeight="1">
      <c r="A25" s="169"/>
      <c r="B25" s="567"/>
      <c r="C25" s="569"/>
      <c r="D25" s="624"/>
      <c r="E25" s="644"/>
      <c r="F25" s="647"/>
      <c r="G25" s="320">
        <v>2</v>
      </c>
      <c r="H25" s="226" t="s">
        <v>153</v>
      </c>
      <c r="I25" s="633"/>
      <c r="J25" s="572"/>
      <c r="K25" s="586"/>
      <c r="L25" s="562"/>
      <c r="M25" s="393"/>
      <c r="N25" s="393"/>
      <c r="O25" s="393"/>
      <c r="P25" s="393"/>
      <c r="Q25" s="38"/>
      <c r="R25" s="38"/>
      <c r="S25" s="38"/>
      <c r="T25" s="38"/>
      <c r="U25" s="38"/>
      <c r="V25" s="38"/>
      <c r="W25" s="38"/>
      <c r="X25" s="38"/>
      <c r="Y25" s="38"/>
      <c r="Z25" s="38"/>
    </row>
    <row r="26" spans="1:26" ht="60" customHeight="1">
      <c r="A26" s="169"/>
      <c r="B26" s="567"/>
      <c r="C26" s="569"/>
      <c r="D26" s="624"/>
      <c r="E26" s="644"/>
      <c r="F26" s="647"/>
      <c r="G26" s="320">
        <v>3</v>
      </c>
      <c r="H26" s="324" t="s">
        <v>544</v>
      </c>
      <c r="I26" s="633"/>
      <c r="J26" s="572"/>
      <c r="K26" s="586"/>
      <c r="L26" s="562"/>
      <c r="M26" s="393"/>
      <c r="N26" s="393"/>
      <c r="O26" s="393"/>
      <c r="P26" s="393"/>
      <c r="Q26" s="38"/>
      <c r="R26" s="38"/>
      <c r="S26" s="38"/>
      <c r="T26" s="38"/>
      <c r="U26" s="38"/>
      <c r="V26" s="38"/>
      <c r="W26" s="38"/>
      <c r="X26" s="38"/>
      <c r="Y26" s="38"/>
      <c r="Z26" s="38"/>
    </row>
    <row r="27" spans="1:26" ht="60" customHeight="1">
      <c r="A27" s="169"/>
      <c r="B27" s="567"/>
      <c r="C27" s="569"/>
      <c r="D27" s="624"/>
      <c r="E27" s="644"/>
      <c r="F27" s="647"/>
      <c r="G27" s="320">
        <v>4</v>
      </c>
      <c r="H27" s="226" t="s">
        <v>168</v>
      </c>
      <c r="I27" s="633"/>
      <c r="J27" s="572"/>
      <c r="K27" s="586"/>
      <c r="L27" s="562"/>
      <c r="M27" s="393"/>
      <c r="N27" s="393"/>
      <c r="O27" s="393"/>
      <c r="P27" s="393"/>
      <c r="Q27" s="38"/>
      <c r="R27" s="38"/>
      <c r="S27" s="38"/>
      <c r="T27" s="38"/>
      <c r="U27" s="38"/>
      <c r="V27" s="38"/>
      <c r="W27" s="38"/>
      <c r="X27" s="38"/>
      <c r="Y27" s="38"/>
      <c r="Z27" s="38"/>
    </row>
    <row r="28" spans="1:26" ht="57.75" customHeight="1">
      <c r="A28" s="169"/>
      <c r="B28" s="567"/>
      <c r="C28" s="569"/>
      <c r="D28" s="624"/>
      <c r="E28" s="644"/>
      <c r="F28" s="647"/>
      <c r="G28" s="320">
        <v>5</v>
      </c>
      <c r="H28" s="226" t="s">
        <v>666</v>
      </c>
      <c r="I28" s="633"/>
      <c r="J28" s="572"/>
      <c r="K28" s="586"/>
      <c r="L28" s="562"/>
      <c r="M28" s="393"/>
      <c r="N28" s="393"/>
      <c r="O28" s="393"/>
      <c r="P28" s="393"/>
      <c r="Q28" s="38"/>
      <c r="R28" s="38"/>
      <c r="S28" s="38"/>
      <c r="T28" s="38"/>
      <c r="U28" s="38"/>
      <c r="V28" s="38"/>
      <c r="W28" s="38"/>
      <c r="X28" s="38"/>
      <c r="Y28" s="38"/>
      <c r="Z28" s="38"/>
    </row>
    <row r="29" spans="1:26" ht="22.5" customHeight="1">
      <c r="A29" s="169"/>
      <c r="B29" s="567"/>
      <c r="C29" s="569"/>
      <c r="D29" s="624"/>
      <c r="E29" s="644"/>
      <c r="F29" s="647"/>
      <c r="G29" s="320">
        <v>6</v>
      </c>
      <c r="H29" s="322"/>
      <c r="I29" s="633"/>
      <c r="J29" s="572"/>
      <c r="K29" s="586"/>
      <c r="L29" s="562"/>
      <c r="M29" s="393"/>
      <c r="N29" s="393"/>
      <c r="O29" s="393"/>
      <c r="P29" s="393"/>
      <c r="Q29" s="38"/>
      <c r="R29" s="38"/>
      <c r="S29" s="38"/>
      <c r="T29" s="38"/>
      <c r="U29" s="38"/>
      <c r="V29" s="38"/>
      <c r="W29" s="38"/>
      <c r="X29" s="38"/>
      <c r="Y29" s="38"/>
      <c r="Z29" s="38"/>
    </row>
    <row r="30" spans="1:26" ht="10.5" customHeight="1">
      <c r="A30" s="169"/>
      <c r="B30" s="567"/>
      <c r="C30" s="569"/>
      <c r="D30" s="624"/>
      <c r="E30" s="644"/>
      <c r="F30" s="647"/>
      <c r="G30" s="320">
        <v>7</v>
      </c>
      <c r="H30" s="320"/>
      <c r="I30" s="633"/>
      <c r="J30" s="572"/>
      <c r="K30" s="586"/>
      <c r="L30" s="562"/>
      <c r="M30" s="393"/>
      <c r="N30" s="393"/>
      <c r="O30" s="393"/>
      <c r="P30" s="393"/>
      <c r="Q30" s="38"/>
      <c r="R30" s="38"/>
      <c r="S30" s="38"/>
      <c r="T30" s="38"/>
      <c r="U30" s="38"/>
      <c r="V30" s="38"/>
      <c r="W30" s="38"/>
      <c r="X30" s="38"/>
      <c r="Y30" s="38"/>
      <c r="Z30" s="38"/>
    </row>
    <row r="31" spans="1:26" ht="10.5" customHeight="1" thickBot="1">
      <c r="A31" s="169"/>
      <c r="B31" s="568"/>
      <c r="C31" s="570"/>
      <c r="D31" s="625"/>
      <c r="E31" s="645"/>
      <c r="F31" s="648"/>
      <c r="G31" s="320">
        <v>8</v>
      </c>
      <c r="H31" s="320"/>
      <c r="I31" s="634"/>
      <c r="J31" s="573"/>
      <c r="K31" s="587"/>
      <c r="L31" s="563"/>
      <c r="M31" s="393"/>
      <c r="N31" s="393"/>
      <c r="O31" s="393"/>
      <c r="P31" s="393"/>
      <c r="Q31" s="38"/>
      <c r="R31" s="38"/>
      <c r="S31" s="38"/>
      <c r="T31" s="38"/>
      <c r="U31" s="38"/>
      <c r="V31" s="38"/>
      <c r="W31" s="38"/>
      <c r="X31" s="38"/>
      <c r="Y31" s="38"/>
      <c r="Z31" s="38"/>
    </row>
    <row r="32" spans="1:26" ht="40.5" customHeight="1">
      <c r="A32" s="169"/>
      <c r="B32" s="622" t="str">
        <f>+LEFT(C32,3)</f>
        <v>6.3</v>
      </c>
      <c r="C32" s="426" t="s">
        <v>169</v>
      </c>
      <c r="D32" s="623" t="s">
        <v>480</v>
      </c>
      <c r="E32" s="626" t="s">
        <v>749</v>
      </c>
      <c r="F32" s="629">
        <v>3</v>
      </c>
      <c r="G32" s="320">
        <v>1</v>
      </c>
      <c r="H32" s="226" t="s">
        <v>666</v>
      </c>
      <c r="I32" s="632" t="s">
        <v>778</v>
      </c>
      <c r="J32" s="577">
        <v>3</v>
      </c>
      <c r="K32" s="585" t="str">
        <f>+IF(OR(ISBLANK(F32),ISBLANK(J32)),"",IF(OR(AND(F32=1,J32=1),AND(F32=1,J32=2),AND(F32=1,J32=3)),"Deficiencia de control mayor (diseño y ejecución)",IF(OR(AND(F32=2,J32=2),AND(F32=3,J32=1),AND(F32=3,J32=2),AND(F32=2,J32=1)),"Deficiencia de control (diseño o ejecución)",IF(AND(F32=2,J32=3),"Oportunidad de mejora","Mantenimiento del control"))))</f>
        <v>Mantenimiento del control</v>
      </c>
      <c r="L32" s="440">
        <f>+IF(K32="",75,IF(K32="Deficiencia de control mayor (diseño y ejecución)",80,IF(K32="Deficiencia de control (diseño o ejecución)",100,IF(K32="Oportunidad de mejora",120,140))))</f>
        <v>140</v>
      </c>
      <c r="M32" s="564">
        <v>1.9754</v>
      </c>
      <c r="N32" s="565">
        <f>+L32+M32</f>
        <v>141.97540000000001</v>
      </c>
      <c r="O32" s="565"/>
      <c r="P32" s="564"/>
      <c r="Q32" s="38"/>
      <c r="R32" s="38"/>
      <c r="S32" s="38"/>
      <c r="T32" s="38"/>
      <c r="U32" s="38"/>
      <c r="V32" s="38"/>
      <c r="W32" s="38"/>
      <c r="X32" s="38"/>
      <c r="Y32" s="38"/>
      <c r="Z32" s="38"/>
    </row>
    <row r="33" spans="1:26" ht="31.5" customHeight="1">
      <c r="A33" s="169"/>
      <c r="B33" s="569"/>
      <c r="C33" s="569"/>
      <c r="D33" s="624"/>
      <c r="E33" s="627"/>
      <c r="F33" s="630"/>
      <c r="G33" s="320">
        <v>2</v>
      </c>
      <c r="H33" s="226" t="s">
        <v>524</v>
      </c>
      <c r="I33" s="633"/>
      <c r="J33" s="572"/>
      <c r="K33" s="586"/>
      <c r="L33" s="562"/>
      <c r="M33" s="393"/>
      <c r="N33" s="393"/>
      <c r="O33" s="393"/>
      <c r="P33" s="393"/>
      <c r="Q33" s="38"/>
      <c r="R33" s="38"/>
      <c r="S33" s="38"/>
      <c r="T33" s="38"/>
      <c r="U33" s="38"/>
      <c r="V33" s="38"/>
      <c r="W33" s="38"/>
      <c r="X33" s="38"/>
      <c r="Y33" s="38"/>
      <c r="Z33" s="38"/>
    </row>
    <row r="34" spans="1:26" ht="97.5" customHeight="1">
      <c r="A34" s="169"/>
      <c r="B34" s="569"/>
      <c r="C34" s="569"/>
      <c r="D34" s="624"/>
      <c r="E34" s="627"/>
      <c r="F34" s="630"/>
      <c r="G34" s="320">
        <v>3</v>
      </c>
      <c r="H34" s="324" t="s">
        <v>526</v>
      </c>
      <c r="I34" s="633"/>
      <c r="J34" s="572"/>
      <c r="K34" s="586"/>
      <c r="L34" s="562"/>
      <c r="M34" s="393"/>
      <c r="N34" s="393"/>
      <c r="O34" s="393"/>
      <c r="P34" s="393"/>
      <c r="Q34" s="38"/>
      <c r="R34" s="38"/>
      <c r="S34" s="38"/>
      <c r="T34" s="38"/>
      <c r="U34" s="38"/>
      <c r="V34" s="38"/>
      <c r="W34" s="38"/>
      <c r="X34" s="38"/>
      <c r="Y34" s="38"/>
      <c r="Z34" s="38"/>
    </row>
    <row r="35" spans="1:26" ht="46.5" customHeight="1">
      <c r="A35" s="169"/>
      <c r="B35" s="569"/>
      <c r="C35" s="569"/>
      <c r="D35" s="624"/>
      <c r="E35" s="627"/>
      <c r="F35" s="630"/>
      <c r="G35" s="320">
        <v>4</v>
      </c>
      <c r="H35" s="226"/>
      <c r="I35" s="633"/>
      <c r="J35" s="572"/>
      <c r="K35" s="586"/>
      <c r="L35" s="562"/>
      <c r="M35" s="393"/>
      <c r="N35" s="393"/>
      <c r="O35" s="393"/>
      <c r="P35" s="393"/>
      <c r="Q35" s="38"/>
      <c r="R35" s="38"/>
      <c r="S35" s="38"/>
      <c r="T35" s="38"/>
      <c r="U35" s="38"/>
      <c r="V35" s="38"/>
      <c r="W35" s="38"/>
      <c r="X35" s="38"/>
      <c r="Y35" s="38"/>
      <c r="Z35" s="38"/>
    </row>
    <row r="36" spans="1:26" ht="30.75" customHeight="1">
      <c r="A36" s="169"/>
      <c r="B36" s="569"/>
      <c r="C36" s="569"/>
      <c r="D36" s="624"/>
      <c r="E36" s="627"/>
      <c r="F36" s="630"/>
      <c r="G36" s="320">
        <v>5</v>
      </c>
      <c r="H36" s="323" t="s">
        <v>685</v>
      </c>
      <c r="I36" s="633"/>
      <c r="J36" s="572"/>
      <c r="K36" s="586"/>
      <c r="L36" s="562"/>
      <c r="M36" s="393"/>
      <c r="N36" s="393"/>
      <c r="O36" s="393"/>
      <c r="P36" s="393"/>
      <c r="Q36" s="38"/>
      <c r="R36" s="38"/>
      <c r="S36" s="38"/>
      <c r="T36" s="38"/>
      <c r="U36" s="38"/>
      <c r="V36" s="38"/>
      <c r="W36" s="38"/>
      <c r="X36" s="38"/>
      <c r="Y36" s="38"/>
      <c r="Z36" s="38"/>
    </row>
    <row r="37" spans="1:26" ht="30.75" customHeight="1">
      <c r="A37" s="169"/>
      <c r="B37" s="569"/>
      <c r="C37" s="569"/>
      <c r="D37" s="624"/>
      <c r="E37" s="627"/>
      <c r="F37" s="630"/>
      <c r="G37" s="320">
        <v>6</v>
      </c>
      <c r="H37" s="323" t="s">
        <v>686</v>
      </c>
      <c r="I37" s="633"/>
      <c r="J37" s="572"/>
      <c r="K37" s="586"/>
      <c r="L37" s="562"/>
      <c r="M37" s="393"/>
      <c r="N37" s="393"/>
      <c r="O37" s="393"/>
      <c r="P37" s="393"/>
      <c r="Q37" s="38"/>
      <c r="R37" s="38"/>
      <c r="S37" s="38"/>
      <c r="T37" s="38"/>
      <c r="U37" s="38"/>
      <c r="V37" s="38"/>
      <c r="W37" s="38"/>
      <c r="X37" s="38"/>
      <c r="Y37" s="38"/>
      <c r="Z37" s="38"/>
    </row>
    <row r="38" spans="1:26" ht="30.75" customHeight="1">
      <c r="A38" s="169"/>
      <c r="B38" s="569"/>
      <c r="C38" s="569"/>
      <c r="D38" s="624"/>
      <c r="E38" s="627"/>
      <c r="F38" s="630"/>
      <c r="G38" s="320">
        <v>7</v>
      </c>
      <c r="H38" s="322"/>
      <c r="I38" s="633"/>
      <c r="J38" s="572"/>
      <c r="K38" s="586"/>
      <c r="L38" s="562"/>
      <c r="M38" s="393"/>
      <c r="N38" s="393"/>
      <c r="O38" s="393"/>
      <c r="P38" s="393"/>
      <c r="Q38" s="38"/>
      <c r="R38" s="38"/>
      <c r="S38" s="38"/>
      <c r="T38" s="38"/>
      <c r="U38" s="38"/>
      <c r="V38" s="38"/>
      <c r="W38" s="38"/>
      <c r="X38" s="38"/>
      <c r="Y38" s="38"/>
      <c r="Z38" s="38"/>
    </row>
    <row r="39" spans="1:26" ht="5.25" customHeight="1" thickBot="1">
      <c r="A39" s="169"/>
      <c r="B39" s="570"/>
      <c r="C39" s="570"/>
      <c r="D39" s="625"/>
      <c r="E39" s="628"/>
      <c r="F39" s="631"/>
      <c r="G39" s="320">
        <v>8</v>
      </c>
      <c r="H39" s="322"/>
      <c r="I39" s="634"/>
      <c r="J39" s="573"/>
      <c r="K39" s="587"/>
      <c r="L39" s="563"/>
      <c r="M39" s="393"/>
      <c r="N39" s="393"/>
      <c r="O39" s="393"/>
      <c r="P39" s="393"/>
      <c r="Q39" s="38"/>
      <c r="R39" s="38"/>
      <c r="S39" s="38"/>
      <c r="T39" s="38"/>
      <c r="U39" s="38"/>
      <c r="V39" s="38"/>
      <c r="W39" s="38"/>
      <c r="X39" s="38"/>
      <c r="Y39" s="38"/>
      <c r="Z39" s="38"/>
    </row>
    <row r="40" spans="1:26" s="227" customFormat="1" ht="22.5" customHeight="1">
      <c r="A40" s="194"/>
      <c r="B40" s="618"/>
      <c r="C40" s="618" t="s">
        <v>170</v>
      </c>
      <c r="D40" s="590" t="s">
        <v>8</v>
      </c>
      <c r="E40" s="619" t="s">
        <v>602</v>
      </c>
      <c r="F40" s="620" t="s">
        <v>603</v>
      </c>
      <c r="G40" s="615" t="s">
        <v>112</v>
      </c>
      <c r="H40" s="616"/>
      <c r="I40" s="617"/>
      <c r="J40" s="621" t="s">
        <v>604</v>
      </c>
      <c r="K40" s="621" t="s">
        <v>128</v>
      </c>
      <c r="L40" s="593"/>
      <c r="M40" s="593"/>
      <c r="N40" s="591"/>
      <c r="O40" s="591"/>
      <c r="P40" s="593"/>
      <c r="Q40" s="39"/>
      <c r="R40" s="39"/>
      <c r="S40" s="39"/>
      <c r="T40" s="39"/>
      <c r="U40" s="39"/>
      <c r="V40" s="39"/>
      <c r="W40" s="39"/>
      <c r="X40" s="39"/>
      <c r="Y40" s="39"/>
      <c r="Z40" s="39"/>
    </row>
    <row r="41" spans="1:26" s="227" customFormat="1" ht="22.5" customHeight="1">
      <c r="A41" s="194"/>
      <c r="B41" s="595"/>
      <c r="C41" s="595"/>
      <c r="D41" s="595"/>
      <c r="E41" s="595"/>
      <c r="F41" s="595"/>
      <c r="G41" s="588" t="s">
        <v>13</v>
      </c>
      <c r="H41" s="590" t="s">
        <v>15</v>
      </c>
      <c r="I41" s="590" t="s">
        <v>17</v>
      </c>
      <c r="J41" s="595"/>
      <c r="K41" s="595"/>
      <c r="L41" s="592"/>
      <c r="M41" s="592"/>
      <c r="N41" s="592"/>
      <c r="O41" s="592"/>
      <c r="P41" s="592"/>
      <c r="Q41" s="39"/>
      <c r="R41" s="39"/>
      <c r="S41" s="39"/>
      <c r="T41" s="39"/>
      <c r="U41" s="39"/>
      <c r="V41" s="39"/>
      <c r="W41" s="39"/>
      <c r="X41" s="39"/>
      <c r="Y41" s="39"/>
      <c r="Z41" s="39"/>
    </row>
    <row r="42" spans="1:26" s="227" customFormat="1" ht="91.5" customHeight="1" thickBot="1">
      <c r="A42" s="194"/>
      <c r="B42" s="596"/>
      <c r="C42" s="589"/>
      <c r="D42" s="589"/>
      <c r="E42" s="589"/>
      <c r="F42" s="589"/>
      <c r="G42" s="589"/>
      <c r="H42" s="589"/>
      <c r="I42" s="589"/>
      <c r="J42" s="589"/>
      <c r="K42" s="589"/>
      <c r="L42" s="592"/>
      <c r="M42" s="592"/>
      <c r="N42" s="592"/>
      <c r="O42" s="592"/>
      <c r="P42" s="592"/>
      <c r="Q42" s="39"/>
      <c r="R42" s="39"/>
      <c r="S42" s="39"/>
      <c r="T42" s="39"/>
      <c r="U42" s="39"/>
      <c r="V42" s="39"/>
      <c r="W42" s="39"/>
      <c r="X42" s="39"/>
      <c r="Y42" s="39"/>
      <c r="Z42" s="39"/>
    </row>
    <row r="43" spans="1:26" ht="41.25" customHeight="1">
      <c r="A43" s="169"/>
      <c r="B43" s="566" t="str">
        <f>+LEFT(C43,3)</f>
        <v>7.1</v>
      </c>
      <c r="C43" s="447" t="s">
        <v>171</v>
      </c>
      <c r="D43" s="608" t="s">
        <v>478</v>
      </c>
      <c r="E43" s="610" t="s">
        <v>687</v>
      </c>
      <c r="F43" s="611">
        <v>3</v>
      </c>
      <c r="G43" s="265">
        <v>1</v>
      </c>
      <c r="H43" s="266" t="s">
        <v>121</v>
      </c>
      <c r="I43" s="488" t="s">
        <v>779</v>
      </c>
      <c r="J43" s="452">
        <v>3</v>
      </c>
      <c r="K43" s="473" t="str">
        <f>+IF(OR(ISBLANK(F43),ISBLANK(J43)),"",IF(OR(AND(F43=1,J43=1),AND(F43=1,J43=2),AND(F43=1,J43=3)),"Deficiencia de control mayor (diseño y ejecución)",IF(OR(AND(F43=2,J43=2),AND(F43=3,J43=1),AND(F43=3,J43=2),AND(F43=2,J43=1)),"Deficiencia de control (diseño o ejecución)",IF(AND(F43=2,J43=3),"Oportunidad de mejora","Mantenimiento del control"))))</f>
        <v>Mantenimiento del control</v>
      </c>
      <c r="L43" s="440">
        <f>+IF(K43="",75,IF(K43="Deficiencia de control mayor (diseño y ejecución)",80,IF(K43="Deficiencia de control (diseño o ejecución)",100,IF(K43="Oportunidad de mejora",120,140))))</f>
        <v>140</v>
      </c>
      <c r="M43" s="564">
        <v>2.0895999999999999</v>
      </c>
      <c r="N43" s="565">
        <f>+L43+M43</f>
        <v>142.08959999999999</v>
      </c>
      <c r="O43" s="565"/>
      <c r="P43" s="564"/>
      <c r="Q43" s="38"/>
      <c r="R43" s="38"/>
      <c r="S43" s="38"/>
      <c r="T43" s="38"/>
      <c r="U43" s="38"/>
      <c r="V43" s="38"/>
      <c r="W43" s="38"/>
      <c r="X43" s="38"/>
      <c r="Y43" s="38"/>
      <c r="Z43" s="38"/>
    </row>
    <row r="44" spans="1:26" ht="54" customHeight="1">
      <c r="A44" s="169"/>
      <c r="B44" s="567"/>
      <c r="C44" s="607"/>
      <c r="D44" s="609"/>
      <c r="E44" s="609"/>
      <c r="F44" s="612"/>
      <c r="G44" s="267">
        <v>2</v>
      </c>
      <c r="H44" s="229" t="s">
        <v>440</v>
      </c>
      <c r="I44" s="609"/>
      <c r="J44" s="609"/>
      <c r="K44" s="613"/>
      <c r="L44" s="562"/>
      <c r="M44" s="393"/>
      <c r="N44" s="393"/>
      <c r="O44" s="393"/>
      <c r="P44" s="393"/>
      <c r="Q44" s="38"/>
      <c r="R44" s="38"/>
      <c r="S44" s="38"/>
      <c r="T44" s="38"/>
      <c r="U44" s="38"/>
      <c r="V44" s="38"/>
      <c r="W44" s="38"/>
      <c r="X44" s="38"/>
      <c r="Y44" s="38"/>
      <c r="Z44" s="38"/>
    </row>
    <row r="45" spans="1:26" ht="74.25" customHeight="1">
      <c r="A45" s="169"/>
      <c r="B45" s="567"/>
      <c r="C45" s="607"/>
      <c r="D45" s="609"/>
      <c r="E45" s="609"/>
      <c r="F45" s="612"/>
      <c r="G45" s="267">
        <v>3</v>
      </c>
      <c r="H45" s="230" t="s">
        <v>135</v>
      </c>
      <c r="I45" s="609"/>
      <c r="J45" s="609"/>
      <c r="K45" s="613"/>
      <c r="L45" s="562"/>
      <c r="M45" s="393"/>
      <c r="N45" s="393"/>
      <c r="O45" s="393"/>
      <c r="P45" s="393"/>
      <c r="Q45" s="38"/>
      <c r="R45" s="38"/>
      <c r="S45" s="38"/>
      <c r="T45" s="38"/>
      <c r="U45" s="38"/>
      <c r="V45" s="38"/>
      <c r="W45" s="38"/>
      <c r="X45" s="38"/>
      <c r="Y45" s="38"/>
      <c r="Z45" s="38"/>
    </row>
    <row r="46" spans="1:26" ht="39.75" customHeight="1">
      <c r="A46" s="169"/>
      <c r="B46" s="567"/>
      <c r="C46" s="607"/>
      <c r="D46" s="609"/>
      <c r="E46" s="609"/>
      <c r="F46" s="612"/>
      <c r="G46" s="267">
        <v>4</v>
      </c>
      <c r="H46" s="230" t="s">
        <v>121</v>
      </c>
      <c r="I46" s="609"/>
      <c r="J46" s="609"/>
      <c r="K46" s="613"/>
      <c r="L46" s="562"/>
      <c r="M46" s="393"/>
      <c r="N46" s="393"/>
      <c r="O46" s="393"/>
      <c r="P46" s="393"/>
      <c r="Q46" s="38"/>
      <c r="R46" s="38"/>
      <c r="S46" s="38"/>
      <c r="T46" s="38"/>
      <c r="U46" s="38"/>
      <c r="V46" s="38"/>
      <c r="W46" s="38"/>
      <c r="X46" s="38"/>
      <c r="Y46" s="38"/>
      <c r="Z46" s="38"/>
    </row>
    <row r="47" spans="1:26" ht="41.25" customHeight="1">
      <c r="A47" s="169"/>
      <c r="B47" s="567"/>
      <c r="C47" s="607"/>
      <c r="D47" s="609"/>
      <c r="E47" s="609"/>
      <c r="F47" s="612"/>
      <c r="G47" s="267">
        <v>5</v>
      </c>
      <c r="H47" s="231" t="s">
        <v>588</v>
      </c>
      <c r="I47" s="609"/>
      <c r="J47" s="609"/>
      <c r="K47" s="613"/>
      <c r="L47" s="562"/>
      <c r="M47" s="393"/>
      <c r="N47" s="393"/>
      <c r="O47" s="393"/>
      <c r="P47" s="393"/>
      <c r="Q47" s="38"/>
      <c r="R47" s="38"/>
      <c r="S47" s="38"/>
      <c r="T47" s="38"/>
      <c r="U47" s="38"/>
      <c r="V47" s="38"/>
      <c r="W47" s="38"/>
      <c r="X47" s="38"/>
      <c r="Y47" s="38"/>
      <c r="Z47" s="38"/>
    </row>
    <row r="48" spans="1:26" ht="33" customHeight="1">
      <c r="A48" s="169"/>
      <c r="B48" s="567"/>
      <c r="C48" s="607"/>
      <c r="D48" s="609"/>
      <c r="E48" s="609"/>
      <c r="F48" s="612"/>
      <c r="G48" s="267">
        <v>6</v>
      </c>
      <c r="H48" s="245" t="s">
        <v>589</v>
      </c>
      <c r="I48" s="609"/>
      <c r="J48" s="609"/>
      <c r="K48" s="613"/>
      <c r="L48" s="562"/>
      <c r="M48" s="393"/>
      <c r="N48" s="393"/>
      <c r="O48" s="393"/>
      <c r="P48" s="393"/>
      <c r="Q48" s="38"/>
      <c r="R48" s="38"/>
      <c r="S48" s="38"/>
      <c r="T48" s="38"/>
      <c r="U48" s="38"/>
      <c r="V48" s="38"/>
      <c r="W48" s="38"/>
      <c r="X48" s="38"/>
      <c r="Y48" s="38"/>
      <c r="Z48" s="38"/>
    </row>
    <row r="49" spans="1:26" ht="20.25" customHeight="1">
      <c r="A49" s="169"/>
      <c r="B49" s="567"/>
      <c r="C49" s="607"/>
      <c r="D49" s="609"/>
      <c r="E49" s="609"/>
      <c r="F49" s="612"/>
      <c r="G49" s="267">
        <v>7</v>
      </c>
      <c r="H49" s="267"/>
      <c r="I49" s="609"/>
      <c r="J49" s="609"/>
      <c r="K49" s="613"/>
      <c r="L49" s="562"/>
      <c r="M49" s="393"/>
      <c r="N49" s="393"/>
      <c r="O49" s="393"/>
      <c r="P49" s="393"/>
      <c r="Q49" s="38"/>
      <c r="R49" s="38"/>
      <c r="S49" s="38"/>
      <c r="T49" s="38"/>
      <c r="U49" s="38"/>
      <c r="V49" s="38"/>
      <c r="W49" s="38"/>
      <c r="X49" s="38"/>
      <c r="Y49" s="38"/>
      <c r="Z49" s="38"/>
    </row>
    <row r="50" spans="1:26" ht="12" customHeight="1" thickBot="1">
      <c r="A50" s="169"/>
      <c r="B50" s="568"/>
      <c r="C50" s="607"/>
      <c r="D50" s="609"/>
      <c r="E50" s="609"/>
      <c r="F50" s="612"/>
      <c r="G50" s="267">
        <v>8</v>
      </c>
      <c r="H50" s="268"/>
      <c r="I50" s="609"/>
      <c r="J50" s="609"/>
      <c r="K50" s="613"/>
      <c r="L50" s="563"/>
      <c r="M50" s="393"/>
      <c r="N50" s="393"/>
      <c r="O50" s="393"/>
      <c r="P50" s="393"/>
      <c r="Q50" s="38"/>
      <c r="R50" s="38"/>
      <c r="S50" s="38"/>
      <c r="T50" s="38"/>
      <c r="U50" s="38"/>
      <c r="V50" s="38"/>
      <c r="W50" s="38"/>
      <c r="X50" s="38"/>
      <c r="Y50" s="38"/>
      <c r="Z50" s="38"/>
    </row>
    <row r="51" spans="1:26" ht="50.25" customHeight="1">
      <c r="A51" s="169"/>
      <c r="B51" s="566" t="str">
        <f>+LEFT(C51,3)</f>
        <v>7.2</v>
      </c>
      <c r="C51" s="429" t="s">
        <v>172</v>
      </c>
      <c r="D51" s="431" t="s">
        <v>481</v>
      </c>
      <c r="E51" s="639" t="s">
        <v>688</v>
      </c>
      <c r="F51" s="640">
        <v>3</v>
      </c>
      <c r="G51" s="267">
        <v>1</v>
      </c>
      <c r="H51" s="233" t="s">
        <v>135</v>
      </c>
      <c r="I51" s="642" t="s">
        <v>780</v>
      </c>
      <c r="J51" s="442">
        <v>3</v>
      </c>
      <c r="K51" s="471" t="str">
        <f>+IF(OR(ISBLANK(F51),ISBLANK(J51)),"",IF(OR(AND(F51=1,J51=1),AND(F51=1,J51=2),AND(F51=1,J51=3)),"Deficiencia de control mayor (diseño y ejecución)",IF(OR(AND(F51=2,J51=2),AND(F51=3,J51=1),AND(F51=3,J51=2),AND(F51=2,J51=1)),"Deficiencia de control (diseño o ejecución)",IF(AND(F51=2,J51=3),"Oportunidad de mejora","Mantenimiento del control"))))</f>
        <v>Mantenimiento del control</v>
      </c>
      <c r="L51" s="440">
        <f>+IF(K51="",75,IF(K51="Deficiencia de control mayor (diseño y ejecución)",80,IF(K51="Deficiencia de control (diseño o ejecución)",100,IF(K51="Oportunidad de mejora",120,140))))</f>
        <v>140</v>
      </c>
      <c r="M51" s="564">
        <v>2.1456</v>
      </c>
      <c r="N51" s="565">
        <f>+L51+M51</f>
        <v>142.1456</v>
      </c>
      <c r="O51" s="565"/>
      <c r="P51" s="564"/>
      <c r="Q51" s="38"/>
      <c r="R51" s="38"/>
      <c r="S51" s="38"/>
      <c r="T51" s="38"/>
      <c r="U51" s="38"/>
      <c r="V51" s="38"/>
      <c r="W51" s="38"/>
      <c r="X51" s="38"/>
      <c r="Y51" s="38"/>
      <c r="Z51" s="38"/>
    </row>
    <row r="52" spans="1:26" ht="50.25" customHeight="1">
      <c r="A52" s="169"/>
      <c r="B52" s="567"/>
      <c r="C52" s="607"/>
      <c r="D52" s="609"/>
      <c r="E52" s="609"/>
      <c r="F52" s="612"/>
      <c r="G52" s="267">
        <v>2</v>
      </c>
      <c r="H52" s="234" t="s">
        <v>592</v>
      </c>
      <c r="I52" s="609"/>
      <c r="J52" s="609"/>
      <c r="K52" s="613"/>
      <c r="L52" s="562"/>
      <c r="M52" s="393"/>
      <c r="N52" s="393"/>
      <c r="O52" s="393"/>
      <c r="P52" s="393"/>
      <c r="Q52" s="38"/>
      <c r="R52" s="38"/>
      <c r="S52" s="38"/>
      <c r="T52" s="38"/>
      <c r="U52" s="38"/>
      <c r="V52" s="38"/>
      <c r="W52" s="38"/>
      <c r="X52" s="38"/>
      <c r="Y52" s="38"/>
      <c r="Z52" s="38"/>
    </row>
    <row r="53" spans="1:26" ht="50.25" customHeight="1">
      <c r="A53" s="169"/>
      <c r="B53" s="567"/>
      <c r="C53" s="607"/>
      <c r="D53" s="609"/>
      <c r="E53" s="609"/>
      <c r="F53" s="612"/>
      <c r="G53" s="267">
        <v>3</v>
      </c>
      <c r="H53" s="230" t="s">
        <v>534</v>
      </c>
      <c r="I53" s="609"/>
      <c r="J53" s="609"/>
      <c r="K53" s="613"/>
      <c r="L53" s="562"/>
      <c r="M53" s="393"/>
      <c r="N53" s="393"/>
      <c r="O53" s="393"/>
      <c r="P53" s="393"/>
      <c r="Q53" s="38"/>
      <c r="R53" s="38"/>
      <c r="S53" s="38"/>
      <c r="T53" s="38"/>
      <c r="U53" s="38"/>
      <c r="V53" s="38"/>
      <c r="W53" s="38"/>
      <c r="X53" s="38"/>
      <c r="Y53" s="38"/>
      <c r="Z53" s="38"/>
    </row>
    <row r="54" spans="1:26" ht="12.75" customHeight="1">
      <c r="A54" s="169"/>
      <c r="B54" s="567"/>
      <c r="C54" s="607"/>
      <c r="D54" s="609"/>
      <c r="E54" s="609"/>
      <c r="F54" s="612"/>
      <c r="G54" s="267">
        <v>4</v>
      </c>
      <c r="H54" s="230"/>
      <c r="I54" s="609"/>
      <c r="J54" s="609"/>
      <c r="K54" s="613"/>
      <c r="L54" s="562"/>
      <c r="M54" s="393"/>
      <c r="N54" s="393"/>
      <c r="O54" s="393"/>
      <c r="P54" s="393"/>
      <c r="Q54" s="38"/>
      <c r="R54" s="38"/>
      <c r="S54" s="38"/>
      <c r="T54" s="38"/>
      <c r="U54" s="38"/>
      <c r="V54" s="38"/>
      <c r="W54" s="38"/>
      <c r="X54" s="38"/>
      <c r="Y54" s="38"/>
      <c r="Z54" s="38"/>
    </row>
    <row r="55" spans="1:26" ht="12.75" customHeight="1">
      <c r="A55" s="169"/>
      <c r="B55" s="567"/>
      <c r="C55" s="607"/>
      <c r="D55" s="609"/>
      <c r="E55" s="609"/>
      <c r="F55" s="612"/>
      <c r="G55" s="267">
        <v>5</v>
      </c>
      <c r="H55" s="268"/>
      <c r="I55" s="609"/>
      <c r="J55" s="609"/>
      <c r="K55" s="613"/>
      <c r="L55" s="562"/>
      <c r="M55" s="393"/>
      <c r="N55" s="393"/>
      <c r="O55" s="393"/>
      <c r="P55" s="393"/>
      <c r="Q55" s="38"/>
      <c r="R55" s="38"/>
      <c r="S55" s="38"/>
      <c r="T55" s="38"/>
      <c r="U55" s="38"/>
      <c r="V55" s="38"/>
      <c r="W55" s="38"/>
      <c r="X55" s="38"/>
      <c r="Y55" s="38"/>
      <c r="Z55" s="38"/>
    </row>
    <row r="56" spans="1:26" ht="12.75" customHeight="1">
      <c r="A56" s="169"/>
      <c r="B56" s="567"/>
      <c r="C56" s="607"/>
      <c r="D56" s="609"/>
      <c r="E56" s="609"/>
      <c r="F56" s="612"/>
      <c r="G56" s="267">
        <v>6</v>
      </c>
      <c r="H56" s="268"/>
      <c r="I56" s="609"/>
      <c r="J56" s="609"/>
      <c r="K56" s="613"/>
      <c r="L56" s="562"/>
      <c r="M56" s="393"/>
      <c r="N56" s="393"/>
      <c r="O56" s="393"/>
      <c r="P56" s="393"/>
      <c r="Q56" s="38"/>
      <c r="R56" s="38"/>
      <c r="S56" s="38"/>
      <c r="T56" s="38"/>
      <c r="U56" s="38"/>
      <c r="V56" s="38"/>
      <c r="W56" s="38"/>
      <c r="X56" s="38"/>
      <c r="Y56" s="38"/>
      <c r="Z56" s="38"/>
    </row>
    <row r="57" spans="1:26" ht="12.75" customHeight="1">
      <c r="A57" s="169"/>
      <c r="B57" s="567"/>
      <c r="C57" s="607"/>
      <c r="D57" s="609"/>
      <c r="E57" s="609"/>
      <c r="F57" s="612"/>
      <c r="G57" s="267">
        <v>7</v>
      </c>
      <c r="H57" s="267"/>
      <c r="I57" s="609"/>
      <c r="J57" s="609"/>
      <c r="K57" s="613"/>
      <c r="L57" s="562"/>
      <c r="M57" s="393"/>
      <c r="N57" s="393"/>
      <c r="O57" s="393"/>
      <c r="P57" s="393"/>
      <c r="Q57" s="38"/>
      <c r="R57" s="38"/>
      <c r="S57" s="38"/>
      <c r="T57" s="38"/>
      <c r="U57" s="38"/>
      <c r="V57" s="38"/>
      <c r="W57" s="38"/>
      <c r="X57" s="38"/>
      <c r="Y57" s="38"/>
      <c r="Z57" s="38"/>
    </row>
    <row r="58" spans="1:26" ht="12.75" customHeight="1" thickBot="1">
      <c r="A58" s="169"/>
      <c r="B58" s="568"/>
      <c r="C58" s="607"/>
      <c r="D58" s="609"/>
      <c r="E58" s="609"/>
      <c r="F58" s="612"/>
      <c r="G58" s="267">
        <v>8</v>
      </c>
      <c r="H58" s="267"/>
      <c r="I58" s="609"/>
      <c r="J58" s="609"/>
      <c r="K58" s="613"/>
      <c r="L58" s="563"/>
      <c r="M58" s="393"/>
      <c r="N58" s="393"/>
      <c r="O58" s="393"/>
      <c r="P58" s="393"/>
      <c r="Q58" s="38"/>
      <c r="R58" s="38"/>
      <c r="S58" s="38"/>
      <c r="T58" s="38"/>
      <c r="U58" s="38"/>
      <c r="V58" s="38"/>
      <c r="W58" s="38"/>
      <c r="X58" s="38"/>
      <c r="Y58" s="38"/>
      <c r="Z58" s="38"/>
    </row>
    <row r="59" spans="1:26" ht="48" customHeight="1">
      <c r="A59" s="169"/>
      <c r="B59" s="566" t="str">
        <f>+LEFT(C59,3)</f>
        <v>7.3</v>
      </c>
      <c r="C59" s="429" t="s">
        <v>173</v>
      </c>
      <c r="D59" s="431" t="s">
        <v>481</v>
      </c>
      <c r="E59" s="639" t="s">
        <v>689</v>
      </c>
      <c r="F59" s="640">
        <v>3</v>
      </c>
      <c r="G59" s="267">
        <v>1</v>
      </c>
      <c r="H59" s="230" t="s">
        <v>135</v>
      </c>
      <c r="I59" s="637" t="s">
        <v>782</v>
      </c>
      <c r="J59" s="442">
        <v>2</v>
      </c>
      <c r="K59" s="547" t="str">
        <f>+IF(OR(ISBLANK(F59),ISBLANK(J59)),"",IF(OR(AND(F59=1,J59=1),AND(F59=1,J59=2),AND(F59=1,J59=3)),"Deficiencia de control mayor (diseño y ejecución)",IF(OR(AND(F59=2,J59=2),AND(F59=3,J59=1),AND(F59=3,J59=2),AND(F59=2,J59=1)),"Deficiencia de control (diseño o ejecución)",IF(AND(F59=2,J59=3),"Oportunidad de mejora","Mantenimiento del control"))))</f>
        <v>Deficiencia de control (diseño o ejecución)</v>
      </c>
      <c r="L59" s="440">
        <f>+IF(K59="",75,IF(K59="Deficiencia de control mayor (diseño y ejecución)",80,IF(K59="Deficiencia de control (diseño o ejecución)",100,IF(K59="Oportunidad de mejora",120,140))))</f>
        <v>100</v>
      </c>
      <c r="M59" s="564">
        <v>2.2364999999999999</v>
      </c>
      <c r="N59" s="565">
        <f>+L59+M59</f>
        <v>102.23650000000001</v>
      </c>
      <c r="O59" s="565"/>
      <c r="P59" s="564"/>
      <c r="Q59" s="38"/>
      <c r="R59" s="38"/>
      <c r="S59" s="38"/>
      <c r="T59" s="38"/>
      <c r="U59" s="38"/>
      <c r="V59" s="38"/>
      <c r="W59" s="38"/>
      <c r="X59" s="38"/>
      <c r="Y59" s="38"/>
      <c r="Z59" s="38"/>
    </row>
    <row r="60" spans="1:26" ht="48" customHeight="1">
      <c r="A60" s="169"/>
      <c r="B60" s="567"/>
      <c r="C60" s="607"/>
      <c r="D60" s="609"/>
      <c r="E60" s="609"/>
      <c r="F60" s="612"/>
      <c r="G60" s="267">
        <v>2</v>
      </c>
      <c r="H60" s="235" t="s">
        <v>546</v>
      </c>
      <c r="I60" s="638"/>
      <c r="J60" s="609"/>
      <c r="K60" s="613"/>
      <c r="L60" s="562"/>
      <c r="M60" s="393"/>
      <c r="N60" s="393"/>
      <c r="O60" s="393"/>
      <c r="P60" s="393"/>
      <c r="Q60" s="38"/>
      <c r="R60" s="38"/>
      <c r="S60" s="38"/>
      <c r="T60" s="38"/>
      <c r="U60" s="38"/>
      <c r="V60" s="38"/>
      <c r="W60" s="38"/>
      <c r="X60" s="38"/>
      <c r="Y60" s="38"/>
      <c r="Z60" s="38"/>
    </row>
    <row r="61" spans="1:26" ht="30" customHeight="1">
      <c r="A61" s="169"/>
      <c r="B61" s="567"/>
      <c r="C61" s="607"/>
      <c r="D61" s="609"/>
      <c r="E61" s="609"/>
      <c r="F61" s="612"/>
      <c r="G61" s="267">
        <v>3</v>
      </c>
      <c r="H61" s="179" t="s">
        <v>690</v>
      </c>
      <c r="I61" s="638"/>
      <c r="J61" s="609"/>
      <c r="K61" s="613"/>
      <c r="L61" s="562"/>
      <c r="M61" s="393"/>
      <c r="N61" s="393"/>
      <c r="O61" s="393"/>
      <c r="P61" s="393"/>
      <c r="Q61" s="38"/>
      <c r="R61" s="38"/>
      <c r="S61" s="38"/>
      <c r="T61" s="38"/>
      <c r="U61" s="38"/>
      <c r="V61" s="38"/>
      <c r="W61" s="38"/>
      <c r="X61" s="38"/>
      <c r="Y61" s="38"/>
      <c r="Z61" s="38"/>
    </row>
    <row r="62" spans="1:26" ht="36" customHeight="1">
      <c r="A62" s="169"/>
      <c r="B62" s="567"/>
      <c r="C62" s="607"/>
      <c r="D62" s="609"/>
      <c r="E62" s="609"/>
      <c r="F62" s="612"/>
      <c r="G62" s="267">
        <v>4</v>
      </c>
      <c r="H62" s="188"/>
      <c r="I62" s="638"/>
      <c r="J62" s="609"/>
      <c r="K62" s="613"/>
      <c r="L62" s="562"/>
      <c r="M62" s="393"/>
      <c r="N62" s="393"/>
      <c r="O62" s="393"/>
      <c r="P62" s="393"/>
      <c r="Q62" s="38"/>
      <c r="R62" s="38"/>
      <c r="S62" s="38"/>
      <c r="T62" s="38"/>
      <c r="U62" s="38"/>
      <c r="V62" s="38"/>
      <c r="W62" s="38"/>
      <c r="X62" s="38"/>
      <c r="Y62" s="38"/>
      <c r="Z62" s="38"/>
    </row>
    <row r="63" spans="1:26" ht="36" customHeight="1">
      <c r="A63" s="169"/>
      <c r="B63" s="567"/>
      <c r="C63" s="607"/>
      <c r="D63" s="609"/>
      <c r="E63" s="609"/>
      <c r="F63" s="612"/>
      <c r="G63" s="267">
        <v>5</v>
      </c>
      <c r="H63" s="188"/>
      <c r="I63" s="638"/>
      <c r="J63" s="609"/>
      <c r="K63" s="613"/>
      <c r="L63" s="562"/>
      <c r="M63" s="393"/>
      <c r="N63" s="393"/>
      <c r="O63" s="393"/>
      <c r="P63" s="393"/>
      <c r="Q63" s="38"/>
      <c r="R63" s="38"/>
      <c r="S63" s="38"/>
      <c r="T63" s="38"/>
      <c r="U63" s="38"/>
      <c r="V63" s="38"/>
      <c r="W63" s="38"/>
      <c r="X63" s="38"/>
      <c r="Y63" s="38"/>
      <c r="Z63" s="38"/>
    </row>
    <row r="64" spans="1:26" ht="36" customHeight="1">
      <c r="A64" s="169"/>
      <c r="B64" s="567"/>
      <c r="C64" s="607"/>
      <c r="D64" s="609"/>
      <c r="E64" s="609"/>
      <c r="F64" s="612"/>
      <c r="G64" s="267">
        <v>6</v>
      </c>
      <c r="H64" s="187"/>
      <c r="I64" s="638"/>
      <c r="J64" s="609"/>
      <c r="K64" s="613"/>
      <c r="L64" s="562"/>
      <c r="M64" s="393"/>
      <c r="N64" s="393"/>
      <c r="O64" s="393"/>
      <c r="P64" s="393"/>
      <c r="Q64" s="38"/>
      <c r="R64" s="38"/>
      <c r="S64" s="38"/>
      <c r="T64" s="38"/>
      <c r="U64" s="38"/>
      <c r="V64" s="38"/>
      <c r="W64" s="38"/>
      <c r="X64" s="38"/>
      <c r="Y64" s="38"/>
      <c r="Z64" s="38"/>
    </row>
    <row r="65" spans="1:26" ht="34.5" customHeight="1">
      <c r="A65" s="169"/>
      <c r="B65" s="567"/>
      <c r="C65" s="607"/>
      <c r="D65" s="609"/>
      <c r="E65" s="609"/>
      <c r="F65" s="612"/>
      <c r="G65" s="267">
        <v>7</v>
      </c>
      <c r="H65" s="268"/>
      <c r="I65" s="638"/>
      <c r="J65" s="609"/>
      <c r="K65" s="613"/>
      <c r="L65" s="562"/>
      <c r="M65" s="393"/>
      <c r="N65" s="393"/>
      <c r="O65" s="393"/>
      <c r="P65" s="393"/>
      <c r="Q65" s="38"/>
      <c r="R65" s="38"/>
      <c r="S65" s="38"/>
      <c r="T65" s="38"/>
      <c r="U65" s="38"/>
      <c r="V65" s="38"/>
      <c r="W65" s="38"/>
      <c r="X65" s="38"/>
      <c r="Y65" s="38"/>
      <c r="Z65" s="38"/>
    </row>
    <row r="66" spans="1:26" ht="34.5" customHeight="1" thickBot="1">
      <c r="A66" s="169"/>
      <c r="B66" s="568"/>
      <c r="C66" s="607"/>
      <c r="D66" s="609"/>
      <c r="E66" s="609"/>
      <c r="F66" s="612"/>
      <c r="G66" s="267">
        <v>8</v>
      </c>
      <c r="H66" s="267"/>
      <c r="I66" s="638"/>
      <c r="J66" s="609"/>
      <c r="K66" s="613"/>
      <c r="L66" s="563"/>
      <c r="M66" s="393"/>
      <c r="N66" s="393"/>
      <c r="O66" s="393"/>
      <c r="P66" s="393"/>
      <c r="Q66" s="38"/>
      <c r="R66" s="38"/>
      <c r="S66" s="38"/>
      <c r="T66" s="38"/>
      <c r="U66" s="38"/>
      <c r="V66" s="38"/>
      <c r="W66" s="38"/>
      <c r="X66" s="38"/>
      <c r="Y66" s="38"/>
      <c r="Z66" s="38"/>
    </row>
    <row r="67" spans="1:26" ht="68.25" customHeight="1">
      <c r="A67" s="169"/>
      <c r="B67" s="566" t="str">
        <f>+LEFT(C67,3)</f>
        <v>7.4</v>
      </c>
      <c r="C67" s="429" t="s">
        <v>174</v>
      </c>
      <c r="D67" s="431" t="s">
        <v>482</v>
      </c>
      <c r="E67" s="639" t="s">
        <v>581</v>
      </c>
      <c r="F67" s="485">
        <v>3</v>
      </c>
      <c r="G67" s="269">
        <v>1</v>
      </c>
      <c r="H67" s="230" t="s">
        <v>135</v>
      </c>
      <c r="I67" s="637" t="s">
        <v>781</v>
      </c>
      <c r="J67" s="442">
        <v>2</v>
      </c>
      <c r="K67" s="547" t="str">
        <f>+IF(OR(ISBLANK(F67),ISBLANK(J67)),"",IF(OR(AND(F67=1,J67=1),AND(F67=1,J67=2),AND(F67=1,J67=3)),"Deficiencia de control mayor (diseño y ejecución)",IF(OR(AND(F67=2,J67=2),AND(F67=3,J67=1),AND(F67=3,J67=2),AND(F67=2,J67=1)),"Deficiencia de control (diseño o ejecución)",IF(AND(F67=2,J67=3),"Oportunidad de mejora","Mantenimiento del control"))))</f>
        <v>Deficiencia de control (diseño o ejecución)</v>
      </c>
      <c r="L67" s="440">
        <f>+IF(K67="",75,IF(K67="Deficiencia de control mayor (diseño y ejecución)",80,IF(K67="Deficiencia de control (diseño o ejecución)",100,IF(K67="Oportunidad de mejora",120,140))))</f>
        <v>100</v>
      </c>
      <c r="M67" s="564">
        <v>2.3896000000000002</v>
      </c>
      <c r="N67" s="565">
        <f>+L67+M67</f>
        <v>102.3896</v>
      </c>
      <c r="O67" s="565"/>
      <c r="P67" s="564"/>
      <c r="Q67" s="38"/>
      <c r="R67" s="38"/>
      <c r="S67" s="38"/>
      <c r="T67" s="38"/>
      <c r="U67" s="38"/>
      <c r="V67" s="38"/>
      <c r="W67" s="38"/>
      <c r="X67" s="38"/>
      <c r="Y67" s="38"/>
      <c r="Z67" s="38"/>
    </row>
    <row r="68" spans="1:26" ht="26.25" customHeight="1">
      <c r="A68" s="169"/>
      <c r="B68" s="567"/>
      <c r="C68" s="607"/>
      <c r="D68" s="609"/>
      <c r="E68" s="609"/>
      <c r="F68" s="612"/>
      <c r="G68" s="269">
        <v>2</v>
      </c>
      <c r="H68" s="270"/>
      <c r="I68" s="638"/>
      <c r="J68" s="609"/>
      <c r="K68" s="613"/>
      <c r="L68" s="562"/>
      <c r="M68" s="393"/>
      <c r="N68" s="393"/>
      <c r="O68" s="393"/>
      <c r="P68" s="393"/>
      <c r="Q68" s="38"/>
      <c r="R68" s="38"/>
      <c r="S68" s="38"/>
      <c r="T68" s="38"/>
      <c r="U68" s="38"/>
      <c r="V68" s="38"/>
      <c r="W68" s="38"/>
      <c r="X68" s="38"/>
      <c r="Y68" s="38"/>
      <c r="Z68" s="38"/>
    </row>
    <row r="69" spans="1:26" ht="26.25" customHeight="1">
      <c r="A69" s="169"/>
      <c r="B69" s="567"/>
      <c r="C69" s="607"/>
      <c r="D69" s="609"/>
      <c r="E69" s="609"/>
      <c r="F69" s="612"/>
      <c r="G69" s="269">
        <v>3</v>
      </c>
      <c r="H69" s="179"/>
      <c r="I69" s="638"/>
      <c r="J69" s="609"/>
      <c r="K69" s="613"/>
      <c r="L69" s="562"/>
      <c r="M69" s="393"/>
      <c r="N69" s="393"/>
      <c r="O69" s="393"/>
      <c r="P69" s="393"/>
      <c r="Q69" s="38"/>
      <c r="R69" s="38"/>
      <c r="S69" s="38"/>
      <c r="T69" s="38"/>
      <c r="U69" s="38"/>
      <c r="V69" s="38"/>
      <c r="W69" s="38"/>
      <c r="X69" s="38"/>
      <c r="Y69" s="38"/>
      <c r="Z69" s="38"/>
    </row>
    <row r="70" spans="1:26" ht="26.25" customHeight="1">
      <c r="A70" s="169"/>
      <c r="B70" s="567"/>
      <c r="C70" s="607"/>
      <c r="D70" s="609"/>
      <c r="E70" s="609"/>
      <c r="F70" s="612"/>
      <c r="G70" s="269">
        <v>4</v>
      </c>
      <c r="H70" s="179"/>
      <c r="I70" s="638"/>
      <c r="J70" s="609"/>
      <c r="K70" s="613"/>
      <c r="L70" s="562"/>
      <c r="M70" s="393"/>
      <c r="N70" s="393"/>
      <c r="O70" s="393"/>
      <c r="P70" s="393"/>
      <c r="Q70" s="38"/>
      <c r="R70" s="38"/>
      <c r="S70" s="38"/>
      <c r="T70" s="38"/>
      <c r="U70" s="38"/>
      <c r="V70" s="38"/>
      <c r="W70" s="38"/>
      <c r="X70" s="38"/>
      <c r="Y70" s="38"/>
      <c r="Z70" s="38"/>
    </row>
    <row r="71" spans="1:26" ht="26.25" customHeight="1">
      <c r="A71" s="169"/>
      <c r="B71" s="567"/>
      <c r="C71" s="607"/>
      <c r="D71" s="609"/>
      <c r="E71" s="609"/>
      <c r="F71" s="612"/>
      <c r="G71" s="269">
        <v>5</v>
      </c>
      <c r="H71" s="270"/>
      <c r="I71" s="638"/>
      <c r="J71" s="609"/>
      <c r="K71" s="613"/>
      <c r="L71" s="562"/>
      <c r="M71" s="393"/>
      <c r="N71" s="393"/>
      <c r="O71" s="393"/>
      <c r="P71" s="393"/>
      <c r="Q71" s="38"/>
      <c r="R71" s="38"/>
      <c r="S71" s="38"/>
      <c r="T71" s="38"/>
      <c r="U71" s="38"/>
      <c r="V71" s="38"/>
      <c r="W71" s="38"/>
      <c r="X71" s="38"/>
      <c r="Y71" s="38"/>
      <c r="Z71" s="38"/>
    </row>
    <row r="72" spans="1:26" ht="26.25" customHeight="1">
      <c r="A72" s="169"/>
      <c r="B72" s="567"/>
      <c r="C72" s="607"/>
      <c r="D72" s="609"/>
      <c r="E72" s="609"/>
      <c r="F72" s="612"/>
      <c r="G72" s="269">
        <v>6</v>
      </c>
      <c r="H72" s="270"/>
      <c r="I72" s="638"/>
      <c r="J72" s="609"/>
      <c r="K72" s="613"/>
      <c r="L72" s="562"/>
      <c r="M72" s="393"/>
      <c r="N72" s="393"/>
      <c r="O72" s="393"/>
      <c r="P72" s="393"/>
      <c r="Q72" s="38"/>
      <c r="R72" s="38"/>
      <c r="S72" s="38"/>
      <c r="T72" s="38"/>
      <c r="U72" s="38"/>
      <c r="V72" s="38"/>
      <c r="W72" s="38"/>
      <c r="X72" s="38"/>
      <c r="Y72" s="38"/>
      <c r="Z72" s="38"/>
    </row>
    <row r="73" spans="1:26" ht="26.25" customHeight="1">
      <c r="A73" s="169"/>
      <c r="B73" s="567"/>
      <c r="C73" s="607"/>
      <c r="D73" s="609"/>
      <c r="E73" s="609"/>
      <c r="F73" s="612"/>
      <c r="G73" s="269">
        <v>7</v>
      </c>
      <c r="H73" s="270"/>
      <c r="I73" s="638"/>
      <c r="J73" s="609"/>
      <c r="K73" s="613"/>
      <c r="L73" s="562"/>
      <c r="M73" s="393"/>
      <c r="N73" s="393"/>
      <c r="O73" s="393"/>
      <c r="P73" s="393"/>
      <c r="Q73" s="38"/>
      <c r="R73" s="38"/>
      <c r="S73" s="38"/>
      <c r="T73" s="38"/>
      <c r="U73" s="38"/>
      <c r="V73" s="38"/>
      <c r="W73" s="38"/>
      <c r="X73" s="38"/>
      <c r="Y73" s="38"/>
      <c r="Z73" s="38"/>
    </row>
    <row r="74" spans="1:26" ht="26.25" customHeight="1" thickBot="1">
      <c r="A74" s="169"/>
      <c r="B74" s="568"/>
      <c r="C74" s="607"/>
      <c r="D74" s="609"/>
      <c r="E74" s="609"/>
      <c r="F74" s="612"/>
      <c r="G74" s="269">
        <v>8</v>
      </c>
      <c r="H74" s="271"/>
      <c r="I74" s="638"/>
      <c r="J74" s="609"/>
      <c r="K74" s="613"/>
      <c r="L74" s="563"/>
      <c r="M74" s="393"/>
      <c r="N74" s="393"/>
      <c r="O74" s="393"/>
      <c r="P74" s="393"/>
      <c r="Q74" s="38"/>
      <c r="R74" s="38"/>
      <c r="S74" s="38"/>
      <c r="T74" s="38"/>
      <c r="U74" s="38"/>
      <c r="V74" s="38"/>
      <c r="W74" s="38"/>
      <c r="X74" s="38"/>
      <c r="Y74" s="38"/>
      <c r="Z74" s="38"/>
    </row>
    <row r="75" spans="1:26" ht="39.75" customHeight="1">
      <c r="A75" s="169"/>
      <c r="B75" s="566" t="str">
        <f>+LEFT(C75,3)</f>
        <v>7.5</v>
      </c>
      <c r="C75" s="429" t="s">
        <v>175</v>
      </c>
      <c r="D75" s="431" t="s">
        <v>483</v>
      </c>
      <c r="E75" s="639" t="s">
        <v>691</v>
      </c>
      <c r="F75" s="640">
        <v>3</v>
      </c>
      <c r="G75" s="267">
        <v>1</v>
      </c>
      <c r="H75" s="230" t="s">
        <v>135</v>
      </c>
      <c r="I75" s="637" t="s">
        <v>782</v>
      </c>
      <c r="J75" s="442">
        <v>2</v>
      </c>
      <c r="K75" s="547" t="str">
        <f>+IF(OR(ISBLANK(F75),ISBLANK(J75)),"",IF(OR(AND(F75=1,J75=1),AND(F75=1,J75=2),AND(F75=1,J75=3)),"Deficiencia de control mayor (diseño y ejecución)",IF(OR(AND(F75=2,J75=2),AND(F75=3,J75=1),AND(F75=3,J75=2),AND(F75=2,J75=1)),"Deficiencia de control (diseño o ejecución)",IF(AND(F75=2,J75=3),"Oportunidad de mejora","Mantenimiento del control"))))</f>
        <v>Deficiencia de control (diseño o ejecución)</v>
      </c>
      <c r="L75" s="440">
        <f>+IF(K75="",75,IF(K75="Deficiencia de control mayor (diseño y ejecución)",80,IF(K75="Deficiencia de control (diseño o ejecución)",100,IF(K75="Oportunidad de mejora",120,140))))</f>
        <v>100</v>
      </c>
      <c r="M75" s="564">
        <v>2.4563000000000001</v>
      </c>
      <c r="N75" s="565">
        <f>+L75+M75</f>
        <v>102.4563</v>
      </c>
      <c r="O75" s="565"/>
      <c r="P75" s="564"/>
      <c r="Q75" s="38"/>
      <c r="R75" s="38"/>
      <c r="S75" s="38"/>
      <c r="T75" s="38"/>
      <c r="U75" s="38"/>
      <c r="V75" s="38"/>
      <c r="W75" s="38"/>
      <c r="X75" s="38"/>
      <c r="Y75" s="38"/>
      <c r="Z75" s="38"/>
    </row>
    <row r="76" spans="1:26" ht="39.75" customHeight="1">
      <c r="A76" s="169"/>
      <c r="B76" s="567"/>
      <c r="C76" s="607"/>
      <c r="D76" s="609"/>
      <c r="E76" s="609"/>
      <c r="F76" s="612"/>
      <c r="G76" s="267">
        <v>2</v>
      </c>
      <c r="H76" s="235" t="s">
        <v>692</v>
      </c>
      <c r="I76" s="638"/>
      <c r="J76" s="609"/>
      <c r="K76" s="613"/>
      <c r="L76" s="562"/>
      <c r="M76" s="393"/>
      <c r="N76" s="393"/>
      <c r="O76" s="393"/>
      <c r="P76" s="393"/>
      <c r="Q76" s="38"/>
      <c r="R76" s="38"/>
      <c r="S76" s="38"/>
      <c r="T76" s="38"/>
      <c r="U76" s="38"/>
      <c r="V76" s="38"/>
      <c r="W76" s="38"/>
      <c r="X76" s="38"/>
      <c r="Y76" s="38"/>
      <c r="Z76" s="38"/>
    </row>
    <row r="77" spans="1:26" ht="39.75" customHeight="1">
      <c r="A77" s="169"/>
      <c r="B77" s="567"/>
      <c r="C77" s="607"/>
      <c r="D77" s="609"/>
      <c r="E77" s="609"/>
      <c r="F77" s="612"/>
      <c r="G77" s="267">
        <v>3</v>
      </c>
      <c r="H77" s="239"/>
      <c r="I77" s="638"/>
      <c r="J77" s="609"/>
      <c r="K77" s="613"/>
      <c r="L77" s="562"/>
      <c r="M77" s="393"/>
      <c r="N77" s="393"/>
      <c r="O77" s="393"/>
      <c r="P77" s="393"/>
      <c r="Q77" s="38"/>
      <c r="R77" s="38"/>
      <c r="S77" s="38"/>
      <c r="T77" s="38"/>
      <c r="U77" s="38"/>
      <c r="V77" s="38"/>
      <c r="W77" s="38"/>
      <c r="X77" s="38"/>
      <c r="Y77" s="38"/>
      <c r="Z77" s="38"/>
    </row>
    <row r="78" spans="1:26" ht="25.5" customHeight="1">
      <c r="A78" s="169"/>
      <c r="B78" s="567"/>
      <c r="C78" s="607"/>
      <c r="D78" s="609"/>
      <c r="E78" s="609"/>
      <c r="F78" s="612"/>
      <c r="G78" s="267">
        <v>4</v>
      </c>
      <c r="H78" s="268"/>
      <c r="I78" s="638"/>
      <c r="J78" s="609"/>
      <c r="K78" s="613"/>
      <c r="L78" s="562"/>
      <c r="M78" s="393"/>
      <c r="N78" s="393"/>
      <c r="O78" s="393"/>
      <c r="P78" s="393"/>
      <c r="Q78" s="38"/>
      <c r="R78" s="38"/>
      <c r="S78" s="38"/>
      <c r="T78" s="38"/>
      <c r="U78" s="38"/>
      <c r="V78" s="38"/>
      <c r="W78" s="38"/>
      <c r="X78" s="38"/>
      <c r="Y78" s="38"/>
      <c r="Z78" s="38"/>
    </row>
    <row r="79" spans="1:26" ht="25.5" customHeight="1">
      <c r="A79" s="169"/>
      <c r="B79" s="567"/>
      <c r="C79" s="607"/>
      <c r="D79" s="609"/>
      <c r="E79" s="609"/>
      <c r="F79" s="612"/>
      <c r="G79" s="267">
        <v>5</v>
      </c>
      <c r="H79" s="268"/>
      <c r="I79" s="638"/>
      <c r="J79" s="609"/>
      <c r="K79" s="613"/>
      <c r="L79" s="562"/>
      <c r="M79" s="393"/>
      <c r="N79" s="393"/>
      <c r="O79" s="393"/>
      <c r="P79" s="393"/>
      <c r="Q79" s="38"/>
      <c r="R79" s="38"/>
      <c r="S79" s="38"/>
      <c r="T79" s="38"/>
      <c r="U79" s="38"/>
      <c r="V79" s="38"/>
      <c r="W79" s="38"/>
      <c r="X79" s="38"/>
      <c r="Y79" s="38"/>
      <c r="Z79" s="38"/>
    </row>
    <row r="80" spans="1:26" ht="25.5" customHeight="1">
      <c r="A80" s="169"/>
      <c r="B80" s="567"/>
      <c r="C80" s="607"/>
      <c r="D80" s="609"/>
      <c r="E80" s="609"/>
      <c r="F80" s="612"/>
      <c r="G80" s="267">
        <v>6</v>
      </c>
      <c r="H80" s="268"/>
      <c r="I80" s="638"/>
      <c r="J80" s="609"/>
      <c r="K80" s="613"/>
      <c r="L80" s="562"/>
      <c r="M80" s="393"/>
      <c r="N80" s="393"/>
      <c r="O80" s="393"/>
      <c r="P80" s="393"/>
      <c r="Q80" s="38"/>
      <c r="R80" s="38"/>
      <c r="S80" s="38"/>
      <c r="T80" s="38"/>
      <c r="U80" s="38"/>
      <c r="V80" s="38"/>
      <c r="W80" s="38"/>
      <c r="X80" s="38"/>
      <c r="Y80" s="38"/>
      <c r="Z80" s="38"/>
    </row>
    <row r="81" spans="1:26" ht="25.5" customHeight="1">
      <c r="A81" s="169"/>
      <c r="B81" s="567"/>
      <c r="C81" s="607"/>
      <c r="D81" s="609"/>
      <c r="E81" s="609"/>
      <c r="F81" s="612"/>
      <c r="G81" s="267">
        <v>7</v>
      </c>
      <c r="H81" s="187"/>
      <c r="I81" s="638"/>
      <c r="J81" s="609"/>
      <c r="K81" s="613"/>
      <c r="L81" s="562"/>
      <c r="M81" s="393"/>
      <c r="N81" s="393"/>
      <c r="O81" s="393"/>
      <c r="P81" s="393"/>
      <c r="Q81" s="38"/>
      <c r="R81" s="38"/>
      <c r="S81" s="38"/>
      <c r="T81" s="38"/>
      <c r="U81" s="38"/>
      <c r="V81" s="38"/>
      <c r="W81" s="38"/>
      <c r="X81" s="38"/>
      <c r="Y81" s="38"/>
      <c r="Z81" s="38"/>
    </row>
    <row r="82" spans="1:26" ht="25.5" customHeight="1" thickBot="1">
      <c r="A82" s="169"/>
      <c r="B82" s="568"/>
      <c r="C82" s="635"/>
      <c r="D82" s="636"/>
      <c r="E82" s="636"/>
      <c r="F82" s="641"/>
      <c r="G82" s="272">
        <v>8</v>
      </c>
      <c r="H82" s="272"/>
      <c r="I82" s="638"/>
      <c r="J82" s="636"/>
      <c r="K82" s="614"/>
      <c r="L82" s="563"/>
      <c r="M82" s="393"/>
      <c r="N82" s="393"/>
      <c r="O82" s="393"/>
      <c r="P82" s="393"/>
      <c r="Q82" s="38"/>
      <c r="R82" s="38"/>
      <c r="S82" s="38"/>
      <c r="T82" s="38"/>
      <c r="U82" s="38"/>
      <c r="V82" s="38"/>
      <c r="W82" s="38"/>
      <c r="X82" s="38"/>
      <c r="Y82" s="38"/>
      <c r="Z82" s="38"/>
    </row>
    <row r="83" spans="1:26" s="227" customFormat="1" ht="22.5" customHeight="1">
      <c r="A83" s="194"/>
      <c r="B83" s="594"/>
      <c r="C83" s="597" t="s">
        <v>176</v>
      </c>
      <c r="D83" s="598" t="s">
        <v>8</v>
      </c>
      <c r="E83" s="600" t="s">
        <v>602</v>
      </c>
      <c r="F83" s="601" t="s">
        <v>603</v>
      </c>
      <c r="G83" s="602" t="s">
        <v>112</v>
      </c>
      <c r="H83" s="603"/>
      <c r="I83" s="603"/>
      <c r="J83" s="601" t="s">
        <v>604</v>
      </c>
      <c r="K83" s="601" t="s">
        <v>128</v>
      </c>
      <c r="L83" s="593"/>
      <c r="M83" s="593"/>
      <c r="N83" s="591"/>
      <c r="O83" s="591"/>
      <c r="P83" s="593"/>
      <c r="Q83" s="39"/>
      <c r="R83" s="39"/>
      <c r="S83" s="39"/>
      <c r="T83" s="39"/>
      <c r="U83" s="39"/>
      <c r="V83" s="39"/>
      <c r="W83" s="39"/>
      <c r="X83" s="39"/>
      <c r="Y83" s="39"/>
      <c r="Z83" s="39"/>
    </row>
    <row r="84" spans="1:26" s="227" customFormat="1" ht="22.5" customHeight="1">
      <c r="A84" s="194"/>
      <c r="B84" s="595"/>
      <c r="C84" s="595"/>
      <c r="D84" s="595"/>
      <c r="E84" s="595"/>
      <c r="F84" s="595"/>
      <c r="G84" s="588" t="s">
        <v>13</v>
      </c>
      <c r="H84" s="590" t="s">
        <v>15</v>
      </c>
      <c r="I84" s="590" t="s">
        <v>17</v>
      </c>
      <c r="J84" s="595"/>
      <c r="K84" s="595"/>
      <c r="L84" s="592"/>
      <c r="M84" s="592"/>
      <c r="N84" s="592"/>
      <c r="O84" s="592"/>
      <c r="P84" s="592"/>
      <c r="Q84" s="39"/>
      <c r="R84" s="39"/>
      <c r="S84" s="39"/>
      <c r="T84" s="39"/>
      <c r="U84" s="39"/>
      <c r="V84" s="39"/>
      <c r="W84" s="39"/>
      <c r="X84" s="39"/>
      <c r="Y84" s="39"/>
      <c r="Z84" s="39"/>
    </row>
    <row r="85" spans="1:26" s="227" customFormat="1" ht="72" customHeight="1" thickBot="1">
      <c r="A85" s="194"/>
      <c r="B85" s="596"/>
      <c r="C85" s="596"/>
      <c r="D85" s="599"/>
      <c r="E85" s="599"/>
      <c r="F85" s="596"/>
      <c r="G85" s="589"/>
      <c r="H85" s="589"/>
      <c r="I85" s="599"/>
      <c r="J85" s="596"/>
      <c r="K85" s="596"/>
      <c r="L85" s="592"/>
      <c r="M85" s="592"/>
      <c r="N85" s="592"/>
      <c r="O85" s="592"/>
      <c r="P85" s="592"/>
      <c r="Q85" s="39"/>
      <c r="R85" s="39"/>
      <c r="S85" s="39"/>
      <c r="T85" s="39"/>
      <c r="U85" s="39"/>
      <c r="V85" s="39"/>
      <c r="W85" s="39"/>
      <c r="X85" s="39"/>
      <c r="Y85" s="39"/>
      <c r="Z85" s="39"/>
    </row>
    <row r="86" spans="1:26" ht="44.25" customHeight="1">
      <c r="A86" s="193"/>
      <c r="B86" s="566" t="str">
        <f>+LEFT(C86,3)</f>
        <v>8.1</v>
      </c>
      <c r="C86" s="426" t="s">
        <v>177</v>
      </c>
      <c r="D86" s="571" t="s">
        <v>478</v>
      </c>
      <c r="E86" s="604" t="s">
        <v>693</v>
      </c>
      <c r="F86" s="605">
        <v>3</v>
      </c>
      <c r="G86" s="228">
        <v>1</v>
      </c>
      <c r="H86" s="279" t="s">
        <v>582</v>
      </c>
      <c r="I86" s="606" t="s">
        <v>783</v>
      </c>
      <c r="J86" s="577">
        <v>3</v>
      </c>
      <c r="K86" s="585" t="str">
        <f>+IF(OR(ISBLANK(F86),ISBLANK(J86)),"",IF(OR(AND(F86=1,J86=1),AND(F86=1,J86=2),AND(F86=1,J86=3)),"Deficiencia de control mayor (diseño y ejecución)",IF(OR(AND(F86=2,J86=2),AND(F86=3,J86=1),AND(F86=3,J86=2),AND(F86=2,J86=1)),"Deficiencia de control (diseño o ejecución)",IF(AND(F86=2,J86=3),"Oportunidad de mejora","Mantenimiento del control"))))</f>
        <v>Mantenimiento del control</v>
      </c>
      <c r="L86" s="440">
        <f>+IF(K86="",75,IF(K86="Deficiencia de control mayor (diseño y ejecución)",80,IF(K86="Deficiencia de control (diseño o ejecución)",100,IF(K86="Oportunidad de mejora",120,140))))</f>
        <v>140</v>
      </c>
      <c r="M86" s="564">
        <v>2.5457999999999998</v>
      </c>
      <c r="N86" s="565">
        <f>+L86+M86</f>
        <v>142.54579999999999</v>
      </c>
      <c r="O86" s="565"/>
      <c r="P86" s="564"/>
      <c r="Q86" s="38"/>
      <c r="R86" s="38"/>
      <c r="S86" s="38"/>
      <c r="T86" s="38"/>
      <c r="U86" s="38"/>
      <c r="V86" s="38"/>
      <c r="W86" s="38"/>
      <c r="X86" s="38"/>
      <c r="Y86" s="38"/>
      <c r="Z86" s="38"/>
    </row>
    <row r="87" spans="1:26" ht="54" customHeight="1">
      <c r="A87" s="193"/>
      <c r="B87" s="567"/>
      <c r="C87" s="569"/>
      <c r="D87" s="572"/>
      <c r="E87" s="575"/>
      <c r="F87" s="580"/>
      <c r="G87" s="228">
        <v>2</v>
      </c>
      <c r="H87" s="231" t="s">
        <v>694</v>
      </c>
      <c r="I87" s="575"/>
      <c r="J87" s="572"/>
      <c r="K87" s="586"/>
      <c r="L87" s="562"/>
      <c r="M87" s="393"/>
      <c r="N87" s="393"/>
      <c r="O87" s="393"/>
      <c r="P87" s="393"/>
      <c r="Q87" s="38"/>
      <c r="R87" s="38"/>
      <c r="S87" s="38"/>
      <c r="T87" s="38"/>
      <c r="U87" s="38"/>
      <c r="V87" s="38"/>
      <c r="W87" s="38"/>
      <c r="X87" s="38"/>
      <c r="Y87" s="38"/>
      <c r="Z87" s="38"/>
    </row>
    <row r="88" spans="1:26" ht="30.75" customHeight="1">
      <c r="A88" s="169"/>
      <c r="B88" s="567"/>
      <c r="C88" s="569"/>
      <c r="D88" s="572"/>
      <c r="E88" s="575"/>
      <c r="F88" s="580"/>
      <c r="G88" s="228">
        <v>3</v>
      </c>
      <c r="H88" s="236"/>
      <c r="I88" s="575"/>
      <c r="J88" s="572"/>
      <c r="K88" s="586"/>
      <c r="L88" s="562"/>
      <c r="M88" s="393"/>
      <c r="N88" s="393"/>
      <c r="O88" s="393"/>
      <c r="P88" s="393"/>
      <c r="Q88" s="38"/>
      <c r="R88" s="38"/>
      <c r="S88" s="38"/>
      <c r="T88" s="38"/>
      <c r="U88" s="38"/>
      <c r="V88" s="38"/>
      <c r="W88" s="38"/>
      <c r="X88" s="38"/>
      <c r="Y88" s="38"/>
      <c r="Z88" s="38"/>
    </row>
    <row r="89" spans="1:26" ht="31.5" customHeight="1">
      <c r="A89" s="169"/>
      <c r="B89" s="567"/>
      <c r="C89" s="569"/>
      <c r="D89" s="572"/>
      <c r="E89" s="575"/>
      <c r="F89" s="580"/>
      <c r="G89" s="228">
        <v>4</v>
      </c>
      <c r="H89" s="238"/>
      <c r="I89" s="575"/>
      <c r="J89" s="572"/>
      <c r="K89" s="586"/>
      <c r="L89" s="562"/>
      <c r="M89" s="393"/>
      <c r="N89" s="393"/>
      <c r="O89" s="393"/>
      <c r="P89" s="393"/>
      <c r="Q89" s="38"/>
      <c r="R89" s="38"/>
      <c r="S89" s="38"/>
      <c r="T89" s="38"/>
      <c r="U89" s="38"/>
      <c r="V89" s="38"/>
      <c r="W89" s="38"/>
      <c r="X89" s="38"/>
      <c r="Y89" s="38"/>
      <c r="Z89" s="38"/>
    </row>
    <row r="90" spans="1:26" ht="31.5" customHeight="1">
      <c r="A90" s="169"/>
      <c r="B90" s="567"/>
      <c r="C90" s="569"/>
      <c r="D90" s="572"/>
      <c r="E90" s="575"/>
      <c r="F90" s="580"/>
      <c r="G90" s="228">
        <v>5</v>
      </c>
      <c r="H90" s="232"/>
      <c r="I90" s="575"/>
      <c r="J90" s="572"/>
      <c r="K90" s="586"/>
      <c r="L90" s="562"/>
      <c r="M90" s="393"/>
      <c r="N90" s="393"/>
      <c r="O90" s="393"/>
      <c r="P90" s="393"/>
      <c r="Q90" s="38"/>
      <c r="R90" s="38"/>
      <c r="S90" s="38"/>
      <c r="T90" s="38"/>
      <c r="U90" s="38"/>
      <c r="V90" s="38"/>
      <c r="W90" s="38"/>
      <c r="X90" s="38"/>
      <c r="Y90" s="38"/>
      <c r="Z90" s="38"/>
    </row>
    <row r="91" spans="1:26" ht="31.5" customHeight="1">
      <c r="A91" s="169"/>
      <c r="B91" s="567"/>
      <c r="C91" s="569"/>
      <c r="D91" s="572"/>
      <c r="E91" s="575"/>
      <c r="F91" s="580"/>
      <c r="G91" s="228">
        <v>6</v>
      </c>
      <c r="H91" s="228"/>
      <c r="I91" s="575"/>
      <c r="J91" s="572"/>
      <c r="K91" s="586"/>
      <c r="L91" s="562"/>
      <c r="M91" s="393"/>
      <c r="N91" s="393"/>
      <c r="O91" s="393"/>
      <c r="P91" s="393"/>
      <c r="Q91" s="38"/>
      <c r="R91" s="38"/>
      <c r="S91" s="38"/>
      <c r="T91" s="38"/>
      <c r="U91" s="38"/>
      <c r="V91" s="38"/>
      <c r="W91" s="38"/>
      <c r="X91" s="38"/>
      <c r="Y91" s="38"/>
      <c r="Z91" s="38"/>
    </row>
    <row r="92" spans="1:26" ht="26.25" customHeight="1">
      <c r="A92" s="169"/>
      <c r="B92" s="567"/>
      <c r="C92" s="569"/>
      <c r="D92" s="572"/>
      <c r="E92" s="575"/>
      <c r="F92" s="580"/>
      <c r="G92" s="228">
        <v>7</v>
      </c>
      <c r="H92" s="228"/>
      <c r="I92" s="575"/>
      <c r="J92" s="572"/>
      <c r="K92" s="586"/>
      <c r="L92" s="562"/>
      <c r="M92" s="393"/>
      <c r="N92" s="393"/>
      <c r="O92" s="393"/>
      <c r="P92" s="393"/>
      <c r="Q92" s="38"/>
      <c r="R92" s="38"/>
      <c r="S92" s="38"/>
      <c r="T92" s="38"/>
      <c r="U92" s="38"/>
      <c r="V92" s="38"/>
      <c r="W92" s="38"/>
      <c r="X92" s="38"/>
      <c r="Y92" s="38"/>
      <c r="Z92" s="38"/>
    </row>
    <row r="93" spans="1:26" ht="26.25" customHeight="1">
      <c r="A93" s="169"/>
      <c r="B93" s="568"/>
      <c r="C93" s="570"/>
      <c r="D93" s="573"/>
      <c r="E93" s="576"/>
      <c r="F93" s="581"/>
      <c r="G93" s="228">
        <v>8</v>
      </c>
      <c r="H93" s="228"/>
      <c r="I93" s="576"/>
      <c r="J93" s="573"/>
      <c r="K93" s="587"/>
      <c r="L93" s="563"/>
      <c r="M93" s="393"/>
      <c r="N93" s="393"/>
      <c r="O93" s="393"/>
      <c r="P93" s="393"/>
      <c r="Q93" s="38"/>
      <c r="R93" s="38"/>
      <c r="S93" s="38"/>
      <c r="T93" s="38"/>
      <c r="U93" s="38"/>
      <c r="V93" s="38"/>
      <c r="W93" s="38"/>
      <c r="X93" s="38"/>
      <c r="Y93" s="38"/>
      <c r="Z93" s="38"/>
    </row>
    <row r="94" spans="1:26" ht="41.25" customHeight="1">
      <c r="A94" s="169"/>
      <c r="B94" s="566" t="str">
        <f>+LEFT(C94,3)</f>
        <v>8.2</v>
      </c>
      <c r="C94" s="426" t="s">
        <v>178</v>
      </c>
      <c r="D94" s="571" t="s">
        <v>538</v>
      </c>
      <c r="E94" s="578" t="s">
        <v>695</v>
      </c>
      <c r="F94" s="582">
        <v>3</v>
      </c>
      <c r="G94" s="228">
        <v>1</v>
      </c>
      <c r="H94" s="230" t="s">
        <v>135</v>
      </c>
      <c r="I94" s="574" t="s">
        <v>784</v>
      </c>
      <c r="J94" s="577">
        <v>3</v>
      </c>
      <c r="K94" s="585" t="str">
        <f>+IF(OR(ISBLANK(F94),ISBLANK(J94)),"",IF(OR(AND(F94=1,J94=1),AND(F94=1,J94=2),AND(F94=1,J94=3)),"Deficiencia de control mayor (diseño y ejecución)",IF(OR(AND(F94=2,J94=2),AND(F94=3,J94=1),AND(F94=3,J94=2),AND(F94=2,J94=1)),"Deficiencia de control (diseño o ejecución)",IF(AND(F94=2,J94=3),"Oportunidad de mejora","Mantenimiento del control"))))</f>
        <v>Mantenimiento del control</v>
      </c>
      <c r="L94" s="440">
        <f>+IF(K94="",75,IF(K94="Deficiencia de control mayor (diseño y ejecución)",80,IF(K94="Deficiencia de control (diseño o ejecución)",100,IF(K94="Oportunidad de mejora",120,140))))</f>
        <v>140</v>
      </c>
      <c r="M94" s="564">
        <v>2.6320999999999999</v>
      </c>
      <c r="N94" s="565">
        <f>+L94+M94</f>
        <v>142.63210000000001</v>
      </c>
      <c r="O94" s="565"/>
      <c r="P94" s="564"/>
      <c r="Q94" s="38"/>
      <c r="R94" s="38"/>
      <c r="S94" s="38"/>
      <c r="T94" s="38"/>
      <c r="U94" s="38"/>
      <c r="V94" s="38"/>
      <c r="W94" s="38"/>
      <c r="X94" s="38"/>
      <c r="Y94" s="38"/>
      <c r="Z94" s="38"/>
    </row>
    <row r="95" spans="1:26" ht="41.25" customHeight="1">
      <c r="A95" s="169"/>
      <c r="B95" s="567"/>
      <c r="C95" s="569"/>
      <c r="D95" s="572"/>
      <c r="E95" s="575"/>
      <c r="F95" s="583"/>
      <c r="G95" s="228">
        <v>2</v>
      </c>
      <c r="H95" s="229" t="s">
        <v>125</v>
      </c>
      <c r="I95" s="575"/>
      <c r="J95" s="572"/>
      <c r="K95" s="586"/>
      <c r="L95" s="562"/>
      <c r="M95" s="393"/>
      <c r="N95" s="393"/>
      <c r="O95" s="393"/>
      <c r="P95" s="393"/>
      <c r="Q95" s="38"/>
      <c r="R95" s="38"/>
      <c r="S95" s="38"/>
      <c r="T95" s="38"/>
      <c r="U95" s="38"/>
      <c r="V95" s="38"/>
      <c r="W95" s="38"/>
      <c r="X95" s="38"/>
      <c r="Y95" s="38"/>
      <c r="Z95" s="38"/>
    </row>
    <row r="96" spans="1:26" ht="41.25" customHeight="1">
      <c r="A96" s="169"/>
      <c r="B96" s="567"/>
      <c r="C96" s="569"/>
      <c r="D96" s="572"/>
      <c r="E96" s="575"/>
      <c r="F96" s="583"/>
      <c r="G96" s="228">
        <v>3</v>
      </c>
      <c r="H96" s="240"/>
      <c r="I96" s="575"/>
      <c r="J96" s="572"/>
      <c r="K96" s="586"/>
      <c r="L96" s="562"/>
      <c r="M96" s="393"/>
      <c r="N96" s="393"/>
      <c r="O96" s="393"/>
      <c r="P96" s="393"/>
      <c r="Q96" s="38"/>
      <c r="R96" s="38"/>
      <c r="S96" s="38"/>
      <c r="T96" s="38"/>
      <c r="U96" s="38"/>
      <c r="V96" s="38"/>
      <c r="W96" s="38"/>
      <c r="X96" s="38"/>
      <c r="Y96" s="38"/>
      <c r="Z96" s="38"/>
    </row>
    <row r="97" spans="1:26" ht="41.25" customHeight="1">
      <c r="A97" s="169"/>
      <c r="B97" s="567"/>
      <c r="C97" s="569"/>
      <c r="D97" s="572"/>
      <c r="E97" s="575"/>
      <c r="F97" s="583"/>
      <c r="G97" s="228">
        <v>4</v>
      </c>
      <c r="H97" s="237"/>
      <c r="I97" s="575"/>
      <c r="J97" s="572"/>
      <c r="K97" s="586"/>
      <c r="L97" s="562"/>
      <c r="M97" s="393"/>
      <c r="N97" s="393"/>
      <c r="O97" s="393"/>
      <c r="P97" s="393"/>
      <c r="Q97" s="38"/>
      <c r="R97" s="38"/>
      <c r="S97" s="38"/>
      <c r="T97" s="38"/>
      <c r="U97" s="38"/>
      <c r="V97" s="38"/>
      <c r="W97" s="38"/>
      <c r="X97" s="38"/>
      <c r="Y97" s="38"/>
      <c r="Z97" s="38"/>
    </row>
    <row r="98" spans="1:26" ht="11.25" customHeight="1">
      <c r="A98" s="169"/>
      <c r="B98" s="567"/>
      <c r="C98" s="569"/>
      <c r="D98" s="572"/>
      <c r="E98" s="575"/>
      <c r="F98" s="583"/>
      <c r="G98" s="228">
        <v>5</v>
      </c>
      <c r="H98" s="228"/>
      <c r="I98" s="575"/>
      <c r="J98" s="572"/>
      <c r="K98" s="586"/>
      <c r="L98" s="562"/>
      <c r="M98" s="393"/>
      <c r="N98" s="393"/>
      <c r="O98" s="393"/>
      <c r="P98" s="393"/>
      <c r="Q98" s="38"/>
      <c r="R98" s="38"/>
      <c r="S98" s="38"/>
      <c r="T98" s="38"/>
      <c r="U98" s="38"/>
      <c r="V98" s="38"/>
      <c r="W98" s="38"/>
      <c r="X98" s="38"/>
      <c r="Y98" s="38"/>
      <c r="Z98" s="38"/>
    </row>
    <row r="99" spans="1:26" ht="11.25" customHeight="1">
      <c r="A99" s="169"/>
      <c r="B99" s="567"/>
      <c r="C99" s="569"/>
      <c r="D99" s="572"/>
      <c r="E99" s="575"/>
      <c r="F99" s="583"/>
      <c r="G99" s="228">
        <v>6</v>
      </c>
      <c r="H99" s="228"/>
      <c r="I99" s="575"/>
      <c r="J99" s="572"/>
      <c r="K99" s="586"/>
      <c r="L99" s="562"/>
      <c r="M99" s="393"/>
      <c r="N99" s="393"/>
      <c r="O99" s="393"/>
      <c r="P99" s="393"/>
      <c r="Q99" s="38"/>
      <c r="R99" s="38"/>
      <c r="S99" s="38"/>
      <c r="T99" s="38"/>
      <c r="U99" s="38"/>
      <c r="V99" s="38"/>
      <c r="W99" s="38"/>
      <c r="X99" s="38"/>
      <c r="Y99" s="38"/>
      <c r="Z99" s="38"/>
    </row>
    <row r="100" spans="1:26" ht="11.25" customHeight="1">
      <c r="A100" s="169"/>
      <c r="B100" s="567"/>
      <c r="C100" s="569"/>
      <c r="D100" s="572"/>
      <c r="E100" s="575"/>
      <c r="F100" s="583"/>
      <c r="G100" s="228">
        <v>7</v>
      </c>
      <c r="H100" s="228"/>
      <c r="I100" s="575"/>
      <c r="J100" s="572"/>
      <c r="K100" s="586"/>
      <c r="L100" s="562"/>
      <c r="M100" s="393"/>
      <c r="N100" s="393"/>
      <c r="O100" s="393"/>
      <c r="P100" s="393"/>
      <c r="Q100" s="38"/>
      <c r="R100" s="38"/>
      <c r="S100" s="38"/>
      <c r="T100" s="38"/>
      <c r="U100" s="38"/>
      <c r="V100" s="38"/>
      <c r="W100" s="38"/>
      <c r="X100" s="38"/>
      <c r="Y100" s="38"/>
      <c r="Z100" s="38"/>
    </row>
    <row r="101" spans="1:26" ht="11.25" customHeight="1">
      <c r="A101" s="169"/>
      <c r="B101" s="568"/>
      <c r="C101" s="570"/>
      <c r="D101" s="573"/>
      <c r="E101" s="576"/>
      <c r="F101" s="584"/>
      <c r="G101" s="228">
        <v>8</v>
      </c>
      <c r="H101" s="228"/>
      <c r="I101" s="576"/>
      <c r="J101" s="573"/>
      <c r="K101" s="587"/>
      <c r="L101" s="563"/>
      <c r="M101" s="393"/>
      <c r="N101" s="393"/>
      <c r="O101" s="393"/>
      <c r="P101" s="393"/>
      <c r="Q101" s="38"/>
      <c r="R101" s="38"/>
      <c r="S101" s="38"/>
      <c r="T101" s="38"/>
      <c r="U101" s="38"/>
      <c r="V101" s="38"/>
      <c r="W101" s="38"/>
      <c r="X101" s="38"/>
      <c r="Y101" s="38"/>
      <c r="Z101" s="38"/>
    </row>
    <row r="102" spans="1:26" ht="44.25" customHeight="1">
      <c r="A102" s="169"/>
      <c r="B102" s="566" t="str">
        <f>+LEFT(C102,3)</f>
        <v>8.3</v>
      </c>
      <c r="C102" s="426" t="s">
        <v>179</v>
      </c>
      <c r="D102" s="571" t="s">
        <v>471</v>
      </c>
      <c r="E102" s="578" t="s">
        <v>750</v>
      </c>
      <c r="F102" s="579">
        <v>3</v>
      </c>
      <c r="G102" s="228">
        <v>1</v>
      </c>
      <c r="H102" s="230" t="s">
        <v>135</v>
      </c>
      <c r="I102" s="574" t="s">
        <v>785</v>
      </c>
      <c r="J102" s="577">
        <v>3</v>
      </c>
      <c r="K102" s="559" t="str">
        <f>+IF(OR(ISBLANK(F102),ISBLANK(J102)),"",IF(OR(AND(F102=1,J102=1),AND(F102=1,J102=2),AND(F102=1,J102=3)),"Deficiencia de control mayor (diseño y ejecución)",IF(OR(AND(F102=2,J102=2),AND(F102=3,J102=1),AND(F102=3,J102=2),AND(F102=2,J102=1)),"Deficiencia de control (diseño o ejecución)",IF(AND(F102=2,J102=3),"Oportunidad de mejora","Mantenimiento del control"))))</f>
        <v>Mantenimiento del control</v>
      </c>
      <c r="L102" s="440">
        <f>+IF(K102="",75,IF(K102="Deficiencia de control mayor (diseño y ejecución)",80,IF(K102="Deficiencia de control (diseño o ejecución)",100,IF(K102="Oportunidad de mejora",120,140))))</f>
        <v>140</v>
      </c>
      <c r="M102" s="564">
        <v>2.7456</v>
      </c>
      <c r="N102" s="565">
        <f>+L102+M102</f>
        <v>142.7456</v>
      </c>
      <c r="O102" s="565"/>
      <c r="P102" s="564"/>
      <c r="Q102" s="38"/>
      <c r="R102" s="38"/>
      <c r="S102" s="38"/>
      <c r="T102" s="38"/>
      <c r="U102" s="38"/>
      <c r="V102" s="38"/>
      <c r="W102" s="38"/>
      <c r="X102" s="38"/>
      <c r="Y102" s="38"/>
      <c r="Z102" s="38"/>
    </row>
    <row r="103" spans="1:26" ht="44.25" customHeight="1">
      <c r="A103" s="169"/>
      <c r="B103" s="567"/>
      <c r="C103" s="569"/>
      <c r="D103" s="572"/>
      <c r="E103" s="575"/>
      <c r="F103" s="580"/>
      <c r="G103" s="228">
        <v>2</v>
      </c>
      <c r="H103" s="241" t="s">
        <v>547</v>
      </c>
      <c r="I103" s="575"/>
      <c r="J103" s="572"/>
      <c r="K103" s="560"/>
      <c r="L103" s="562"/>
      <c r="M103" s="393"/>
      <c r="N103" s="393"/>
      <c r="O103" s="393"/>
      <c r="P103" s="393"/>
      <c r="Q103" s="38"/>
      <c r="R103" s="38"/>
      <c r="S103" s="38"/>
      <c r="T103" s="38"/>
      <c r="U103" s="38"/>
      <c r="V103" s="38"/>
      <c r="W103" s="38"/>
      <c r="X103" s="38"/>
      <c r="Y103" s="38"/>
      <c r="Z103" s="38"/>
    </row>
    <row r="104" spans="1:26" ht="44.25" customHeight="1">
      <c r="A104" s="169"/>
      <c r="B104" s="567"/>
      <c r="C104" s="569"/>
      <c r="D104" s="572"/>
      <c r="E104" s="575"/>
      <c r="F104" s="580"/>
      <c r="G104" s="228">
        <v>3</v>
      </c>
      <c r="H104" s="241"/>
      <c r="I104" s="575"/>
      <c r="J104" s="572"/>
      <c r="K104" s="560"/>
      <c r="L104" s="562"/>
      <c r="M104" s="393"/>
      <c r="N104" s="393"/>
      <c r="O104" s="393"/>
      <c r="P104" s="393"/>
      <c r="Q104" s="38"/>
      <c r="R104" s="38"/>
      <c r="S104" s="38"/>
      <c r="T104" s="38"/>
      <c r="U104" s="38"/>
      <c r="V104" s="38"/>
      <c r="W104" s="38"/>
      <c r="X104" s="38"/>
      <c r="Y104" s="38"/>
      <c r="Z104" s="38"/>
    </row>
    <row r="105" spans="1:26" ht="36.75" customHeight="1">
      <c r="A105" s="169"/>
      <c r="B105" s="567"/>
      <c r="C105" s="569"/>
      <c r="D105" s="572"/>
      <c r="E105" s="575"/>
      <c r="F105" s="580"/>
      <c r="G105" s="228">
        <v>4</v>
      </c>
      <c r="H105" s="232"/>
      <c r="I105" s="575"/>
      <c r="J105" s="572"/>
      <c r="K105" s="560"/>
      <c r="L105" s="562"/>
      <c r="M105" s="393"/>
      <c r="N105" s="393"/>
      <c r="O105" s="393"/>
      <c r="P105" s="393"/>
      <c r="Q105" s="38"/>
      <c r="R105" s="38"/>
      <c r="S105" s="38"/>
      <c r="T105" s="38"/>
      <c r="U105" s="38"/>
      <c r="V105" s="38"/>
      <c r="W105" s="38"/>
      <c r="X105" s="38"/>
      <c r="Y105" s="38"/>
      <c r="Z105" s="38"/>
    </row>
    <row r="106" spans="1:26" ht="36.75" customHeight="1">
      <c r="A106" s="169"/>
      <c r="B106" s="567"/>
      <c r="C106" s="569"/>
      <c r="D106" s="572"/>
      <c r="E106" s="575"/>
      <c r="F106" s="580"/>
      <c r="G106" s="228">
        <v>5</v>
      </c>
      <c r="H106" s="232"/>
      <c r="I106" s="575"/>
      <c r="J106" s="572"/>
      <c r="K106" s="560"/>
      <c r="L106" s="562"/>
      <c r="M106" s="393"/>
      <c r="N106" s="393"/>
      <c r="O106" s="393"/>
      <c r="P106" s="393"/>
      <c r="Q106" s="38"/>
      <c r="R106" s="38"/>
      <c r="S106" s="38"/>
      <c r="T106" s="38"/>
      <c r="U106" s="38"/>
      <c r="V106" s="38"/>
      <c r="W106" s="38"/>
      <c r="X106" s="38"/>
      <c r="Y106" s="38"/>
      <c r="Z106" s="38"/>
    </row>
    <row r="107" spans="1:26" ht="36.75" customHeight="1">
      <c r="A107" s="169"/>
      <c r="B107" s="567"/>
      <c r="C107" s="569"/>
      <c r="D107" s="572"/>
      <c r="E107" s="575"/>
      <c r="F107" s="580"/>
      <c r="G107" s="228">
        <v>6</v>
      </c>
      <c r="H107" s="228"/>
      <c r="I107" s="575"/>
      <c r="J107" s="572"/>
      <c r="K107" s="560"/>
      <c r="L107" s="562"/>
      <c r="M107" s="393"/>
      <c r="N107" s="393"/>
      <c r="O107" s="393"/>
      <c r="P107" s="393"/>
      <c r="Q107" s="38"/>
      <c r="R107" s="38"/>
      <c r="S107" s="38"/>
      <c r="T107" s="38"/>
      <c r="U107" s="38"/>
      <c r="V107" s="38"/>
      <c r="W107" s="38"/>
      <c r="X107" s="38"/>
      <c r="Y107" s="38"/>
      <c r="Z107" s="38"/>
    </row>
    <row r="108" spans="1:26" ht="36.75" customHeight="1">
      <c r="A108" s="169"/>
      <c r="B108" s="567"/>
      <c r="C108" s="569"/>
      <c r="D108" s="572"/>
      <c r="E108" s="575"/>
      <c r="F108" s="580"/>
      <c r="G108" s="228">
        <v>7</v>
      </c>
      <c r="H108" s="228"/>
      <c r="I108" s="575"/>
      <c r="J108" s="572"/>
      <c r="K108" s="560"/>
      <c r="L108" s="562"/>
      <c r="M108" s="393"/>
      <c r="N108" s="393"/>
      <c r="O108" s="393"/>
      <c r="P108" s="393"/>
      <c r="Q108" s="38"/>
      <c r="R108" s="38"/>
      <c r="S108" s="38"/>
      <c r="T108" s="38"/>
      <c r="U108" s="38"/>
      <c r="V108" s="38"/>
      <c r="W108" s="38"/>
      <c r="X108" s="38"/>
      <c r="Y108" s="38"/>
      <c r="Z108" s="38"/>
    </row>
    <row r="109" spans="1:26" ht="36.75" customHeight="1" thickBot="1">
      <c r="A109" s="169"/>
      <c r="B109" s="568"/>
      <c r="C109" s="570"/>
      <c r="D109" s="573"/>
      <c r="E109" s="575"/>
      <c r="F109" s="581"/>
      <c r="G109" s="228">
        <v>8</v>
      </c>
      <c r="H109" s="228"/>
      <c r="I109" s="576"/>
      <c r="J109" s="573"/>
      <c r="K109" s="561"/>
      <c r="L109" s="563"/>
      <c r="M109" s="393"/>
      <c r="N109" s="393"/>
      <c r="O109" s="393"/>
      <c r="P109" s="393"/>
      <c r="Q109" s="38"/>
      <c r="R109" s="38"/>
      <c r="S109" s="38"/>
      <c r="T109" s="38"/>
      <c r="U109" s="38"/>
      <c r="V109" s="38"/>
      <c r="W109" s="38"/>
      <c r="X109" s="38"/>
      <c r="Y109" s="38"/>
      <c r="Z109" s="38"/>
    </row>
    <row r="110" spans="1:26" ht="58.5" customHeight="1">
      <c r="A110" s="169"/>
      <c r="B110" s="566" t="str">
        <f>+LEFT(C110,3)</f>
        <v>8.4</v>
      </c>
      <c r="C110" s="426" t="s">
        <v>180</v>
      </c>
      <c r="D110" s="623" t="s">
        <v>472</v>
      </c>
      <c r="E110" s="673" t="s">
        <v>696</v>
      </c>
      <c r="F110" s="579">
        <v>3</v>
      </c>
      <c r="G110" s="242">
        <v>1</v>
      </c>
      <c r="H110" s="226" t="s">
        <v>666</v>
      </c>
      <c r="I110" s="677" t="s">
        <v>786</v>
      </c>
      <c r="J110" s="577">
        <v>2</v>
      </c>
      <c r="K110" s="669" t="str">
        <f>+IF(OR(ISBLANK(F110),ISBLANK(J110)),"",IF(OR(AND(F110=1,J110=1),AND(F110=1,J110=2),AND(F110=1,J110=3)),"Deficiencia de control mayor (diseño y ejecución)",IF(OR(AND(F110=2,J110=2),AND(F110=3,J110=1),AND(F110=3,J110=2),AND(F110=2,J110=1)),"Deficiencia de control (diseño o ejecución)",IF(AND(F110=2,J110=3),"Oportunidad de mejora","Mantenimiento del control"))))</f>
        <v>Deficiencia de control (diseño o ejecución)</v>
      </c>
      <c r="L110" s="440">
        <f>+IF(K110="",75,IF(K110="Deficiencia de control mayor (diseño y ejecución)",80,IF(K110="Deficiencia de control (diseño o ejecución)",100,IF(K110="Oportunidad de mejora",120,140))))</f>
        <v>100</v>
      </c>
      <c r="M110" s="564">
        <v>2.8744999999999998</v>
      </c>
      <c r="N110" s="565">
        <f>+L110+M110</f>
        <v>102.8745</v>
      </c>
      <c r="O110" s="565"/>
      <c r="P110" s="564"/>
      <c r="Q110" s="38"/>
      <c r="R110" s="38"/>
      <c r="S110" s="38"/>
      <c r="T110" s="38"/>
      <c r="U110" s="38"/>
      <c r="V110" s="38"/>
      <c r="W110" s="38"/>
      <c r="X110" s="38"/>
      <c r="Y110" s="38"/>
      <c r="Z110" s="38"/>
    </row>
    <row r="111" spans="1:26" ht="58.5" customHeight="1">
      <c r="A111" s="169"/>
      <c r="B111" s="567"/>
      <c r="C111" s="569"/>
      <c r="D111" s="624"/>
      <c r="E111" s="674"/>
      <c r="F111" s="580"/>
      <c r="G111" s="242">
        <v>2</v>
      </c>
      <c r="H111" s="229" t="s">
        <v>158</v>
      </c>
      <c r="I111" s="678"/>
      <c r="J111" s="572"/>
      <c r="K111" s="586"/>
      <c r="L111" s="562"/>
      <c r="M111" s="393"/>
      <c r="N111" s="393"/>
      <c r="O111" s="393"/>
      <c r="P111" s="393"/>
      <c r="Q111" s="38"/>
      <c r="R111" s="38"/>
      <c r="S111" s="38"/>
      <c r="T111" s="38"/>
      <c r="U111" s="38"/>
      <c r="V111" s="38"/>
      <c r="W111" s="38"/>
      <c r="X111" s="38"/>
      <c r="Y111" s="38"/>
      <c r="Z111" s="38"/>
    </row>
    <row r="112" spans="1:26" ht="58.5" customHeight="1">
      <c r="A112" s="169"/>
      <c r="B112" s="567"/>
      <c r="C112" s="569"/>
      <c r="D112" s="624"/>
      <c r="E112" s="674"/>
      <c r="F112" s="580"/>
      <c r="G112" s="242">
        <v>3</v>
      </c>
      <c r="H112" s="229" t="s">
        <v>181</v>
      </c>
      <c r="I112" s="678"/>
      <c r="J112" s="572"/>
      <c r="K112" s="586"/>
      <c r="L112" s="562"/>
      <c r="M112" s="393"/>
      <c r="N112" s="393"/>
      <c r="O112" s="393"/>
      <c r="P112" s="393"/>
      <c r="Q112" s="38"/>
      <c r="R112" s="38"/>
      <c r="S112" s="38"/>
      <c r="T112" s="38"/>
      <c r="U112" s="38"/>
      <c r="V112" s="38"/>
      <c r="W112" s="38"/>
      <c r="X112" s="38"/>
      <c r="Y112" s="38"/>
      <c r="Z112" s="38"/>
    </row>
    <row r="113" spans="1:26" ht="58.5" customHeight="1">
      <c r="A113" s="169"/>
      <c r="B113" s="567"/>
      <c r="C113" s="569"/>
      <c r="D113" s="624"/>
      <c r="E113" s="674"/>
      <c r="F113" s="580"/>
      <c r="G113" s="242">
        <v>4</v>
      </c>
      <c r="H113" s="229" t="s">
        <v>682</v>
      </c>
      <c r="I113" s="678"/>
      <c r="J113" s="572"/>
      <c r="K113" s="586"/>
      <c r="L113" s="562"/>
      <c r="M113" s="393"/>
      <c r="N113" s="393"/>
      <c r="O113" s="393"/>
      <c r="P113" s="393"/>
      <c r="Q113" s="38"/>
      <c r="R113" s="38"/>
      <c r="S113" s="38"/>
      <c r="T113" s="38"/>
      <c r="U113" s="38"/>
      <c r="V113" s="38"/>
      <c r="W113" s="38"/>
      <c r="X113" s="38"/>
      <c r="Y113" s="38"/>
      <c r="Z113" s="38"/>
    </row>
    <row r="114" spans="1:26" ht="62.25" customHeight="1">
      <c r="A114" s="169"/>
      <c r="B114" s="567"/>
      <c r="C114" s="569"/>
      <c r="D114" s="624"/>
      <c r="E114" s="674"/>
      <c r="F114" s="580"/>
      <c r="G114" s="242">
        <v>5</v>
      </c>
      <c r="H114" s="229"/>
      <c r="I114" s="678"/>
      <c r="J114" s="572"/>
      <c r="K114" s="586"/>
      <c r="L114" s="562"/>
      <c r="M114" s="393"/>
      <c r="N114" s="393"/>
      <c r="O114" s="393"/>
      <c r="P114" s="393"/>
      <c r="Q114" s="38"/>
      <c r="R114" s="38"/>
      <c r="S114" s="38"/>
      <c r="T114" s="38"/>
      <c r="U114" s="38"/>
      <c r="V114" s="38"/>
      <c r="W114" s="38"/>
      <c r="X114" s="38"/>
      <c r="Y114" s="38"/>
      <c r="Z114" s="38"/>
    </row>
    <row r="115" spans="1:26" ht="39.75" customHeight="1">
      <c r="A115" s="169"/>
      <c r="B115" s="567"/>
      <c r="C115" s="569"/>
      <c r="D115" s="624"/>
      <c r="E115" s="674"/>
      <c r="F115" s="580"/>
      <c r="G115" s="242">
        <v>6</v>
      </c>
      <c r="H115" s="229"/>
      <c r="I115" s="678"/>
      <c r="J115" s="572"/>
      <c r="K115" s="586"/>
      <c r="L115" s="562"/>
      <c r="M115" s="393"/>
      <c r="N115" s="393"/>
      <c r="O115" s="393"/>
      <c r="P115" s="393"/>
      <c r="Q115" s="38"/>
      <c r="R115" s="38"/>
      <c r="S115" s="38"/>
      <c r="T115" s="38"/>
      <c r="U115" s="38"/>
      <c r="V115" s="38"/>
      <c r="W115" s="38"/>
      <c r="X115" s="38"/>
      <c r="Y115" s="38"/>
      <c r="Z115" s="38"/>
    </row>
    <row r="116" spans="1:26" ht="24" customHeight="1">
      <c r="A116" s="169"/>
      <c r="B116" s="567"/>
      <c r="C116" s="569"/>
      <c r="D116" s="624"/>
      <c r="E116" s="674"/>
      <c r="F116" s="580"/>
      <c r="G116" s="242">
        <v>7</v>
      </c>
      <c r="H116" s="243"/>
      <c r="I116" s="678"/>
      <c r="J116" s="572"/>
      <c r="K116" s="586"/>
      <c r="L116" s="562"/>
      <c r="M116" s="393"/>
      <c r="N116" s="393"/>
      <c r="O116" s="393"/>
      <c r="P116" s="393"/>
      <c r="Q116" s="38"/>
      <c r="R116" s="38"/>
      <c r="S116" s="38"/>
      <c r="T116" s="38"/>
      <c r="U116" s="38"/>
      <c r="V116" s="38"/>
      <c r="W116" s="38"/>
      <c r="X116" s="38"/>
      <c r="Y116" s="38"/>
      <c r="Z116" s="38"/>
    </row>
    <row r="117" spans="1:26" ht="24" customHeight="1" thickBot="1">
      <c r="A117" s="169"/>
      <c r="B117" s="568"/>
      <c r="C117" s="570"/>
      <c r="D117" s="625"/>
      <c r="E117" s="674"/>
      <c r="F117" s="675"/>
      <c r="G117" s="242">
        <v>8</v>
      </c>
      <c r="H117" s="242"/>
      <c r="I117" s="679"/>
      <c r="J117" s="573"/>
      <c r="K117" s="587"/>
      <c r="L117" s="563"/>
      <c r="M117" s="393"/>
      <c r="N117" s="393"/>
      <c r="O117" s="393"/>
      <c r="P117" s="393"/>
      <c r="Q117" s="38"/>
      <c r="R117" s="38"/>
      <c r="S117" s="38"/>
      <c r="T117" s="38"/>
      <c r="U117" s="38"/>
      <c r="V117" s="38"/>
      <c r="W117" s="38"/>
      <c r="X117" s="38"/>
      <c r="Y117" s="38"/>
      <c r="Z117" s="38"/>
    </row>
    <row r="118" spans="1:26" s="227" customFormat="1" ht="22.5" customHeight="1">
      <c r="A118" s="194"/>
      <c r="B118" s="676"/>
      <c r="C118" s="676" t="s">
        <v>182</v>
      </c>
      <c r="D118" s="590" t="s">
        <v>8</v>
      </c>
      <c r="E118" s="619" t="s">
        <v>602</v>
      </c>
      <c r="F118" s="620" t="s">
        <v>603</v>
      </c>
      <c r="G118" s="602" t="s">
        <v>112</v>
      </c>
      <c r="H118" s="603"/>
      <c r="I118" s="617"/>
      <c r="J118" s="621" t="s">
        <v>604</v>
      </c>
      <c r="K118" s="621" t="s">
        <v>128</v>
      </c>
      <c r="L118" s="593"/>
      <c r="M118" s="593"/>
      <c r="N118" s="591"/>
      <c r="O118" s="591"/>
      <c r="P118" s="593"/>
      <c r="Q118" s="39"/>
      <c r="R118" s="39"/>
      <c r="S118" s="39"/>
      <c r="T118" s="39"/>
      <c r="U118" s="39"/>
      <c r="V118" s="39"/>
      <c r="W118" s="39"/>
      <c r="X118" s="39"/>
      <c r="Y118" s="39"/>
      <c r="Z118" s="39"/>
    </row>
    <row r="119" spans="1:26" s="227" customFormat="1" ht="22.5" customHeight="1">
      <c r="A119" s="194"/>
      <c r="B119" s="595"/>
      <c r="C119" s="595"/>
      <c r="D119" s="595"/>
      <c r="E119" s="595"/>
      <c r="F119" s="595"/>
      <c r="G119" s="588" t="s">
        <v>13</v>
      </c>
      <c r="H119" s="590" t="s">
        <v>15</v>
      </c>
      <c r="I119" s="590" t="s">
        <v>17</v>
      </c>
      <c r="J119" s="595"/>
      <c r="K119" s="595"/>
      <c r="L119" s="592"/>
      <c r="M119" s="592"/>
      <c r="N119" s="592"/>
      <c r="O119" s="592"/>
      <c r="P119" s="592"/>
      <c r="Q119" s="39"/>
      <c r="R119" s="39"/>
      <c r="S119" s="39"/>
      <c r="T119" s="39"/>
      <c r="U119" s="39"/>
      <c r="V119" s="39"/>
      <c r="W119" s="39"/>
      <c r="X119" s="39"/>
      <c r="Y119" s="39"/>
      <c r="Z119" s="39"/>
    </row>
    <row r="120" spans="1:26" s="227" customFormat="1" ht="78.75" customHeight="1" thickBot="1">
      <c r="A120" s="194"/>
      <c r="B120" s="596"/>
      <c r="C120" s="596"/>
      <c r="D120" s="599"/>
      <c r="E120" s="599"/>
      <c r="F120" s="596"/>
      <c r="G120" s="589"/>
      <c r="H120" s="589"/>
      <c r="I120" s="599"/>
      <c r="J120" s="596"/>
      <c r="K120" s="596"/>
      <c r="L120" s="592"/>
      <c r="M120" s="592"/>
      <c r="N120" s="592"/>
      <c r="O120" s="592"/>
      <c r="P120" s="592"/>
      <c r="Q120" s="39"/>
      <c r="R120" s="39"/>
      <c r="S120" s="39"/>
      <c r="T120" s="39"/>
      <c r="U120" s="39"/>
      <c r="V120" s="39"/>
      <c r="W120" s="39"/>
      <c r="X120" s="39"/>
      <c r="Y120" s="39"/>
      <c r="Z120" s="39"/>
    </row>
    <row r="121" spans="1:26" ht="41.25" customHeight="1">
      <c r="A121" s="169"/>
      <c r="B121" s="566" t="str">
        <f>+LEFT(C121,3)</f>
        <v>9.1</v>
      </c>
      <c r="C121" s="426" t="s">
        <v>183</v>
      </c>
      <c r="D121" s="571" t="s">
        <v>473</v>
      </c>
      <c r="E121" s="604" t="s">
        <v>697</v>
      </c>
      <c r="F121" s="667">
        <v>3</v>
      </c>
      <c r="G121" s="325">
        <v>1</v>
      </c>
      <c r="H121" s="226" t="s">
        <v>666</v>
      </c>
      <c r="I121" s="668" t="s">
        <v>787</v>
      </c>
      <c r="J121" s="577">
        <v>3</v>
      </c>
      <c r="K121" s="585" t="str">
        <f>+IF(OR(ISBLANK(F121),ISBLANK(J121)),"",IF(OR(AND(F121=1,J121=1),AND(F121=1,J121=2),AND(F121=1,J121=3)),"Deficiencia de control mayor (diseño y ejecución)",IF(OR(AND(F121=2,J121=2),AND(F121=3,J121=1),AND(F121=3,J121=2),AND(F121=2,J121=1)),"Deficiencia de control (diseño o ejecución)",IF(AND(F121=2,J121=3),"Oportunidad de mejora","Mantenimiento del control"))))</f>
        <v>Mantenimiento del control</v>
      </c>
      <c r="L121" s="440">
        <f>+IF(K121="",75,IF(K121="Deficiencia de control mayor (diseño y ejecución)",80,IF(K121="Deficiencia de control (diseño o ejecución)",100,IF(K121="Oportunidad de mejora",120,140))))</f>
        <v>140</v>
      </c>
      <c r="M121" s="564">
        <v>2.9634999999999998</v>
      </c>
      <c r="N121" s="565">
        <f>+L121+M121</f>
        <v>142.96350000000001</v>
      </c>
      <c r="O121" s="565"/>
      <c r="P121" s="564"/>
      <c r="Q121" s="38"/>
      <c r="R121" s="38"/>
      <c r="S121" s="38"/>
      <c r="T121" s="38"/>
      <c r="U121" s="38"/>
      <c r="V121" s="38"/>
      <c r="W121" s="38"/>
      <c r="X121" s="38"/>
      <c r="Y121" s="38"/>
      <c r="Z121" s="38"/>
    </row>
    <row r="122" spans="1:26" ht="41.25" customHeight="1">
      <c r="A122" s="169"/>
      <c r="B122" s="567"/>
      <c r="C122" s="569"/>
      <c r="D122" s="572"/>
      <c r="E122" s="575"/>
      <c r="F122" s="580"/>
      <c r="G122" s="325">
        <v>2</v>
      </c>
      <c r="H122" s="326"/>
      <c r="I122" s="575"/>
      <c r="J122" s="572"/>
      <c r="K122" s="586"/>
      <c r="L122" s="562"/>
      <c r="M122" s="393"/>
      <c r="N122" s="393"/>
      <c r="O122" s="393"/>
      <c r="P122" s="393"/>
      <c r="Q122" s="38"/>
      <c r="R122" s="38"/>
      <c r="S122" s="38"/>
      <c r="T122" s="38"/>
      <c r="U122" s="38"/>
      <c r="V122" s="38"/>
      <c r="W122" s="38"/>
      <c r="X122" s="38"/>
      <c r="Y122" s="38"/>
      <c r="Z122" s="38"/>
    </row>
    <row r="123" spans="1:26" ht="41.25" customHeight="1">
      <c r="A123" s="169"/>
      <c r="B123" s="567"/>
      <c r="C123" s="569"/>
      <c r="D123" s="572"/>
      <c r="E123" s="575"/>
      <c r="F123" s="580"/>
      <c r="G123" s="325">
        <v>3</v>
      </c>
      <c r="H123" s="327"/>
      <c r="I123" s="575"/>
      <c r="J123" s="572"/>
      <c r="K123" s="586"/>
      <c r="L123" s="562"/>
      <c r="M123" s="393"/>
      <c r="N123" s="393"/>
      <c r="O123" s="393"/>
      <c r="P123" s="393"/>
      <c r="Q123" s="38"/>
      <c r="R123" s="38"/>
      <c r="S123" s="38"/>
      <c r="T123" s="38"/>
      <c r="U123" s="38"/>
      <c r="V123" s="38"/>
      <c r="W123" s="38"/>
      <c r="X123" s="38"/>
      <c r="Y123" s="38"/>
      <c r="Z123" s="38"/>
    </row>
    <row r="124" spans="1:26" ht="22.5" customHeight="1">
      <c r="A124" s="169"/>
      <c r="B124" s="567"/>
      <c r="C124" s="569"/>
      <c r="D124" s="572"/>
      <c r="E124" s="575"/>
      <c r="F124" s="580"/>
      <c r="G124" s="325">
        <v>4</v>
      </c>
      <c r="H124" s="325"/>
      <c r="I124" s="575"/>
      <c r="J124" s="572"/>
      <c r="K124" s="586"/>
      <c r="L124" s="562"/>
      <c r="M124" s="393"/>
      <c r="N124" s="393"/>
      <c r="O124" s="393"/>
      <c r="P124" s="393"/>
      <c r="Q124" s="38"/>
      <c r="R124" s="38"/>
      <c r="S124" s="38"/>
      <c r="T124" s="38"/>
      <c r="U124" s="38"/>
      <c r="V124" s="38"/>
      <c r="W124" s="38"/>
      <c r="X124" s="38"/>
      <c r="Y124" s="38"/>
      <c r="Z124" s="38"/>
    </row>
    <row r="125" spans="1:26" ht="22.5" customHeight="1">
      <c r="A125" s="169"/>
      <c r="B125" s="567"/>
      <c r="C125" s="569"/>
      <c r="D125" s="572"/>
      <c r="E125" s="575"/>
      <c r="F125" s="580"/>
      <c r="G125" s="325">
        <v>5</v>
      </c>
      <c r="H125" s="325"/>
      <c r="I125" s="575"/>
      <c r="J125" s="572"/>
      <c r="K125" s="586"/>
      <c r="L125" s="562"/>
      <c r="M125" s="393"/>
      <c r="N125" s="393"/>
      <c r="O125" s="393"/>
      <c r="P125" s="393"/>
      <c r="Q125" s="38"/>
      <c r="R125" s="38"/>
      <c r="S125" s="38"/>
      <c r="T125" s="38"/>
      <c r="U125" s="38"/>
      <c r="V125" s="38"/>
      <c r="W125" s="38"/>
      <c r="X125" s="38"/>
      <c r="Y125" s="38"/>
      <c r="Z125" s="38"/>
    </row>
    <row r="126" spans="1:26" ht="22.5" customHeight="1">
      <c r="A126" s="169"/>
      <c r="B126" s="567"/>
      <c r="C126" s="569"/>
      <c r="D126" s="572"/>
      <c r="E126" s="575"/>
      <c r="F126" s="580"/>
      <c r="G126" s="325">
        <v>6</v>
      </c>
      <c r="H126" s="325"/>
      <c r="I126" s="575"/>
      <c r="J126" s="572"/>
      <c r="K126" s="586"/>
      <c r="L126" s="562"/>
      <c r="M126" s="393"/>
      <c r="N126" s="393"/>
      <c r="O126" s="393"/>
      <c r="P126" s="393"/>
      <c r="Q126" s="38"/>
      <c r="R126" s="38"/>
      <c r="S126" s="38"/>
      <c r="T126" s="38"/>
      <c r="U126" s="38"/>
      <c r="V126" s="38"/>
      <c r="W126" s="38"/>
      <c r="X126" s="38"/>
      <c r="Y126" s="38"/>
      <c r="Z126" s="38"/>
    </row>
    <row r="127" spans="1:26" ht="22.5" customHeight="1">
      <c r="A127" s="169"/>
      <c r="B127" s="567"/>
      <c r="C127" s="569"/>
      <c r="D127" s="572"/>
      <c r="E127" s="575"/>
      <c r="F127" s="580"/>
      <c r="G127" s="325">
        <v>7</v>
      </c>
      <c r="H127" s="325"/>
      <c r="I127" s="575"/>
      <c r="J127" s="572"/>
      <c r="K127" s="586"/>
      <c r="L127" s="562"/>
      <c r="M127" s="393"/>
      <c r="N127" s="393"/>
      <c r="O127" s="393"/>
      <c r="P127" s="393"/>
      <c r="Q127" s="38"/>
      <c r="R127" s="38"/>
      <c r="S127" s="38"/>
      <c r="T127" s="38"/>
      <c r="U127" s="38"/>
      <c r="V127" s="38"/>
      <c r="W127" s="38"/>
      <c r="X127" s="38"/>
      <c r="Y127" s="38"/>
      <c r="Z127" s="38"/>
    </row>
    <row r="128" spans="1:26" ht="22.5" customHeight="1" thickBot="1">
      <c r="A128" s="169"/>
      <c r="B128" s="568"/>
      <c r="C128" s="570"/>
      <c r="D128" s="573"/>
      <c r="E128" s="576"/>
      <c r="F128" s="581"/>
      <c r="G128" s="325">
        <v>8</v>
      </c>
      <c r="H128" s="325"/>
      <c r="I128" s="576"/>
      <c r="J128" s="573"/>
      <c r="K128" s="587"/>
      <c r="L128" s="563"/>
      <c r="M128" s="393"/>
      <c r="N128" s="393"/>
      <c r="O128" s="393"/>
      <c r="P128" s="393"/>
      <c r="Q128" s="38"/>
      <c r="R128" s="38"/>
      <c r="S128" s="38"/>
      <c r="T128" s="38"/>
      <c r="U128" s="38"/>
      <c r="V128" s="38"/>
      <c r="W128" s="38"/>
      <c r="X128" s="38"/>
      <c r="Y128" s="38"/>
      <c r="Z128" s="38"/>
    </row>
    <row r="129" spans="1:26" ht="46.5" customHeight="1">
      <c r="A129" s="169"/>
      <c r="B129" s="566" t="str">
        <f>+LEFT(C129,3)</f>
        <v>9.2</v>
      </c>
      <c r="C129" s="426" t="s">
        <v>474</v>
      </c>
      <c r="D129" s="571" t="s">
        <v>471</v>
      </c>
      <c r="E129" s="604" t="s">
        <v>583</v>
      </c>
      <c r="F129" s="665">
        <v>2</v>
      </c>
      <c r="G129" s="328">
        <v>1</v>
      </c>
      <c r="H129" s="329" t="s">
        <v>186</v>
      </c>
      <c r="I129" s="666" t="s">
        <v>548</v>
      </c>
      <c r="J129" s="577">
        <v>3</v>
      </c>
      <c r="K129" s="670" t="str">
        <f>+IF(OR(ISBLANK(F129),ISBLANK(J129)),"",IF(OR(AND(F129=1,J129=1),AND(F129=1,J129=2),AND(F129=1,J129=3)),"Deficiencia de control mayor (diseño y ejecución)",IF(OR(AND(F129=2,J129=2),AND(F129=3,J129=1),AND(F129=3,J129=2),AND(F129=2,J129=1)),"Deficiencia de control (diseño o ejecución)",IF(AND(F129=2,J129=3),"Oportunidad de mejora","Mantenimiento del control"))))</f>
        <v>Oportunidad de mejora</v>
      </c>
      <c r="L129" s="440">
        <f>+IF(K129="",75,IF(K129="Deficiencia de control mayor (diseño y ejecución)",80,IF(K129="Deficiencia de control (diseño o ejecución)",100,IF(K129="Oportunidad de mejora",120,140))))</f>
        <v>120</v>
      </c>
      <c r="M129" s="564">
        <v>3.0125000000000002</v>
      </c>
      <c r="N129" s="565">
        <f>+L129+M129</f>
        <v>123.0125</v>
      </c>
      <c r="O129" s="565"/>
      <c r="P129" s="564"/>
      <c r="Q129" s="38"/>
      <c r="R129" s="38"/>
      <c r="S129" s="38"/>
      <c r="T129" s="38"/>
      <c r="U129" s="38"/>
      <c r="V129" s="38"/>
      <c r="W129" s="38"/>
      <c r="X129" s="38"/>
      <c r="Y129" s="38"/>
      <c r="Z129" s="38"/>
    </row>
    <row r="130" spans="1:26" ht="44.25" customHeight="1">
      <c r="A130" s="169"/>
      <c r="B130" s="567"/>
      <c r="C130" s="569"/>
      <c r="D130" s="572"/>
      <c r="E130" s="575"/>
      <c r="F130" s="572"/>
      <c r="G130" s="46">
        <v>2</v>
      </c>
      <c r="H130" s="179" t="s">
        <v>475</v>
      </c>
      <c r="I130" s="572"/>
      <c r="J130" s="572"/>
      <c r="K130" s="671"/>
      <c r="L130" s="562"/>
      <c r="M130" s="393"/>
      <c r="N130" s="393"/>
      <c r="O130" s="393"/>
      <c r="P130" s="393"/>
      <c r="Q130" s="38"/>
      <c r="R130" s="38"/>
      <c r="S130" s="38"/>
      <c r="T130" s="38"/>
      <c r="U130" s="38"/>
      <c r="V130" s="38"/>
      <c r="W130" s="38"/>
      <c r="X130" s="38"/>
      <c r="Y130" s="38"/>
      <c r="Z130" s="38"/>
    </row>
    <row r="131" spans="1:26" ht="59.25" customHeight="1">
      <c r="A131" s="169"/>
      <c r="B131" s="567"/>
      <c r="C131" s="569"/>
      <c r="D131" s="572"/>
      <c r="E131" s="575"/>
      <c r="F131" s="572"/>
      <c r="G131" s="46">
        <v>3</v>
      </c>
      <c r="H131" s="179" t="s">
        <v>187</v>
      </c>
      <c r="I131" s="572"/>
      <c r="J131" s="572"/>
      <c r="K131" s="671"/>
      <c r="L131" s="562"/>
      <c r="M131" s="393"/>
      <c r="N131" s="393"/>
      <c r="O131" s="393"/>
      <c r="P131" s="393"/>
      <c r="Q131" s="38"/>
      <c r="R131" s="38"/>
      <c r="S131" s="38"/>
      <c r="T131" s="38"/>
      <c r="U131" s="38"/>
      <c r="V131" s="38"/>
      <c r="W131" s="38"/>
      <c r="X131" s="38"/>
      <c r="Y131" s="38"/>
      <c r="Z131" s="38"/>
    </row>
    <row r="132" spans="1:26" ht="45.75" customHeight="1">
      <c r="A132" s="169"/>
      <c r="B132" s="567"/>
      <c r="C132" s="569"/>
      <c r="D132" s="572"/>
      <c r="E132" s="575"/>
      <c r="F132" s="572"/>
      <c r="G132" s="46">
        <v>4</v>
      </c>
      <c r="H132" s="330" t="s">
        <v>188</v>
      </c>
      <c r="I132" s="572"/>
      <c r="J132" s="572"/>
      <c r="K132" s="671"/>
      <c r="L132" s="562"/>
      <c r="M132" s="393"/>
      <c r="N132" s="393"/>
      <c r="O132" s="393"/>
      <c r="P132" s="393"/>
      <c r="Q132" s="38"/>
      <c r="R132" s="38"/>
      <c r="S132" s="38"/>
      <c r="T132" s="38"/>
      <c r="U132" s="38"/>
      <c r="V132" s="38"/>
      <c r="W132" s="38"/>
      <c r="X132" s="38"/>
      <c r="Y132" s="38"/>
      <c r="Z132" s="38"/>
    </row>
    <row r="133" spans="1:26" ht="86.25" customHeight="1">
      <c r="A133" s="169"/>
      <c r="B133" s="567"/>
      <c r="C133" s="569"/>
      <c r="D133" s="572"/>
      <c r="E133" s="575"/>
      <c r="F133" s="572"/>
      <c r="G133" s="46">
        <v>5</v>
      </c>
      <c r="H133" s="331" t="s">
        <v>535</v>
      </c>
      <c r="I133" s="572"/>
      <c r="J133" s="572"/>
      <c r="K133" s="671"/>
      <c r="L133" s="562"/>
      <c r="M133" s="393"/>
      <c r="N133" s="393"/>
      <c r="O133" s="393"/>
      <c r="P133" s="393"/>
      <c r="Q133" s="38"/>
      <c r="R133" s="38"/>
      <c r="S133" s="38"/>
      <c r="T133" s="38"/>
      <c r="U133" s="38"/>
      <c r="V133" s="38"/>
      <c r="W133" s="38"/>
      <c r="X133" s="38"/>
      <c r="Y133" s="38"/>
      <c r="Z133" s="38"/>
    </row>
    <row r="134" spans="1:26" ht="25.5" customHeight="1">
      <c r="A134" s="169"/>
      <c r="B134" s="567"/>
      <c r="C134" s="569"/>
      <c r="D134" s="572"/>
      <c r="E134" s="575"/>
      <c r="F134" s="572"/>
      <c r="G134" s="46">
        <v>6</v>
      </c>
      <c r="H134" s="331"/>
      <c r="I134" s="572"/>
      <c r="J134" s="572"/>
      <c r="K134" s="671"/>
      <c r="L134" s="562"/>
      <c r="M134" s="393"/>
      <c r="N134" s="393"/>
      <c r="O134" s="393"/>
      <c r="P134" s="393"/>
      <c r="Q134" s="38"/>
      <c r="R134" s="38"/>
      <c r="S134" s="38"/>
      <c r="T134" s="38"/>
      <c r="U134" s="38"/>
      <c r="V134" s="38"/>
      <c r="W134" s="38"/>
      <c r="X134" s="38"/>
      <c r="Y134" s="38"/>
      <c r="Z134" s="38"/>
    </row>
    <row r="135" spans="1:26" ht="25.5" customHeight="1">
      <c r="A135" s="169"/>
      <c r="B135" s="567"/>
      <c r="C135" s="569"/>
      <c r="D135" s="572"/>
      <c r="E135" s="575"/>
      <c r="F135" s="572"/>
      <c r="G135" s="46">
        <v>7</v>
      </c>
      <c r="H135" s="46"/>
      <c r="I135" s="572"/>
      <c r="J135" s="572"/>
      <c r="K135" s="671"/>
      <c r="L135" s="562"/>
      <c r="M135" s="393"/>
      <c r="N135" s="393"/>
      <c r="O135" s="393"/>
      <c r="P135" s="393"/>
      <c r="Q135" s="38"/>
      <c r="R135" s="38"/>
      <c r="S135" s="38"/>
      <c r="T135" s="38"/>
      <c r="U135" s="38"/>
      <c r="V135" s="38"/>
      <c r="W135" s="38"/>
      <c r="X135" s="38"/>
      <c r="Y135" s="38"/>
      <c r="Z135" s="38"/>
    </row>
    <row r="136" spans="1:26" ht="25.5" customHeight="1" thickBot="1">
      <c r="A136" s="169"/>
      <c r="B136" s="568"/>
      <c r="C136" s="570"/>
      <c r="D136" s="573"/>
      <c r="E136" s="576"/>
      <c r="F136" s="573"/>
      <c r="G136" s="332">
        <v>8</v>
      </c>
      <c r="H136" s="332"/>
      <c r="I136" s="573"/>
      <c r="J136" s="573"/>
      <c r="K136" s="672"/>
      <c r="L136" s="563"/>
      <c r="M136" s="393"/>
      <c r="N136" s="393"/>
      <c r="O136" s="393"/>
      <c r="P136" s="393"/>
      <c r="Q136" s="38"/>
      <c r="R136" s="38"/>
      <c r="S136" s="38"/>
      <c r="T136" s="38"/>
      <c r="U136" s="38"/>
      <c r="V136" s="38"/>
      <c r="W136" s="38"/>
      <c r="X136" s="38"/>
      <c r="Y136" s="38"/>
      <c r="Z136" s="38"/>
    </row>
    <row r="137" spans="1:26" ht="66" customHeight="1">
      <c r="A137" s="169"/>
      <c r="B137" s="566" t="str">
        <f>+LEFT(C137,3)</f>
        <v>9.3</v>
      </c>
      <c r="C137" s="426" t="s">
        <v>189</v>
      </c>
      <c r="D137" s="664" t="s">
        <v>472</v>
      </c>
      <c r="E137" s="604" t="s">
        <v>184</v>
      </c>
      <c r="F137" s="605">
        <v>3</v>
      </c>
      <c r="G137" s="333">
        <v>1</v>
      </c>
      <c r="H137" s="226" t="s">
        <v>666</v>
      </c>
      <c r="I137" s="668" t="s">
        <v>620</v>
      </c>
      <c r="J137" s="577">
        <v>3</v>
      </c>
      <c r="K137" s="585" t="str">
        <f>+IF(OR(ISBLANK(F137),ISBLANK(J137)),"",IF(OR(AND(F137=1,J137=1),AND(F137=1,J137=2),AND(F137=1,J137=3)),"Deficiencia de control mayor (diseño y ejecución)",IF(OR(AND(F137=2,J137=2),AND(F137=3,J137=1),AND(F137=3,J137=2),AND(F137=2,J137=1)),"Deficiencia de control (diseño o ejecución)",IF(AND(F137=2,J137=3),"Oportunidad de mejora","Mantenimiento del control"))))</f>
        <v>Mantenimiento del control</v>
      </c>
      <c r="L137" s="440">
        <f>+IF(K137="",75,IF(K137="Deficiencia de control mayor (diseño y ejecución)",80,IF(K137="Deficiencia de control (diseño o ejecución)",100,IF(K137="Oportunidad de mejora",120,140))))</f>
        <v>140</v>
      </c>
      <c r="M137" s="564">
        <v>3.1236000000000002</v>
      </c>
      <c r="N137" s="565">
        <f>+L137+M137</f>
        <v>143.12360000000001</v>
      </c>
      <c r="O137" s="565"/>
      <c r="P137" s="564"/>
      <c r="Q137" s="38"/>
      <c r="R137" s="38"/>
      <c r="S137" s="38"/>
      <c r="T137" s="38"/>
      <c r="U137" s="38"/>
      <c r="V137" s="38"/>
      <c r="W137" s="38"/>
      <c r="X137" s="38"/>
      <c r="Y137" s="38"/>
      <c r="Z137" s="38"/>
    </row>
    <row r="138" spans="1:26" ht="60.75" customHeight="1">
      <c r="A138" s="169"/>
      <c r="B138" s="567"/>
      <c r="C138" s="569"/>
      <c r="D138" s="572"/>
      <c r="E138" s="575"/>
      <c r="F138" s="580"/>
      <c r="G138" s="333">
        <v>2</v>
      </c>
      <c r="H138" s="334"/>
      <c r="I138" s="575"/>
      <c r="J138" s="572"/>
      <c r="K138" s="586"/>
      <c r="L138" s="562"/>
      <c r="M138" s="393"/>
      <c r="N138" s="393"/>
      <c r="O138" s="393"/>
      <c r="P138" s="393"/>
      <c r="Q138" s="38"/>
      <c r="R138" s="38"/>
      <c r="S138" s="38"/>
      <c r="T138" s="38"/>
      <c r="U138" s="38"/>
      <c r="V138" s="38"/>
      <c r="W138" s="38"/>
      <c r="X138" s="38"/>
      <c r="Y138" s="38"/>
      <c r="Z138" s="38"/>
    </row>
    <row r="139" spans="1:26" ht="11.25" customHeight="1">
      <c r="A139" s="169"/>
      <c r="B139" s="567"/>
      <c r="C139" s="569"/>
      <c r="D139" s="572"/>
      <c r="E139" s="575"/>
      <c r="F139" s="580"/>
      <c r="G139" s="333">
        <v>3</v>
      </c>
      <c r="H139" s="333"/>
      <c r="I139" s="575"/>
      <c r="J139" s="572"/>
      <c r="K139" s="586"/>
      <c r="L139" s="562"/>
      <c r="M139" s="393"/>
      <c r="N139" s="393"/>
      <c r="O139" s="393"/>
      <c r="P139" s="393"/>
      <c r="Q139" s="38"/>
      <c r="R139" s="38"/>
      <c r="S139" s="38"/>
      <c r="T139" s="38"/>
      <c r="U139" s="38"/>
      <c r="V139" s="38"/>
      <c r="W139" s="38"/>
      <c r="X139" s="38"/>
      <c r="Y139" s="38"/>
      <c r="Z139" s="38"/>
    </row>
    <row r="140" spans="1:26" ht="10.5" customHeight="1">
      <c r="A140" s="169"/>
      <c r="B140" s="567"/>
      <c r="C140" s="569"/>
      <c r="D140" s="572"/>
      <c r="E140" s="575"/>
      <c r="F140" s="580"/>
      <c r="G140" s="333">
        <v>4</v>
      </c>
      <c r="H140" s="333"/>
      <c r="I140" s="575"/>
      <c r="J140" s="572"/>
      <c r="K140" s="586"/>
      <c r="L140" s="562"/>
      <c r="M140" s="393"/>
      <c r="N140" s="393"/>
      <c r="O140" s="393"/>
      <c r="P140" s="393"/>
      <c r="Q140" s="38"/>
      <c r="R140" s="38"/>
      <c r="S140" s="38"/>
      <c r="T140" s="38"/>
      <c r="U140" s="38"/>
      <c r="V140" s="38"/>
      <c r="W140" s="38"/>
      <c r="X140" s="38"/>
      <c r="Y140" s="38"/>
      <c r="Z140" s="38"/>
    </row>
    <row r="141" spans="1:26" ht="12.75" customHeight="1">
      <c r="A141" s="169"/>
      <c r="B141" s="567"/>
      <c r="C141" s="569"/>
      <c r="D141" s="572"/>
      <c r="E141" s="575"/>
      <c r="F141" s="580"/>
      <c r="G141" s="333">
        <v>5</v>
      </c>
      <c r="H141" s="333"/>
      <c r="I141" s="575"/>
      <c r="J141" s="572"/>
      <c r="K141" s="586"/>
      <c r="L141" s="562"/>
      <c r="M141" s="393"/>
      <c r="N141" s="393"/>
      <c r="O141" s="393"/>
      <c r="P141" s="393"/>
      <c r="Q141" s="38"/>
      <c r="R141" s="38"/>
      <c r="S141" s="38"/>
      <c r="T141" s="38"/>
      <c r="U141" s="38"/>
      <c r="V141" s="38"/>
      <c r="W141" s="38"/>
      <c r="X141" s="38"/>
      <c r="Y141" s="38"/>
      <c r="Z141" s="38"/>
    </row>
    <row r="142" spans="1:26" ht="10.5" customHeight="1">
      <c r="A142" s="169"/>
      <c r="B142" s="567"/>
      <c r="C142" s="569"/>
      <c r="D142" s="572"/>
      <c r="E142" s="575"/>
      <c r="F142" s="580"/>
      <c r="G142" s="333">
        <v>6</v>
      </c>
      <c r="H142" s="333"/>
      <c r="I142" s="575"/>
      <c r="J142" s="572"/>
      <c r="K142" s="586"/>
      <c r="L142" s="562"/>
      <c r="M142" s="393"/>
      <c r="N142" s="393"/>
      <c r="O142" s="393"/>
      <c r="P142" s="393"/>
      <c r="Q142" s="38"/>
      <c r="R142" s="38"/>
      <c r="S142" s="38"/>
      <c r="T142" s="38"/>
      <c r="U142" s="38"/>
      <c r="V142" s="38"/>
      <c r="W142" s="38"/>
      <c r="X142" s="38"/>
      <c r="Y142" s="38"/>
      <c r="Z142" s="38"/>
    </row>
    <row r="143" spans="1:26" ht="14.25" customHeight="1">
      <c r="A143" s="169"/>
      <c r="B143" s="567"/>
      <c r="C143" s="569"/>
      <c r="D143" s="572"/>
      <c r="E143" s="575"/>
      <c r="F143" s="580"/>
      <c r="G143" s="333">
        <v>7</v>
      </c>
      <c r="H143" s="333"/>
      <c r="I143" s="575"/>
      <c r="J143" s="572"/>
      <c r="K143" s="586"/>
      <c r="L143" s="562"/>
      <c r="M143" s="393"/>
      <c r="N143" s="393"/>
      <c r="O143" s="393"/>
      <c r="P143" s="393"/>
      <c r="Q143" s="38"/>
      <c r="R143" s="38"/>
      <c r="S143" s="38"/>
      <c r="T143" s="38"/>
      <c r="U143" s="38"/>
      <c r="V143" s="38"/>
      <c r="W143" s="38"/>
      <c r="X143" s="38"/>
      <c r="Y143" s="38"/>
      <c r="Z143" s="38"/>
    </row>
    <row r="144" spans="1:26" ht="34.5" customHeight="1" thickBot="1">
      <c r="A144" s="169"/>
      <c r="B144" s="568"/>
      <c r="C144" s="570"/>
      <c r="D144" s="573"/>
      <c r="E144" s="576"/>
      <c r="F144" s="581"/>
      <c r="G144" s="333">
        <v>8</v>
      </c>
      <c r="H144" s="333"/>
      <c r="I144" s="576"/>
      <c r="J144" s="573"/>
      <c r="K144" s="587"/>
      <c r="L144" s="563"/>
      <c r="M144" s="393"/>
      <c r="N144" s="393"/>
      <c r="O144" s="393"/>
      <c r="P144" s="393"/>
      <c r="Q144" s="38"/>
      <c r="R144" s="38"/>
      <c r="S144" s="38"/>
      <c r="T144" s="38"/>
      <c r="U144" s="38"/>
      <c r="V144" s="38"/>
      <c r="W144" s="38"/>
      <c r="X144" s="38"/>
      <c r="Y144" s="38"/>
      <c r="Z144" s="38"/>
    </row>
    <row r="145" spans="1:26" ht="82.5" customHeight="1">
      <c r="A145" s="169"/>
      <c r="B145" s="566" t="str">
        <f>+LEFT(C145,3)</f>
        <v>9.4</v>
      </c>
      <c r="C145" s="426" t="s">
        <v>476</v>
      </c>
      <c r="D145" s="664" t="s">
        <v>471</v>
      </c>
      <c r="E145" s="604" t="s">
        <v>549</v>
      </c>
      <c r="F145" s="665">
        <v>3</v>
      </c>
      <c r="G145" s="335">
        <v>1</v>
      </c>
      <c r="H145" s="226" t="s">
        <v>666</v>
      </c>
      <c r="I145" s="680" t="s">
        <v>788</v>
      </c>
      <c r="J145" s="577">
        <v>2</v>
      </c>
      <c r="K145" s="669" t="str">
        <f>+IF(OR(ISBLANK(F145),ISBLANK(J145)),"",IF(OR(AND(F145=1,J145=1),AND(F145=1,J145=2),AND(F145=1,J145=3)),"Deficiencia de control mayor (diseño y ejecución)",IF(OR(AND(F145=2,J145=2),AND(F145=3,J145=1),AND(F145=3,J145=2),AND(F145=2,J145=1)),"Deficiencia de control (diseño o ejecución)",IF(AND(F145=2,J145=3),"Oportunidad de mejora","Mantenimiento del control"))))</f>
        <v>Deficiencia de control (diseño o ejecución)</v>
      </c>
      <c r="L145" s="440">
        <f>+IF(K145="",75,IF(K145="Deficiencia de control mayor (diseño y ejecución)",80,IF(K145="Deficiencia de control (diseño o ejecución)",100,IF(K145="Oportunidad de mejora",120,140))))</f>
        <v>100</v>
      </c>
      <c r="M145" s="564">
        <v>3.2456</v>
      </c>
      <c r="N145" s="565">
        <f>+L145+M145</f>
        <v>103.2456</v>
      </c>
      <c r="O145" s="565"/>
      <c r="P145" s="564"/>
      <c r="Q145" s="38"/>
      <c r="R145" s="38"/>
      <c r="S145" s="38"/>
      <c r="T145" s="38"/>
      <c r="U145" s="38"/>
      <c r="V145" s="38"/>
      <c r="W145" s="38"/>
      <c r="X145" s="38"/>
      <c r="Y145" s="38"/>
      <c r="Z145" s="38"/>
    </row>
    <row r="146" spans="1:26" ht="37.5" customHeight="1">
      <c r="A146" s="169"/>
      <c r="B146" s="567"/>
      <c r="C146" s="569"/>
      <c r="D146" s="572"/>
      <c r="E146" s="575"/>
      <c r="F146" s="572"/>
      <c r="G146" s="283">
        <v>2</v>
      </c>
      <c r="H146" s="230" t="s">
        <v>262</v>
      </c>
      <c r="I146" s="681"/>
      <c r="J146" s="572"/>
      <c r="K146" s="586"/>
      <c r="L146" s="562"/>
      <c r="M146" s="393"/>
      <c r="N146" s="393"/>
      <c r="O146" s="393"/>
      <c r="P146" s="393"/>
      <c r="Q146" s="38"/>
      <c r="R146" s="38"/>
      <c r="S146" s="38"/>
      <c r="T146" s="38"/>
      <c r="U146" s="38"/>
      <c r="V146" s="38"/>
      <c r="W146" s="38"/>
      <c r="X146" s="38"/>
      <c r="Y146" s="38"/>
      <c r="Z146" s="38"/>
    </row>
    <row r="147" spans="1:26" ht="43.5" customHeight="1">
      <c r="A147" s="169"/>
      <c r="B147" s="567"/>
      <c r="C147" s="569"/>
      <c r="D147" s="572"/>
      <c r="E147" s="575"/>
      <c r="F147" s="572"/>
      <c r="G147" s="283">
        <v>3</v>
      </c>
      <c r="H147" s="336" t="s">
        <v>190</v>
      </c>
      <c r="I147" s="681"/>
      <c r="J147" s="572"/>
      <c r="K147" s="586"/>
      <c r="L147" s="562"/>
      <c r="M147" s="393"/>
      <c r="N147" s="393"/>
      <c r="O147" s="393"/>
      <c r="P147" s="393"/>
      <c r="Q147" s="38"/>
      <c r="R147" s="38"/>
      <c r="S147" s="38"/>
      <c r="T147" s="38"/>
      <c r="U147" s="38"/>
      <c r="V147" s="38"/>
      <c r="W147" s="38"/>
      <c r="X147" s="38"/>
      <c r="Y147" s="38"/>
      <c r="Z147" s="38"/>
    </row>
    <row r="148" spans="1:26" ht="43.5" customHeight="1">
      <c r="A148" s="169"/>
      <c r="B148" s="567"/>
      <c r="C148" s="569"/>
      <c r="D148" s="572"/>
      <c r="E148" s="575"/>
      <c r="F148" s="572"/>
      <c r="G148" s="283">
        <v>4</v>
      </c>
      <c r="H148" s="230" t="s">
        <v>545</v>
      </c>
      <c r="I148" s="681"/>
      <c r="J148" s="572"/>
      <c r="K148" s="586"/>
      <c r="L148" s="562"/>
      <c r="M148" s="393"/>
      <c r="N148" s="393"/>
      <c r="O148" s="393"/>
      <c r="P148" s="393"/>
      <c r="Q148" s="38"/>
      <c r="R148" s="38"/>
      <c r="S148" s="38"/>
      <c r="T148" s="38"/>
      <c r="U148" s="38"/>
      <c r="V148" s="38"/>
      <c r="W148" s="38"/>
      <c r="X148" s="38"/>
      <c r="Y148" s="38"/>
      <c r="Z148" s="38"/>
    </row>
    <row r="149" spans="1:26" ht="43.5" customHeight="1">
      <c r="A149" s="169"/>
      <c r="B149" s="567"/>
      <c r="C149" s="569"/>
      <c r="D149" s="572"/>
      <c r="E149" s="575"/>
      <c r="F149" s="572"/>
      <c r="G149" s="283">
        <v>5</v>
      </c>
      <c r="H149" s="230"/>
      <c r="I149" s="681"/>
      <c r="J149" s="572"/>
      <c r="K149" s="586"/>
      <c r="L149" s="562"/>
      <c r="M149" s="393"/>
      <c r="N149" s="393"/>
      <c r="O149" s="393"/>
      <c r="P149" s="393"/>
      <c r="Q149" s="38"/>
      <c r="R149" s="38"/>
      <c r="S149" s="38"/>
      <c r="T149" s="38"/>
      <c r="U149" s="38"/>
      <c r="V149" s="38"/>
      <c r="W149" s="38"/>
      <c r="X149" s="38"/>
      <c r="Y149" s="38"/>
      <c r="Z149" s="38"/>
    </row>
    <row r="150" spans="1:26" ht="26.25" customHeight="1">
      <c r="A150" s="169"/>
      <c r="B150" s="567"/>
      <c r="C150" s="569"/>
      <c r="D150" s="572"/>
      <c r="E150" s="575"/>
      <c r="F150" s="572"/>
      <c r="G150" s="283">
        <v>6</v>
      </c>
      <c r="H150" s="244"/>
      <c r="I150" s="681"/>
      <c r="J150" s="572"/>
      <c r="K150" s="586"/>
      <c r="L150" s="562"/>
      <c r="M150" s="393"/>
      <c r="N150" s="393"/>
      <c r="O150" s="393"/>
      <c r="P150" s="393"/>
      <c r="Q150" s="38"/>
      <c r="R150" s="38"/>
      <c r="S150" s="38"/>
      <c r="T150" s="38"/>
      <c r="U150" s="38"/>
      <c r="V150" s="38"/>
      <c r="W150" s="38"/>
      <c r="X150" s="38"/>
      <c r="Y150" s="38"/>
      <c r="Z150" s="38"/>
    </row>
    <row r="151" spans="1:26" ht="26.25" customHeight="1">
      <c r="A151" s="169"/>
      <c r="B151" s="567"/>
      <c r="C151" s="569"/>
      <c r="D151" s="572"/>
      <c r="E151" s="575"/>
      <c r="F151" s="572"/>
      <c r="G151" s="283">
        <v>7</v>
      </c>
      <c r="H151" s="283"/>
      <c r="I151" s="681"/>
      <c r="J151" s="572"/>
      <c r="K151" s="586"/>
      <c r="L151" s="562"/>
      <c r="M151" s="393"/>
      <c r="N151" s="393"/>
      <c r="O151" s="393"/>
      <c r="P151" s="393"/>
      <c r="Q151" s="38"/>
      <c r="R151" s="38"/>
      <c r="S151" s="38"/>
      <c r="T151" s="38"/>
      <c r="U151" s="38"/>
      <c r="V151" s="38"/>
      <c r="W151" s="38"/>
      <c r="X151" s="38"/>
      <c r="Y151" s="38"/>
      <c r="Z151" s="38"/>
    </row>
    <row r="152" spans="1:26" ht="26.25" customHeight="1" thickBot="1">
      <c r="A152" s="169"/>
      <c r="B152" s="568"/>
      <c r="C152" s="570"/>
      <c r="D152" s="573"/>
      <c r="E152" s="576"/>
      <c r="F152" s="573"/>
      <c r="G152" s="337">
        <v>8</v>
      </c>
      <c r="H152" s="337"/>
      <c r="I152" s="682"/>
      <c r="J152" s="573"/>
      <c r="K152" s="587"/>
      <c r="L152" s="563"/>
      <c r="M152" s="393"/>
      <c r="N152" s="393"/>
      <c r="O152" s="393"/>
      <c r="P152" s="393"/>
      <c r="Q152" s="38"/>
      <c r="R152" s="38"/>
      <c r="S152" s="38"/>
      <c r="T152" s="38"/>
      <c r="U152" s="38"/>
      <c r="V152" s="38"/>
      <c r="W152" s="38"/>
      <c r="X152" s="38"/>
      <c r="Y152" s="38"/>
      <c r="Z152" s="38"/>
    </row>
    <row r="153" spans="1:26" ht="60.75" customHeight="1">
      <c r="A153" s="169"/>
      <c r="B153" s="566" t="str">
        <f>+LEFT(C153,3)</f>
        <v>9.5</v>
      </c>
      <c r="C153" s="426" t="s">
        <v>191</v>
      </c>
      <c r="D153" s="664" t="s">
        <v>477</v>
      </c>
      <c r="E153" s="604" t="s">
        <v>698</v>
      </c>
      <c r="F153" s="665">
        <v>3</v>
      </c>
      <c r="G153" s="338">
        <v>1</v>
      </c>
      <c r="H153" s="226" t="s">
        <v>666</v>
      </c>
      <c r="I153" s="666" t="s">
        <v>789</v>
      </c>
      <c r="J153" s="577">
        <v>3</v>
      </c>
      <c r="K153" s="559" t="str">
        <f>+IF(OR(ISBLANK(F153),ISBLANK(J153)),"",IF(OR(AND(F153=1,J153=1),AND(F153=1,J153=2),AND(F153=1,J153=3)),"Deficiencia de control mayor (diseño y ejecución)",IF(OR(AND(F153=2,J153=2),AND(F153=3,J153=1),AND(F153=3,J153=2),AND(F153=2,J153=1)),"Deficiencia de control (diseño o ejecución)",IF(AND(F153=2,J153=3),"Oportunidad de mejora","Mantenimiento del control"))))</f>
        <v>Mantenimiento del control</v>
      </c>
      <c r="L153" s="440">
        <f>+IF(K153="",75,IF(K153="Deficiencia de control mayor (diseño y ejecución)",80,IF(K153="Deficiencia de control (diseño o ejecución)",100,IF(K153="Oportunidad de mejora",120,140))))</f>
        <v>140</v>
      </c>
      <c r="M153" s="564">
        <v>3.3654000000000002</v>
      </c>
      <c r="N153" s="565">
        <f>+L153+M153</f>
        <v>143.36539999999999</v>
      </c>
      <c r="O153" s="565"/>
      <c r="P153" s="564"/>
      <c r="Q153" s="38"/>
      <c r="R153" s="38"/>
      <c r="S153" s="38"/>
      <c r="T153" s="38"/>
      <c r="U153" s="38"/>
      <c r="V153" s="38"/>
      <c r="W153" s="38"/>
      <c r="X153" s="38"/>
      <c r="Y153" s="38"/>
      <c r="Z153" s="38"/>
    </row>
    <row r="154" spans="1:26" ht="76.5" customHeight="1">
      <c r="A154" s="169"/>
      <c r="B154" s="567"/>
      <c r="C154" s="569"/>
      <c r="D154" s="572"/>
      <c r="E154" s="575"/>
      <c r="F154" s="572"/>
      <c r="G154" s="46">
        <v>2</v>
      </c>
      <c r="H154" s="339" t="s">
        <v>612</v>
      </c>
      <c r="I154" s="572"/>
      <c r="J154" s="572"/>
      <c r="K154" s="560"/>
      <c r="L154" s="562"/>
      <c r="M154" s="393"/>
      <c r="N154" s="393"/>
      <c r="O154" s="393"/>
      <c r="P154" s="393"/>
      <c r="Q154" s="38"/>
      <c r="R154" s="38"/>
      <c r="S154" s="38"/>
      <c r="T154" s="38"/>
      <c r="U154" s="38"/>
      <c r="V154" s="38"/>
      <c r="W154" s="38"/>
      <c r="X154" s="38"/>
      <c r="Y154" s="38"/>
      <c r="Z154" s="38"/>
    </row>
    <row r="155" spans="1:26" ht="26.25" customHeight="1">
      <c r="A155" s="169"/>
      <c r="B155" s="567"/>
      <c r="C155" s="569"/>
      <c r="D155" s="572"/>
      <c r="E155" s="575"/>
      <c r="F155" s="572"/>
      <c r="G155" s="46">
        <v>3</v>
      </c>
      <c r="H155" s="179"/>
      <c r="I155" s="572"/>
      <c r="J155" s="572"/>
      <c r="K155" s="560"/>
      <c r="L155" s="562"/>
      <c r="M155" s="393"/>
      <c r="N155" s="393"/>
      <c r="O155" s="393"/>
      <c r="P155" s="393"/>
      <c r="Q155" s="38"/>
      <c r="R155" s="38"/>
      <c r="S155" s="38"/>
      <c r="T155" s="38"/>
      <c r="U155" s="38"/>
      <c r="V155" s="38"/>
      <c r="W155" s="38"/>
      <c r="X155" s="38"/>
      <c r="Y155" s="38"/>
      <c r="Z155" s="38"/>
    </row>
    <row r="156" spans="1:26" ht="26.25" customHeight="1">
      <c r="A156" s="169"/>
      <c r="B156" s="567"/>
      <c r="C156" s="569"/>
      <c r="D156" s="572"/>
      <c r="E156" s="575"/>
      <c r="F156" s="572"/>
      <c r="G156" s="46">
        <v>4</v>
      </c>
      <c r="H156" s="179"/>
      <c r="I156" s="572"/>
      <c r="J156" s="572"/>
      <c r="K156" s="560"/>
      <c r="L156" s="562"/>
      <c r="M156" s="393"/>
      <c r="N156" s="393"/>
      <c r="O156" s="393"/>
      <c r="P156" s="393"/>
      <c r="Q156" s="38"/>
      <c r="R156" s="38"/>
      <c r="S156" s="38"/>
      <c r="T156" s="38"/>
      <c r="U156" s="38"/>
      <c r="V156" s="38"/>
      <c r="W156" s="38"/>
      <c r="X156" s="38"/>
      <c r="Y156" s="38"/>
      <c r="Z156" s="38"/>
    </row>
    <row r="157" spans="1:26" ht="26.25" customHeight="1">
      <c r="A157" s="169"/>
      <c r="B157" s="567"/>
      <c r="C157" s="569"/>
      <c r="D157" s="572"/>
      <c r="E157" s="575"/>
      <c r="F157" s="572"/>
      <c r="G157" s="46">
        <v>5</v>
      </c>
      <c r="H157" s="179"/>
      <c r="I157" s="572"/>
      <c r="J157" s="572"/>
      <c r="K157" s="560"/>
      <c r="L157" s="562"/>
      <c r="M157" s="393"/>
      <c r="N157" s="393"/>
      <c r="O157" s="393"/>
      <c r="P157" s="393"/>
      <c r="Q157" s="38"/>
      <c r="R157" s="38"/>
      <c r="S157" s="38"/>
      <c r="T157" s="38"/>
      <c r="U157" s="38"/>
      <c r="V157" s="38"/>
      <c r="W157" s="38"/>
      <c r="X157" s="38"/>
      <c r="Y157" s="38"/>
      <c r="Z157" s="38"/>
    </row>
    <row r="158" spans="1:26" ht="26.25" customHeight="1">
      <c r="A158" s="169"/>
      <c r="B158" s="567"/>
      <c r="C158" s="569"/>
      <c r="D158" s="572"/>
      <c r="E158" s="575"/>
      <c r="F158" s="572"/>
      <c r="G158" s="46">
        <v>6</v>
      </c>
      <c r="H158" s="179"/>
      <c r="I158" s="572"/>
      <c r="J158" s="572"/>
      <c r="K158" s="560"/>
      <c r="L158" s="562"/>
      <c r="M158" s="393"/>
      <c r="N158" s="393"/>
      <c r="O158" s="393"/>
      <c r="P158" s="393"/>
      <c r="Q158" s="38"/>
      <c r="R158" s="38"/>
      <c r="S158" s="38"/>
      <c r="T158" s="38"/>
      <c r="U158" s="38"/>
      <c r="V158" s="38"/>
      <c r="W158" s="38"/>
      <c r="X158" s="38"/>
      <c r="Y158" s="38"/>
      <c r="Z158" s="38"/>
    </row>
    <row r="159" spans="1:26" ht="26.25" customHeight="1">
      <c r="A159" s="169"/>
      <c r="B159" s="567"/>
      <c r="C159" s="569"/>
      <c r="D159" s="572"/>
      <c r="E159" s="575"/>
      <c r="F159" s="572"/>
      <c r="G159" s="46">
        <v>7</v>
      </c>
      <c r="I159" s="572"/>
      <c r="J159" s="572"/>
      <c r="K159" s="560"/>
      <c r="L159" s="562"/>
      <c r="M159" s="393"/>
      <c r="N159" s="393"/>
      <c r="O159" s="393"/>
      <c r="P159" s="393"/>
      <c r="Q159" s="38"/>
      <c r="R159" s="38"/>
      <c r="S159" s="38"/>
      <c r="T159" s="38"/>
      <c r="U159" s="38"/>
      <c r="V159" s="38"/>
      <c r="W159" s="38"/>
      <c r="X159" s="38"/>
      <c r="Y159" s="38"/>
      <c r="Z159" s="38"/>
    </row>
    <row r="160" spans="1:26" ht="26.25" customHeight="1" thickBot="1">
      <c r="A160" s="169"/>
      <c r="B160" s="568"/>
      <c r="C160" s="570"/>
      <c r="D160" s="573"/>
      <c r="E160" s="576"/>
      <c r="F160" s="573"/>
      <c r="G160" s="318">
        <v>8</v>
      </c>
      <c r="H160" s="340"/>
      <c r="I160" s="573"/>
      <c r="J160" s="573"/>
      <c r="K160" s="561"/>
      <c r="L160" s="563"/>
      <c r="M160" s="393"/>
      <c r="N160" s="393"/>
      <c r="O160" s="393"/>
      <c r="P160" s="393"/>
      <c r="Q160" s="38"/>
      <c r="R160" s="38"/>
      <c r="S160" s="38"/>
      <c r="T160" s="38"/>
      <c r="U160" s="38"/>
      <c r="V160" s="38"/>
      <c r="W160" s="38"/>
      <c r="X160" s="38"/>
      <c r="Y160" s="38"/>
      <c r="Z160" s="38"/>
    </row>
    <row r="161" spans="1:26" ht="22.5" customHeight="1">
      <c r="A161" s="38"/>
      <c r="B161" s="38"/>
      <c r="C161" s="38"/>
      <c r="D161" s="38"/>
      <c r="E161" s="50"/>
      <c r="F161" s="38"/>
      <c r="G161" s="38"/>
      <c r="H161" s="38"/>
      <c r="I161" s="38"/>
      <c r="J161" s="38"/>
      <c r="K161" s="38"/>
      <c r="L161" s="27"/>
      <c r="M161" s="27"/>
      <c r="N161" s="190"/>
      <c r="O161" s="190"/>
      <c r="P161" s="38"/>
      <c r="Q161" s="38"/>
      <c r="R161" s="38"/>
      <c r="S161" s="38"/>
      <c r="T161" s="38"/>
      <c r="U161" s="38"/>
      <c r="V161" s="38"/>
      <c r="W161" s="38"/>
      <c r="X161" s="38"/>
      <c r="Y161" s="38"/>
      <c r="Z161" s="38"/>
    </row>
    <row r="162" spans="1:26" ht="22.5" customHeight="1">
      <c r="A162" s="38"/>
      <c r="B162" s="38"/>
      <c r="C162" s="38"/>
      <c r="D162" s="38"/>
      <c r="E162" s="50"/>
      <c r="F162" s="38"/>
      <c r="G162" s="38"/>
      <c r="H162" s="38"/>
      <c r="I162" s="38"/>
      <c r="J162" s="38"/>
      <c r="K162" s="38"/>
      <c r="L162" s="27"/>
      <c r="M162" s="27"/>
      <c r="N162" s="190"/>
      <c r="O162" s="190"/>
      <c r="P162" s="38"/>
      <c r="Q162" s="38"/>
      <c r="R162" s="38"/>
      <c r="S162" s="38"/>
      <c r="T162" s="38"/>
      <c r="U162" s="38"/>
      <c r="V162" s="38"/>
      <c r="W162" s="38"/>
      <c r="X162" s="38"/>
      <c r="Y162" s="38"/>
      <c r="Z162" s="38"/>
    </row>
    <row r="163" spans="1:26" ht="22.5" customHeight="1">
      <c r="A163" s="38"/>
      <c r="B163" s="38"/>
      <c r="C163" s="38"/>
      <c r="D163" s="38"/>
      <c r="E163" s="50"/>
      <c r="F163" s="38"/>
      <c r="G163" s="38"/>
      <c r="H163" s="38"/>
      <c r="I163" s="38"/>
      <c r="J163" s="38"/>
      <c r="K163" s="38"/>
      <c r="L163" s="27"/>
      <c r="M163" s="27"/>
      <c r="N163" s="190"/>
      <c r="O163" s="190"/>
      <c r="P163" s="38"/>
      <c r="Q163" s="38"/>
      <c r="R163" s="38"/>
      <c r="S163" s="38"/>
      <c r="T163" s="38"/>
      <c r="U163" s="38"/>
      <c r="V163" s="38"/>
      <c r="W163" s="38"/>
      <c r="X163" s="38"/>
      <c r="Y163" s="38"/>
      <c r="Z163" s="38"/>
    </row>
    <row r="164" spans="1:26" ht="22.5" customHeight="1">
      <c r="A164" s="38"/>
      <c r="B164" s="38"/>
      <c r="C164" s="38"/>
      <c r="D164" s="38"/>
      <c r="E164" s="50"/>
      <c r="F164" s="38"/>
      <c r="G164" s="38"/>
      <c r="H164" s="38"/>
      <c r="I164" s="38"/>
      <c r="J164" s="38"/>
      <c r="K164" s="38"/>
      <c r="L164" s="27"/>
      <c r="M164" s="27"/>
      <c r="N164" s="190"/>
      <c r="O164" s="190"/>
      <c r="P164" s="38"/>
      <c r="Q164" s="38"/>
      <c r="R164" s="38"/>
      <c r="S164" s="38"/>
      <c r="T164" s="38"/>
      <c r="U164" s="38"/>
      <c r="V164" s="38"/>
      <c r="W164" s="38"/>
      <c r="X164" s="38"/>
      <c r="Y164" s="38"/>
      <c r="Z164" s="38"/>
    </row>
    <row r="165" spans="1:26" ht="22.5" customHeight="1">
      <c r="A165" s="38"/>
      <c r="B165" s="38"/>
      <c r="C165" s="38"/>
      <c r="D165" s="38"/>
      <c r="E165" s="50"/>
      <c r="F165" s="38"/>
      <c r="G165" s="38"/>
      <c r="H165" s="38"/>
      <c r="I165" s="38"/>
      <c r="J165" s="38"/>
      <c r="K165" s="38"/>
      <c r="L165" s="27"/>
      <c r="M165" s="27"/>
      <c r="N165" s="190"/>
      <c r="O165" s="190"/>
      <c r="P165" s="38"/>
      <c r="Q165" s="38"/>
      <c r="R165" s="38"/>
      <c r="S165" s="38"/>
      <c r="T165" s="38"/>
      <c r="U165" s="38"/>
      <c r="V165" s="38"/>
      <c r="W165" s="38"/>
      <c r="X165" s="38"/>
      <c r="Y165" s="38"/>
      <c r="Z165" s="38"/>
    </row>
    <row r="166" spans="1:26" ht="22.5" customHeight="1">
      <c r="A166" s="38"/>
      <c r="B166" s="38"/>
      <c r="C166" s="38"/>
      <c r="D166" s="38"/>
      <c r="E166" s="50"/>
      <c r="F166" s="38"/>
      <c r="G166" s="38"/>
      <c r="H166" s="38"/>
      <c r="I166" s="38"/>
      <c r="J166" s="38"/>
      <c r="K166" s="38"/>
      <c r="L166" s="27"/>
      <c r="M166" s="27"/>
      <c r="N166" s="190"/>
      <c r="O166" s="190"/>
      <c r="P166" s="38"/>
      <c r="Q166" s="38"/>
      <c r="R166" s="38"/>
      <c r="S166" s="38"/>
      <c r="T166" s="38"/>
      <c r="U166" s="38"/>
      <c r="V166" s="38"/>
      <c r="W166" s="38"/>
      <c r="X166" s="38"/>
      <c r="Y166" s="38"/>
      <c r="Z166" s="38"/>
    </row>
    <row r="167" spans="1:26" ht="22.5" customHeight="1">
      <c r="A167" s="38"/>
      <c r="B167" s="38"/>
      <c r="C167" s="38"/>
      <c r="D167" s="38"/>
      <c r="E167" s="50"/>
      <c r="F167" s="38"/>
      <c r="G167" s="38"/>
      <c r="H167" s="38"/>
      <c r="I167" s="38"/>
      <c r="J167" s="38"/>
      <c r="K167" s="38"/>
      <c r="L167" s="27"/>
      <c r="M167" s="27"/>
      <c r="N167" s="190"/>
      <c r="O167" s="190"/>
      <c r="P167" s="38"/>
      <c r="Q167" s="38"/>
      <c r="R167" s="38"/>
      <c r="S167" s="38"/>
      <c r="T167" s="38"/>
      <c r="U167" s="38"/>
      <c r="V167" s="38"/>
      <c r="W167" s="38"/>
      <c r="X167" s="38"/>
      <c r="Y167" s="38"/>
      <c r="Z167" s="38"/>
    </row>
    <row r="168" spans="1:26" ht="22.5" customHeight="1">
      <c r="A168" s="38"/>
      <c r="B168" s="38"/>
      <c r="C168" s="38"/>
      <c r="D168" s="38"/>
      <c r="E168" s="50"/>
      <c r="F168" s="38"/>
      <c r="G168" s="38"/>
      <c r="H168" s="38"/>
      <c r="I168" s="38"/>
      <c r="J168" s="38"/>
      <c r="K168" s="38"/>
      <c r="L168" s="27"/>
      <c r="M168" s="27"/>
      <c r="N168" s="190"/>
      <c r="O168" s="190"/>
      <c r="P168" s="38"/>
      <c r="Q168" s="38"/>
      <c r="R168" s="38"/>
      <c r="S168" s="38"/>
      <c r="T168" s="38"/>
      <c r="U168" s="38"/>
      <c r="V168" s="38"/>
      <c r="W168" s="38"/>
      <c r="X168" s="38"/>
      <c r="Y168" s="38"/>
      <c r="Z168" s="38"/>
    </row>
    <row r="169" spans="1:26" ht="22.5" customHeight="1">
      <c r="A169" s="38"/>
      <c r="B169" s="38"/>
      <c r="C169" s="38"/>
      <c r="D169" s="38"/>
      <c r="E169" s="50"/>
      <c r="F169" s="38"/>
      <c r="G169" s="38"/>
      <c r="H169" s="38"/>
      <c r="I169" s="38"/>
      <c r="J169" s="38"/>
      <c r="K169" s="38"/>
      <c r="L169" s="27"/>
      <c r="M169" s="27"/>
      <c r="N169" s="190"/>
      <c r="O169" s="190"/>
      <c r="P169" s="38"/>
      <c r="Q169" s="38"/>
      <c r="R169" s="38"/>
      <c r="S169" s="38"/>
      <c r="T169" s="38"/>
      <c r="U169" s="38"/>
      <c r="V169" s="38"/>
      <c r="W169" s="38"/>
      <c r="X169" s="38"/>
      <c r="Y169" s="38"/>
      <c r="Z169" s="38"/>
    </row>
    <row r="170" spans="1:26" ht="22.5" customHeight="1">
      <c r="A170" s="38"/>
      <c r="B170" s="38"/>
      <c r="C170" s="38"/>
      <c r="D170" s="38"/>
      <c r="E170" s="50"/>
      <c r="F170" s="38"/>
      <c r="G170" s="38"/>
      <c r="H170" s="38"/>
      <c r="I170" s="38"/>
      <c r="J170" s="38"/>
      <c r="K170" s="38"/>
      <c r="L170" s="27"/>
      <c r="M170" s="27"/>
      <c r="N170" s="190"/>
      <c r="O170" s="190"/>
      <c r="P170" s="38"/>
      <c r="Q170" s="38"/>
      <c r="R170" s="38"/>
      <c r="S170" s="38"/>
      <c r="T170" s="38"/>
      <c r="U170" s="38"/>
      <c r="V170" s="38"/>
      <c r="W170" s="38"/>
      <c r="X170" s="38"/>
      <c r="Y170" s="38"/>
      <c r="Z170" s="38"/>
    </row>
    <row r="171" spans="1:26" ht="22.5" customHeight="1">
      <c r="A171" s="38"/>
      <c r="B171" s="38"/>
      <c r="C171" s="38"/>
      <c r="D171" s="38"/>
      <c r="E171" s="50"/>
      <c r="F171" s="38"/>
      <c r="G171" s="38"/>
      <c r="H171" s="38"/>
      <c r="I171" s="38"/>
      <c r="J171" s="38"/>
      <c r="K171" s="38"/>
      <c r="L171" s="27"/>
      <c r="M171" s="27"/>
      <c r="N171" s="190"/>
      <c r="O171" s="190"/>
      <c r="P171" s="38"/>
      <c r="Q171" s="38"/>
      <c r="R171" s="38"/>
      <c r="S171" s="38"/>
      <c r="T171" s="38"/>
      <c r="U171" s="38"/>
      <c r="V171" s="38"/>
      <c r="W171" s="38"/>
      <c r="X171" s="38"/>
      <c r="Y171" s="38"/>
      <c r="Z171" s="38"/>
    </row>
    <row r="172" spans="1:26" ht="22.5" customHeight="1">
      <c r="A172" s="38"/>
      <c r="B172" s="38"/>
      <c r="C172" s="38"/>
      <c r="D172" s="38"/>
      <c r="E172" s="50"/>
      <c r="F172" s="38"/>
      <c r="G172" s="38"/>
      <c r="H172" s="38"/>
      <c r="I172" s="38"/>
      <c r="J172" s="38"/>
      <c r="K172" s="38"/>
      <c r="L172" s="27"/>
      <c r="M172" s="27"/>
      <c r="N172" s="190"/>
      <c r="O172" s="190"/>
      <c r="P172" s="38"/>
      <c r="Q172" s="38"/>
      <c r="R172" s="38"/>
      <c r="S172" s="38"/>
      <c r="T172" s="38"/>
      <c r="U172" s="38"/>
      <c r="V172" s="38"/>
      <c r="W172" s="38"/>
      <c r="X172" s="38"/>
      <c r="Y172" s="38"/>
      <c r="Z172" s="38"/>
    </row>
    <row r="173" spans="1:26" ht="22.5" customHeight="1">
      <c r="A173" s="38"/>
      <c r="B173" s="38"/>
      <c r="C173" s="38"/>
      <c r="D173" s="38"/>
      <c r="E173" s="50"/>
      <c r="F173" s="38"/>
      <c r="G173" s="38"/>
      <c r="H173" s="38"/>
      <c r="I173" s="38"/>
      <c r="J173" s="38"/>
      <c r="K173" s="38"/>
      <c r="L173" s="27"/>
      <c r="M173" s="27"/>
      <c r="N173" s="190"/>
      <c r="O173" s="190"/>
      <c r="P173" s="38"/>
      <c r="Q173" s="38"/>
      <c r="R173" s="38"/>
      <c r="S173" s="38"/>
      <c r="T173" s="38"/>
      <c r="U173" s="38"/>
      <c r="V173" s="38"/>
      <c r="W173" s="38"/>
      <c r="X173" s="38"/>
      <c r="Y173" s="38"/>
      <c r="Z173" s="38"/>
    </row>
    <row r="174" spans="1:26" ht="22.5" customHeight="1">
      <c r="A174" s="38"/>
      <c r="B174" s="38"/>
      <c r="C174" s="38"/>
      <c r="D174" s="38"/>
      <c r="E174" s="50"/>
      <c r="F174" s="38"/>
      <c r="G174" s="38"/>
      <c r="H174" s="38"/>
      <c r="I174" s="38"/>
      <c r="J174" s="38"/>
      <c r="K174" s="38"/>
      <c r="L174" s="27"/>
      <c r="M174" s="27"/>
      <c r="N174" s="190"/>
      <c r="O174" s="190"/>
      <c r="P174" s="38"/>
      <c r="Q174" s="38"/>
      <c r="R174" s="38"/>
      <c r="S174" s="38"/>
      <c r="T174" s="38"/>
      <c r="U174" s="38"/>
      <c r="V174" s="38"/>
      <c r="W174" s="38"/>
      <c r="X174" s="38"/>
      <c r="Y174" s="38"/>
      <c r="Z174" s="38"/>
    </row>
    <row r="175" spans="1:26" ht="22.5" customHeight="1">
      <c r="A175" s="38"/>
      <c r="B175" s="38"/>
      <c r="C175" s="38"/>
      <c r="D175" s="38"/>
      <c r="E175" s="50"/>
      <c r="F175" s="38"/>
      <c r="G175" s="38"/>
      <c r="H175" s="38"/>
      <c r="I175" s="38"/>
      <c r="J175" s="38"/>
      <c r="K175" s="38"/>
      <c r="L175" s="27"/>
      <c r="M175" s="27"/>
      <c r="N175" s="190"/>
      <c r="O175" s="190"/>
      <c r="P175" s="38"/>
      <c r="Q175" s="38"/>
      <c r="R175" s="38"/>
      <c r="S175" s="38"/>
      <c r="T175" s="38"/>
      <c r="U175" s="38"/>
      <c r="V175" s="38"/>
      <c r="W175" s="38"/>
      <c r="X175" s="38"/>
      <c r="Y175" s="38"/>
      <c r="Z175" s="38"/>
    </row>
    <row r="176" spans="1:26" ht="22.5" customHeight="1">
      <c r="A176" s="38"/>
      <c r="B176" s="38"/>
      <c r="C176" s="38"/>
      <c r="D176" s="38"/>
      <c r="E176" s="50"/>
      <c r="F176" s="38"/>
      <c r="G176" s="38"/>
      <c r="H176" s="38"/>
      <c r="I176" s="38"/>
      <c r="J176" s="38"/>
      <c r="K176" s="38"/>
      <c r="L176" s="27"/>
      <c r="M176" s="27"/>
      <c r="N176" s="190"/>
      <c r="O176" s="190"/>
      <c r="P176" s="38"/>
      <c r="Q176" s="38"/>
      <c r="R176" s="38"/>
      <c r="S176" s="38"/>
      <c r="T176" s="38"/>
      <c r="U176" s="38"/>
      <c r="V176" s="38"/>
      <c r="W176" s="38"/>
      <c r="X176" s="38"/>
      <c r="Y176" s="38"/>
      <c r="Z176" s="38"/>
    </row>
    <row r="177" spans="1:26" ht="22.5" customHeight="1">
      <c r="A177" s="38"/>
      <c r="B177" s="38"/>
      <c r="C177" s="38"/>
      <c r="D177" s="38"/>
      <c r="E177" s="50"/>
      <c r="F177" s="38"/>
      <c r="G177" s="38"/>
      <c r="H177" s="38"/>
      <c r="I177" s="38"/>
      <c r="J177" s="38"/>
      <c r="K177" s="38"/>
      <c r="L177" s="27"/>
      <c r="M177" s="27"/>
      <c r="N177" s="190"/>
      <c r="O177" s="190"/>
      <c r="P177" s="38"/>
      <c r="Q177" s="38"/>
      <c r="R177" s="38"/>
      <c r="S177" s="38"/>
      <c r="T177" s="38"/>
      <c r="U177" s="38"/>
      <c r="V177" s="38"/>
      <c r="W177" s="38"/>
      <c r="X177" s="38"/>
      <c r="Y177" s="38"/>
      <c r="Z177" s="38"/>
    </row>
    <row r="178" spans="1:26" ht="22.5" customHeight="1">
      <c r="A178" s="38"/>
      <c r="B178" s="38"/>
      <c r="C178" s="38"/>
      <c r="D178" s="38"/>
      <c r="E178" s="50"/>
      <c r="F178" s="38"/>
      <c r="G178" s="38"/>
      <c r="H178" s="38"/>
      <c r="I178" s="38"/>
      <c r="J178" s="38"/>
      <c r="K178" s="38"/>
      <c r="L178" s="27"/>
      <c r="M178" s="27"/>
      <c r="N178" s="190"/>
      <c r="O178" s="190"/>
      <c r="P178" s="38"/>
      <c r="Q178" s="38"/>
      <c r="R178" s="38"/>
      <c r="S178" s="38"/>
      <c r="T178" s="38"/>
      <c r="U178" s="38"/>
      <c r="V178" s="38"/>
      <c r="W178" s="38"/>
      <c r="X178" s="38"/>
      <c r="Y178" s="38"/>
      <c r="Z178" s="38"/>
    </row>
    <row r="179" spans="1:26" ht="22.5" customHeight="1">
      <c r="A179" s="38"/>
      <c r="B179" s="38"/>
      <c r="C179" s="38"/>
      <c r="D179" s="38"/>
      <c r="E179" s="50"/>
      <c r="F179" s="38"/>
      <c r="G179" s="38"/>
      <c r="H179" s="38"/>
      <c r="I179" s="38"/>
      <c r="J179" s="38"/>
      <c r="K179" s="38"/>
      <c r="L179" s="27"/>
      <c r="M179" s="27"/>
      <c r="N179" s="190"/>
      <c r="O179" s="190"/>
      <c r="P179" s="38"/>
      <c r="Q179" s="38"/>
      <c r="R179" s="38"/>
      <c r="S179" s="38"/>
      <c r="T179" s="38"/>
      <c r="U179" s="38"/>
      <c r="V179" s="38"/>
      <c r="W179" s="38"/>
      <c r="X179" s="38"/>
      <c r="Y179" s="38"/>
      <c r="Z179" s="38"/>
    </row>
    <row r="180" spans="1:26" ht="22.5" customHeight="1">
      <c r="A180" s="38"/>
      <c r="B180" s="38"/>
      <c r="C180" s="38"/>
      <c r="D180" s="38"/>
      <c r="E180" s="50"/>
      <c r="F180" s="38"/>
      <c r="G180" s="38"/>
      <c r="H180" s="38"/>
      <c r="I180" s="38"/>
      <c r="J180" s="38"/>
      <c r="K180" s="38"/>
      <c r="L180" s="27"/>
      <c r="M180" s="27"/>
      <c r="N180" s="190"/>
      <c r="O180" s="190"/>
      <c r="P180" s="38"/>
      <c r="Q180" s="38"/>
      <c r="R180" s="38"/>
      <c r="S180" s="38"/>
      <c r="T180" s="38"/>
      <c r="U180" s="38"/>
      <c r="V180" s="38"/>
      <c r="W180" s="38"/>
      <c r="X180" s="38"/>
      <c r="Y180" s="38"/>
      <c r="Z180" s="38"/>
    </row>
    <row r="181" spans="1:26" ht="22.5" customHeight="1">
      <c r="A181" s="38"/>
      <c r="B181" s="38"/>
      <c r="C181" s="38"/>
      <c r="D181" s="38"/>
      <c r="E181" s="50"/>
      <c r="F181" s="38"/>
      <c r="G181" s="38"/>
      <c r="H181" s="38"/>
      <c r="I181" s="38"/>
      <c r="J181" s="38"/>
      <c r="K181" s="38"/>
      <c r="L181" s="27"/>
      <c r="M181" s="27"/>
      <c r="N181" s="190"/>
      <c r="O181" s="190"/>
      <c r="P181" s="38"/>
      <c r="Q181" s="38"/>
      <c r="R181" s="38"/>
      <c r="S181" s="38"/>
      <c r="T181" s="38"/>
      <c r="U181" s="38"/>
      <c r="V181" s="38"/>
      <c r="W181" s="38"/>
      <c r="X181" s="38"/>
      <c r="Y181" s="38"/>
      <c r="Z181" s="38"/>
    </row>
    <row r="182" spans="1:26" ht="22.5" customHeight="1">
      <c r="A182" s="38"/>
      <c r="B182" s="38"/>
      <c r="C182" s="38"/>
      <c r="D182" s="38"/>
      <c r="E182" s="50"/>
      <c r="F182" s="38"/>
      <c r="G182" s="38"/>
      <c r="H182" s="38"/>
      <c r="I182" s="38"/>
      <c r="J182" s="38"/>
      <c r="K182" s="38"/>
      <c r="L182" s="27"/>
      <c r="M182" s="27"/>
      <c r="N182" s="190"/>
      <c r="O182" s="190"/>
      <c r="P182" s="38"/>
      <c r="Q182" s="38"/>
      <c r="R182" s="38"/>
      <c r="S182" s="38"/>
      <c r="T182" s="38"/>
      <c r="U182" s="38"/>
      <c r="V182" s="38"/>
      <c r="W182" s="38"/>
      <c r="X182" s="38"/>
      <c r="Y182" s="38"/>
      <c r="Z182" s="38"/>
    </row>
    <row r="183" spans="1:26" ht="22.5" customHeight="1">
      <c r="A183" s="38"/>
      <c r="B183" s="38"/>
      <c r="C183" s="38"/>
      <c r="D183" s="38"/>
      <c r="E183" s="50"/>
      <c r="F183" s="38"/>
      <c r="G183" s="38"/>
      <c r="H183" s="38"/>
      <c r="I183" s="38"/>
      <c r="J183" s="38"/>
      <c r="K183" s="38"/>
      <c r="L183" s="27"/>
      <c r="M183" s="27"/>
      <c r="N183" s="190"/>
      <c r="O183" s="190"/>
      <c r="P183" s="38"/>
      <c r="Q183" s="38"/>
      <c r="R183" s="38"/>
      <c r="S183" s="38"/>
      <c r="T183" s="38"/>
      <c r="U183" s="38"/>
      <c r="V183" s="38"/>
      <c r="W183" s="38"/>
      <c r="X183" s="38"/>
      <c r="Y183" s="38"/>
      <c r="Z183" s="38"/>
    </row>
    <row r="184" spans="1:26" ht="22.5" customHeight="1">
      <c r="A184" s="38"/>
      <c r="B184" s="38"/>
      <c r="C184" s="38"/>
      <c r="D184" s="38"/>
      <c r="E184" s="50"/>
      <c r="F184" s="38"/>
      <c r="G184" s="38"/>
      <c r="H184" s="38"/>
      <c r="I184" s="38"/>
      <c r="J184" s="38"/>
      <c r="K184" s="38"/>
      <c r="L184" s="27"/>
      <c r="M184" s="27"/>
      <c r="N184" s="190"/>
      <c r="O184" s="190"/>
      <c r="P184" s="38"/>
      <c r="Q184" s="38"/>
      <c r="R184" s="38"/>
      <c r="S184" s="38"/>
      <c r="T184" s="38"/>
      <c r="U184" s="38"/>
      <c r="V184" s="38"/>
      <c r="W184" s="38"/>
      <c r="X184" s="38"/>
      <c r="Y184" s="38"/>
      <c r="Z184" s="38"/>
    </row>
    <row r="185" spans="1:26" ht="22.5" customHeight="1">
      <c r="A185" s="38"/>
      <c r="B185" s="38"/>
      <c r="C185" s="38"/>
      <c r="D185" s="38"/>
      <c r="E185" s="50"/>
      <c r="F185" s="38"/>
      <c r="G185" s="38"/>
      <c r="H185" s="38"/>
      <c r="I185" s="38"/>
      <c r="J185" s="38"/>
      <c r="K185" s="38"/>
      <c r="L185" s="27"/>
      <c r="M185" s="27"/>
      <c r="N185" s="190"/>
      <c r="O185" s="190"/>
      <c r="P185" s="38"/>
      <c r="Q185" s="38"/>
      <c r="R185" s="38"/>
      <c r="S185" s="38"/>
      <c r="T185" s="38"/>
      <c r="U185" s="38"/>
      <c r="V185" s="38"/>
      <c r="W185" s="38"/>
      <c r="X185" s="38"/>
      <c r="Y185" s="38"/>
      <c r="Z185" s="38"/>
    </row>
    <row r="186" spans="1:26" ht="22.5" customHeight="1">
      <c r="A186" s="38"/>
      <c r="B186" s="38"/>
      <c r="C186" s="38"/>
      <c r="D186" s="38"/>
      <c r="E186" s="50"/>
      <c r="F186" s="38"/>
      <c r="G186" s="38"/>
      <c r="H186" s="38"/>
      <c r="I186" s="38"/>
      <c r="J186" s="38"/>
      <c r="K186" s="38"/>
      <c r="L186" s="27"/>
      <c r="M186" s="27"/>
      <c r="N186" s="190"/>
      <c r="O186" s="190"/>
      <c r="P186" s="38"/>
      <c r="Q186" s="38"/>
      <c r="R186" s="38"/>
      <c r="S186" s="38"/>
      <c r="T186" s="38"/>
      <c r="U186" s="38"/>
      <c r="V186" s="38"/>
      <c r="W186" s="38"/>
      <c r="X186" s="38"/>
      <c r="Y186" s="38"/>
      <c r="Z186" s="38"/>
    </row>
    <row r="187" spans="1:26" ht="22.5" customHeight="1">
      <c r="A187" s="38"/>
      <c r="B187" s="38"/>
      <c r="C187" s="38"/>
      <c r="D187" s="38"/>
      <c r="E187" s="50"/>
      <c r="F187" s="38"/>
      <c r="G187" s="38"/>
      <c r="H187" s="38"/>
      <c r="I187" s="38"/>
      <c r="J187" s="38"/>
      <c r="K187" s="38"/>
      <c r="L187" s="27"/>
      <c r="M187" s="27"/>
      <c r="N187" s="190"/>
      <c r="O187" s="190"/>
      <c r="P187" s="38"/>
      <c r="Q187" s="38"/>
      <c r="R187" s="38"/>
      <c r="S187" s="38"/>
      <c r="T187" s="38"/>
      <c r="U187" s="38"/>
      <c r="V187" s="38"/>
      <c r="W187" s="38"/>
      <c r="X187" s="38"/>
      <c r="Y187" s="38"/>
      <c r="Z187" s="38"/>
    </row>
    <row r="188" spans="1:26" ht="22.5" customHeight="1">
      <c r="A188" s="38"/>
      <c r="B188" s="38"/>
      <c r="C188" s="38"/>
      <c r="D188" s="38"/>
      <c r="E188" s="50"/>
      <c r="F188" s="38"/>
      <c r="G188" s="38"/>
      <c r="H188" s="38"/>
      <c r="I188" s="38"/>
      <c r="J188" s="38"/>
      <c r="K188" s="38"/>
      <c r="L188" s="27"/>
      <c r="M188" s="27"/>
      <c r="N188" s="190"/>
      <c r="O188" s="190"/>
      <c r="P188" s="38"/>
      <c r="Q188" s="38"/>
      <c r="R188" s="38"/>
      <c r="S188" s="38"/>
      <c r="T188" s="38"/>
      <c r="U188" s="38"/>
      <c r="V188" s="38"/>
      <c r="W188" s="38"/>
      <c r="X188" s="38"/>
      <c r="Y188" s="38"/>
      <c r="Z188" s="38"/>
    </row>
    <row r="189" spans="1:26" ht="22.5" customHeight="1">
      <c r="A189" s="38"/>
      <c r="B189" s="38"/>
      <c r="C189" s="38"/>
      <c r="D189" s="38"/>
      <c r="E189" s="50"/>
      <c r="F189" s="38"/>
      <c r="G189" s="38"/>
      <c r="H189" s="38"/>
      <c r="I189" s="38"/>
      <c r="J189" s="38"/>
      <c r="K189" s="38"/>
      <c r="L189" s="27"/>
      <c r="M189" s="27"/>
      <c r="N189" s="190"/>
      <c r="O189" s="190"/>
      <c r="P189" s="38"/>
      <c r="Q189" s="38"/>
      <c r="R189" s="38"/>
      <c r="S189" s="38"/>
      <c r="T189" s="38"/>
      <c r="U189" s="38"/>
      <c r="V189" s="38"/>
      <c r="W189" s="38"/>
      <c r="X189" s="38"/>
      <c r="Y189" s="38"/>
      <c r="Z189" s="38"/>
    </row>
    <row r="190" spans="1:26" ht="22.5" customHeight="1">
      <c r="A190" s="38"/>
      <c r="B190" s="38"/>
      <c r="C190" s="38"/>
      <c r="D190" s="38"/>
      <c r="E190" s="50"/>
      <c r="F190" s="38"/>
      <c r="G190" s="38"/>
      <c r="H190" s="38"/>
      <c r="I190" s="38"/>
      <c r="J190" s="38"/>
      <c r="K190" s="38"/>
      <c r="L190" s="27"/>
      <c r="M190" s="27"/>
      <c r="N190" s="190"/>
      <c r="O190" s="190"/>
      <c r="P190" s="38"/>
      <c r="Q190" s="38"/>
      <c r="R190" s="38"/>
      <c r="S190" s="38"/>
      <c r="T190" s="38"/>
      <c r="U190" s="38"/>
      <c r="V190" s="38"/>
      <c r="W190" s="38"/>
      <c r="X190" s="38"/>
      <c r="Y190" s="38"/>
      <c r="Z190" s="38"/>
    </row>
    <row r="191" spans="1:26" ht="22.5" customHeight="1">
      <c r="A191" s="38"/>
      <c r="B191" s="38"/>
      <c r="C191" s="38"/>
      <c r="D191" s="38"/>
      <c r="E191" s="50"/>
      <c r="F191" s="38"/>
      <c r="G191" s="38"/>
      <c r="H191" s="38"/>
      <c r="I191" s="38"/>
      <c r="J191" s="38"/>
      <c r="K191" s="38"/>
      <c r="L191" s="27"/>
      <c r="M191" s="27"/>
      <c r="N191" s="190"/>
      <c r="O191" s="190"/>
      <c r="P191" s="38"/>
      <c r="Q191" s="38"/>
      <c r="R191" s="38"/>
      <c r="S191" s="38"/>
      <c r="T191" s="38"/>
      <c r="U191" s="38"/>
      <c r="V191" s="38"/>
      <c r="W191" s="38"/>
      <c r="X191" s="38"/>
      <c r="Y191" s="38"/>
      <c r="Z191" s="38"/>
    </row>
    <row r="192" spans="1:26" ht="22.5" customHeight="1">
      <c r="A192" s="38"/>
      <c r="B192" s="38"/>
      <c r="C192" s="38"/>
      <c r="D192" s="38"/>
      <c r="E192" s="50"/>
      <c r="F192" s="38"/>
      <c r="G192" s="38"/>
      <c r="H192" s="38"/>
      <c r="I192" s="38"/>
      <c r="J192" s="38"/>
      <c r="K192" s="38"/>
      <c r="L192" s="27"/>
      <c r="M192" s="27"/>
      <c r="N192" s="190"/>
      <c r="O192" s="190"/>
      <c r="P192" s="38"/>
      <c r="Q192" s="38"/>
      <c r="R192" s="38"/>
      <c r="S192" s="38"/>
      <c r="T192" s="38"/>
      <c r="U192" s="38"/>
      <c r="V192" s="38"/>
      <c r="W192" s="38"/>
      <c r="X192" s="38"/>
      <c r="Y192" s="38"/>
      <c r="Z192" s="38"/>
    </row>
    <row r="193" spans="1:26" ht="22.5" customHeight="1">
      <c r="A193" s="38"/>
      <c r="B193" s="38"/>
      <c r="C193" s="38"/>
      <c r="D193" s="38"/>
      <c r="E193" s="50"/>
      <c r="F193" s="38"/>
      <c r="G193" s="38"/>
      <c r="H193" s="38"/>
      <c r="I193" s="38"/>
      <c r="J193" s="38"/>
      <c r="K193" s="38"/>
      <c r="L193" s="27"/>
      <c r="M193" s="27"/>
      <c r="N193" s="190"/>
      <c r="O193" s="190"/>
      <c r="P193" s="38"/>
      <c r="Q193" s="38"/>
      <c r="R193" s="38"/>
      <c r="S193" s="38"/>
      <c r="T193" s="38"/>
      <c r="U193" s="38"/>
      <c r="V193" s="38"/>
      <c r="W193" s="38"/>
      <c r="X193" s="38"/>
      <c r="Y193" s="38"/>
      <c r="Z193" s="38"/>
    </row>
    <row r="194" spans="1:26" ht="22.5" customHeight="1">
      <c r="A194" s="38"/>
      <c r="B194" s="38"/>
      <c r="C194" s="38"/>
      <c r="D194" s="38"/>
      <c r="E194" s="50"/>
      <c r="F194" s="38"/>
      <c r="G194" s="38"/>
      <c r="H194" s="38"/>
      <c r="I194" s="38"/>
      <c r="J194" s="38"/>
      <c r="K194" s="38"/>
      <c r="L194" s="27"/>
      <c r="M194" s="27"/>
      <c r="N194" s="190"/>
      <c r="O194" s="190"/>
      <c r="P194" s="38"/>
      <c r="Q194" s="38"/>
      <c r="R194" s="38"/>
      <c r="S194" s="38"/>
      <c r="T194" s="38"/>
      <c r="U194" s="38"/>
      <c r="V194" s="38"/>
      <c r="W194" s="38"/>
      <c r="X194" s="38"/>
      <c r="Y194" s="38"/>
      <c r="Z194" s="38"/>
    </row>
    <row r="195" spans="1:26" ht="22.5" customHeight="1">
      <c r="A195" s="38"/>
      <c r="B195" s="38"/>
      <c r="C195" s="38"/>
      <c r="D195" s="38"/>
      <c r="E195" s="50"/>
      <c r="F195" s="38"/>
      <c r="G195" s="38"/>
      <c r="H195" s="38"/>
      <c r="I195" s="38"/>
      <c r="J195" s="38"/>
      <c r="K195" s="38"/>
      <c r="L195" s="27"/>
      <c r="M195" s="27"/>
      <c r="N195" s="190"/>
      <c r="O195" s="190"/>
      <c r="P195" s="38"/>
      <c r="Q195" s="38"/>
      <c r="R195" s="38"/>
      <c r="S195" s="38"/>
      <c r="T195" s="38"/>
      <c r="U195" s="38"/>
      <c r="V195" s="38"/>
      <c r="W195" s="38"/>
      <c r="X195" s="38"/>
      <c r="Y195" s="38"/>
      <c r="Z195" s="38"/>
    </row>
    <row r="196" spans="1:26" ht="22.5" customHeight="1">
      <c r="A196" s="38"/>
      <c r="B196" s="38"/>
      <c r="C196" s="38"/>
      <c r="D196" s="38"/>
      <c r="E196" s="50"/>
      <c r="F196" s="38"/>
      <c r="G196" s="38"/>
      <c r="H196" s="38"/>
      <c r="I196" s="38"/>
      <c r="J196" s="38"/>
      <c r="K196" s="38"/>
      <c r="L196" s="27"/>
      <c r="M196" s="27"/>
      <c r="N196" s="190"/>
      <c r="O196" s="190"/>
      <c r="P196" s="38"/>
      <c r="Q196" s="38"/>
      <c r="R196" s="38"/>
      <c r="S196" s="38"/>
      <c r="T196" s="38"/>
      <c r="U196" s="38"/>
      <c r="V196" s="38"/>
      <c r="W196" s="38"/>
      <c r="X196" s="38"/>
      <c r="Y196" s="38"/>
      <c r="Z196" s="38"/>
    </row>
    <row r="197" spans="1:26" ht="22.5" customHeight="1">
      <c r="A197" s="38"/>
      <c r="B197" s="38"/>
      <c r="C197" s="38"/>
      <c r="D197" s="38"/>
      <c r="E197" s="50"/>
      <c r="F197" s="38"/>
      <c r="G197" s="38"/>
      <c r="H197" s="38"/>
      <c r="I197" s="38"/>
      <c r="J197" s="38"/>
      <c r="K197" s="38"/>
      <c r="L197" s="27"/>
      <c r="M197" s="27"/>
      <c r="N197" s="190"/>
      <c r="O197" s="190"/>
      <c r="P197" s="38"/>
      <c r="Q197" s="38"/>
      <c r="R197" s="38"/>
      <c r="S197" s="38"/>
      <c r="T197" s="38"/>
      <c r="U197" s="38"/>
      <c r="V197" s="38"/>
      <c r="W197" s="38"/>
      <c r="X197" s="38"/>
      <c r="Y197" s="38"/>
      <c r="Z197" s="38"/>
    </row>
    <row r="198" spans="1:26" ht="22.5" customHeight="1">
      <c r="A198" s="38"/>
      <c r="B198" s="38"/>
      <c r="C198" s="38"/>
      <c r="D198" s="38"/>
      <c r="E198" s="50"/>
      <c r="F198" s="38"/>
      <c r="G198" s="38"/>
      <c r="H198" s="38"/>
      <c r="I198" s="38"/>
      <c r="J198" s="38"/>
      <c r="K198" s="38"/>
      <c r="L198" s="27"/>
      <c r="M198" s="27"/>
      <c r="N198" s="190"/>
      <c r="O198" s="190"/>
      <c r="P198" s="38"/>
      <c r="Q198" s="38"/>
      <c r="R198" s="38"/>
      <c r="S198" s="38"/>
      <c r="T198" s="38"/>
      <c r="U198" s="38"/>
      <c r="V198" s="38"/>
      <c r="W198" s="38"/>
      <c r="X198" s="38"/>
      <c r="Y198" s="38"/>
      <c r="Z198" s="38"/>
    </row>
    <row r="199" spans="1:26" ht="22.5" customHeight="1">
      <c r="A199" s="38"/>
      <c r="B199" s="38"/>
      <c r="C199" s="38"/>
      <c r="D199" s="38"/>
      <c r="E199" s="50"/>
      <c r="F199" s="38"/>
      <c r="G199" s="38"/>
      <c r="H199" s="38"/>
      <c r="I199" s="38"/>
      <c r="J199" s="38"/>
      <c r="K199" s="38"/>
      <c r="L199" s="27"/>
      <c r="M199" s="27"/>
      <c r="N199" s="190"/>
      <c r="O199" s="190"/>
      <c r="P199" s="38"/>
      <c r="Q199" s="38"/>
      <c r="R199" s="38"/>
      <c r="S199" s="38"/>
      <c r="T199" s="38"/>
      <c r="U199" s="38"/>
      <c r="V199" s="38"/>
      <c r="W199" s="38"/>
      <c r="X199" s="38"/>
      <c r="Y199" s="38"/>
      <c r="Z199" s="38"/>
    </row>
    <row r="200" spans="1:26" ht="22.5" customHeight="1">
      <c r="A200" s="38"/>
      <c r="B200" s="38"/>
      <c r="C200" s="38"/>
      <c r="D200" s="38"/>
      <c r="E200" s="50"/>
      <c r="F200" s="38"/>
      <c r="G200" s="38"/>
      <c r="H200" s="38"/>
      <c r="I200" s="38"/>
      <c r="J200" s="38"/>
      <c r="K200" s="38"/>
      <c r="L200" s="27"/>
      <c r="M200" s="27"/>
      <c r="N200" s="190"/>
      <c r="O200" s="190"/>
      <c r="P200" s="38"/>
      <c r="Q200" s="38"/>
      <c r="R200" s="38"/>
      <c r="S200" s="38"/>
      <c r="T200" s="38"/>
      <c r="U200" s="38"/>
      <c r="V200" s="38"/>
      <c r="W200" s="38"/>
      <c r="X200" s="38"/>
      <c r="Y200" s="38"/>
      <c r="Z200" s="38"/>
    </row>
    <row r="201" spans="1:26" ht="22.5" customHeight="1">
      <c r="A201" s="38"/>
      <c r="B201" s="38"/>
      <c r="C201" s="38"/>
      <c r="D201" s="38"/>
      <c r="E201" s="50"/>
      <c r="F201" s="38"/>
      <c r="G201" s="38"/>
      <c r="H201" s="38"/>
      <c r="I201" s="38"/>
      <c r="J201" s="38"/>
      <c r="K201" s="38"/>
      <c r="L201" s="27"/>
      <c r="M201" s="27"/>
      <c r="N201" s="190"/>
      <c r="O201" s="190"/>
      <c r="P201" s="38"/>
      <c r="Q201" s="38"/>
      <c r="R201" s="38"/>
      <c r="S201" s="38"/>
      <c r="T201" s="38"/>
      <c r="U201" s="38"/>
      <c r="V201" s="38"/>
      <c r="W201" s="38"/>
      <c r="X201" s="38"/>
      <c r="Y201" s="38"/>
      <c r="Z201" s="38"/>
    </row>
    <row r="202" spans="1:26" ht="22.5" customHeight="1">
      <c r="A202" s="38"/>
      <c r="B202" s="38"/>
      <c r="C202" s="38"/>
      <c r="D202" s="38"/>
      <c r="E202" s="50"/>
      <c r="F202" s="38"/>
      <c r="G202" s="38"/>
      <c r="H202" s="38"/>
      <c r="I202" s="38"/>
      <c r="J202" s="38"/>
      <c r="K202" s="38"/>
      <c r="L202" s="27"/>
      <c r="M202" s="27"/>
      <c r="N202" s="190"/>
      <c r="O202" s="190"/>
      <c r="P202" s="38"/>
      <c r="Q202" s="38"/>
      <c r="R202" s="38"/>
      <c r="S202" s="38"/>
      <c r="T202" s="38"/>
      <c r="U202" s="38"/>
      <c r="V202" s="38"/>
      <c r="W202" s="38"/>
      <c r="X202" s="38"/>
      <c r="Y202" s="38"/>
      <c r="Z202" s="38"/>
    </row>
    <row r="203" spans="1:26" ht="22.5" customHeight="1">
      <c r="A203" s="38"/>
      <c r="B203" s="38"/>
      <c r="C203" s="38"/>
      <c r="D203" s="38"/>
      <c r="E203" s="50"/>
      <c r="F203" s="38"/>
      <c r="G203" s="38"/>
      <c r="H203" s="38"/>
      <c r="I203" s="38"/>
      <c r="J203" s="38"/>
      <c r="K203" s="38"/>
      <c r="L203" s="27"/>
      <c r="M203" s="27"/>
      <c r="N203" s="190"/>
      <c r="O203" s="190"/>
      <c r="P203" s="38"/>
      <c r="Q203" s="38"/>
      <c r="R203" s="38"/>
      <c r="S203" s="38"/>
      <c r="T203" s="38"/>
      <c r="U203" s="38"/>
      <c r="V203" s="38"/>
      <c r="W203" s="38"/>
      <c r="X203" s="38"/>
      <c r="Y203" s="38"/>
      <c r="Z203" s="38"/>
    </row>
    <row r="204" spans="1:26" ht="22.5" customHeight="1">
      <c r="A204" s="38"/>
      <c r="B204" s="38"/>
      <c r="C204" s="38"/>
      <c r="D204" s="38"/>
      <c r="E204" s="50"/>
      <c r="F204" s="38"/>
      <c r="G204" s="38"/>
      <c r="H204" s="38"/>
      <c r="I204" s="38"/>
      <c r="J204" s="38"/>
      <c r="K204" s="38"/>
      <c r="L204" s="27"/>
      <c r="M204" s="27"/>
      <c r="N204" s="190"/>
      <c r="O204" s="190"/>
      <c r="P204" s="38"/>
      <c r="Q204" s="38"/>
      <c r="R204" s="38"/>
      <c r="S204" s="38"/>
      <c r="T204" s="38"/>
      <c r="U204" s="38"/>
      <c r="V204" s="38"/>
      <c r="W204" s="38"/>
      <c r="X204" s="38"/>
      <c r="Y204" s="38"/>
      <c r="Z204" s="38"/>
    </row>
    <row r="205" spans="1:26" ht="22.5" customHeight="1">
      <c r="A205" s="38"/>
      <c r="B205" s="38"/>
      <c r="C205" s="38"/>
      <c r="D205" s="38"/>
      <c r="E205" s="50"/>
      <c r="F205" s="38"/>
      <c r="G205" s="38"/>
      <c r="H205" s="38"/>
      <c r="I205" s="38"/>
      <c r="J205" s="38"/>
      <c r="K205" s="38"/>
      <c r="L205" s="27"/>
      <c r="M205" s="27"/>
      <c r="N205" s="190"/>
      <c r="O205" s="190"/>
      <c r="P205" s="38"/>
      <c r="Q205" s="38"/>
      <c r="R205" s="38"/>
      <c r="S205" s="38"/>
      <c r="T205" s="38"/>
      <c r="U205" s="38"/>
      <c r="V205" s="38"/>
      <c r="W205" s="38"/>
      <c r="X205" s="38"/>
      <c r="Y205" s="38"/>
      <c r="Z205" s="38"/>
    </row>
    <row r="206" spans="1:26" ht="22.5" customHeight="1">
      <c r="A206" s="38"/>
      <c r="B206" s="38"/>
      <c r="C206" s="38"/>
      <c r="D206" s="38"/>
      <c r="E206" s="50"/>
      <c r="F206" s="38"/>
      <c r="G206" s="38"/>
      <c r="H206" s="38"/>
      <c r="I206" s="38"/>
      <c r="J206" s="38"/>
      <c r="K206" s="38"/>
      <c r="L206" s="27"/>
      <c r="M206" s="27"/>
      <c r="N206" s="190"/>
      <c r="O206" s="190"/>
      <c r="P206" s="38"/>
      <c r="Q206" s="38"/>
      <c r="R206" s="38"/>
      <c r="S206" s="38"/>
      <c r="T206" s="38"/>
      <c r="U206" s="38"/>
      <c r="V206" s="38"/>
      <c r="W206" s="38"/>
      <c r="X206" s="38"/>
      <c r="Y206" s="38"/>
      <c r="Z206" s="38"/>
    </row>
    <row r="207" spans="1:26" ht="22.5" customHeight="1">
      <c r="A207" s="38"/>
      <c r="B207" s="38"/>
      <c r="C207" s="38"/>
      <c r="D207" s="38"/>
      <c r="E207" s="50"/>
      <c r="F207" s="38"/>
      <c r="G207" s="38"/>
      <c r="H207" s="38"/>
      <c r="I207" s="38"/>
      <c r="J207" s="38"/>
      <c r="K207" s="38"/>
      <c r="L207" s="27"/>
      <c r="M207" s="27"/>
      <c r="N207" s="190"/>
      <c r="O207" s="190"/>
      <c r="P207" s="38"/>
      <c r="Q207" s="38"/>
      <c r="R207" s="38"/>
      <c r="S207" s="38"/>
      <c r="T207" s="38"/>
      <c r="U207" s="38"/>
      <c r="V207" s="38"/>
      <c r="W207" s="38"/>
      <c r="X207" s="38"/>
      <c r="Y207" s="38"/>
      <c r="Z207" s="38"/>
    </row>
    <row r="208" spans="1:26" ht="22.5" customHeight="1">
      <c r="A208" s="38"/>
      <c r="B208" s="38"/>
      <c r="C208" s="38"/>
      <c r="D208" s="38"/>
      <c r="E208" s="50"/>
      <c r="F208" s="38"/>
      <c r="G208" s="38"/>
      <c r="H208" s="38"/>
      <c r="I208" s="38"/>
      <c r="J208" s="38"/>
      <c r="K208" s="38"/>
      <c r="L208" s="27"/>
      <c r="M208" s="27"/>
      <c r="N208" s="190"/>
      <c r="O208" s="190"/>
      <c r="P208" s="38"/>
      <c r="Q208" s="38"/>
      <c r="R208" s="38"/>
      <c r="S208" s="38"/>
      <c r="T208" s="38"/>
      <c r="U208" s="38"/>
      <c r="V208" s="38"/>
      <c r="W208" s="38"/>
      <c r="X208" s="38"/>
      <c r="Y208" s="38"/>
      <c r="Z208" s="38"/>
    </row>
    <row r="209" spans="1:26" ht="22.5" customHeight="1">
      <c r="A209" s="38"/>
      <c r="B209" s="38"/>
      <c r="C209" s="38"/>
      <c r="D209" s="38"/>
      <c r="E209" s="50"/>
      <c r="F209" s="38"/>
      <c r="G209" s="38"/>
      <c r="H209" s="38"/>
      <c r="I209" s="38"/>
      <c r="J209" s="38"/>
      <c r="K209" s="38"/>
      <c r="L209" s="27"/>
      <c r="M209" s="27"/>
      <c r="N209" s="190"/>
      <c r="O209" s="190"/>
      <c r="P209" s="38"/>
      <c r="Q209" s="38"/>
      <c r="R209" s="38"/>
      <c r="S209" s="38"/>
      <c r="T209" s="38"/>
      <c r="U209" s="38"/>
      <c r="V209" s="38"/>
      <c r="W209" s="38"/>
      <c r="X209" s="38"/>
      <c r="Y209" s="38"/>
      <c r="Z209" s="38"/>
    </row>
    <row r="210" spans="1:26" ht="22.5" customHeight="1">
      <c r="A210" s="38"/>
      <c r="B210" s="38"/>
      <c r="C210" s="38"/>
      <c r="D210" s="38"/>
      <c r="E210" s="50"/>
      <c r="F210" s="38"/>
      <c r="G210" s="38"/>
      <c r="H210" s="38"/>
      <c r="I210" s="38"/>
      <c r="J210" s="38"/>
      <c r="K210" s="38"/>
      <c r="L210" s="27"/>
      <c r="M210" s="27"/>
      <c r="N210" s="190"/>
      <c r="O210" s="190"/>
      <c r="P210" s="38"/>
      <c r="Q210" s="38"/>
      <c r="R210" s="38"/>
      <c r="S210" s="38"/>
      <c r="T210" s="38"/>
      <c r="U210" s="38"/>
      <c r="V210" s="38"/>
      <c r="W210" s="38"/>
      <c r="X210" s="38"/>
      <c r="Y210" s="38"/>
      <c r="Z210" s="38"/>
    </row>
    <row r="211" spans="1:26" ht="22.5" customHeight="1">
      <c r="A211" s="38"/>
      <c r="B211" s="38"/>
      <c r="C211" s="38"/>
      <c r="D211" s="38"/>
      <c r="E211" s="50"/>
      <c r="F211" s="38"/>
      <c r="G211" s="38"/>
      <c r="H211" s="38"/>
      <c r="I211" s="38"/>
      <c r="J211" s="38"/>
      <c r="K211" s="38"/>
      <c r="L211" s="27"/>
      <c r="M211" s="27"/>
      <c r="N211" s="190"/>
      <c r="O211" s="190"/>
      <c r="P211" s="38"/>
      <c r="Q211" s="38"/>
      <c r="R211" s="38"/>
      <c r="S211" s="38"/>
      <c r="T211" s="38"/>
      <c r="U211" s="38"/>
      <c r="V211" s="38"/>
      <c r="W211" s="38"/>
      <c r="X211" s="38"/>
      <c r="Y211" s="38"/>
      <c r="Z211" s="38"/>
    </row>
    <row r="212" spans="1:26" ht="22.5" customHeight="1">
      <c r="A212" s="38"/>
      <c r="B212" s="38"/>
      <c r="C212" s="38"/>
      <c r="D212" s="38"/>
      <c r="E212" s="50"/>
      <c r="F212" s="38"/>
      <c r="G212" s="38"/>
      <c r="H212" s="38"/>
      <c r="I212" s="38"/>
      <c r="J212" s="38"/>
      <c r="K212" s="38"/>
      <c r="L212" s="27"/>
      <c r="M212" s="27"/>
      <c r="N212" s="190"/>
      <c r="O212" s="190"/>
      <c r="P212" s="38"/>
      <c r="Q212" s="38"/>
      <c r="R212" s="38"/>
      <c r="S212" s="38"/>
      <c r="T212" s="38"/>
      <c r="U212" s="38"/>
      <c r="V212" s="38"/>
      <c r="W212" s="38"/>
      <c r="X212" s="38"/>
      <c r="Y212" s="38"/>
      <c r="Z212" s="38"/>
    </row>
    <row r="213" spans="1:26" ht="22.5" customHeight="1">
      <c r="A213" s="38"/>
      <c r="B213" s="38"/>
      <c r="C213" s="38"/>
      <c r="D213" s="38"/>
      <c r="E213" s="50"/>
      <c r="F213" s="38"/>
      <c r="G213" s="38"/>
      <c r="H213" s="38"/>
      <c r="I213" s="38"/>
      <c r="J213" s="38"/>
      <c r="K213" s="38"/>
      <c r="L213" s="27"/>
      <c r="M213" s="27"/>
      <c r="N213" s="190"/>
      <c r="O213" s="190"/>
      <c r="P213" s="38"/>
      <c r="Q213" s="38"/>
      <c r="R213" s="38"/>
      <c r="S213" s="38"/>
      <c r="T213" s="38"/>
      <c r="U213" s="38"/>
      <c r="V213" s="38"/>
      <c r="W213" s="38"/>
      <c r="X213" s="38"/>
      <c r="Y213" s="38"/>
      <c r="Z213" s="38"/>
    </row>
    <row r="214" spans="1:26" ht="22.5" customHeight="1">
      <c r="A214" s="38"/>
      <c r="B214" s="38"/>
      <c r="C214" s="38"/>
      <c r="D214" s="38"/>
      <c r="E214" s="50"/>
      <c r="F214" s="38"/>
      <c r="G214" s="38"/>
      <c r="H214" s="38"/>
      <c r="I214" s="38"/>
      <c r="J214" s="38"/>
      <c r="K214" s="38"/>
      <c r="L214" s="27"/>
      <c r="M214" s="27"/>
      <c r="N214" s="190"/>
      <c r="O214" s="190"/>
      <c r="P214" s="38"/>
      <c r="Q214" s="38"/>
      <c r="R214" s="38"/>
      <c r="S214" s="38"/>
      <c r="T214" s="38"/>
      <c r="U214" s="38"/>
      <c r="V214" s="38"/>
      <c r="W214" s="38"/>
      <c r="X214" s="38"/>
      <c r="Y214" s="38"/>
      <c r="Z214" s="38"/>
    </row>
    <row r="215" spans="1:26" ht="22.5" customHeight="1">
      <c r="A215" s="38"/>
      <c r="B215" s="38"/>
      <c r="C215" s="38"/>
      <c r="D215" s="38"/>
      <c r="E215" s="50"/>
      <c r="F215" s="38"/>
      <c r="G215" s="38"/>
      <c r="H215" s="38"/>
      <c r="I215" s="38"/>
      <c r="J215" s="38"/>
      <c r="K215" s="38"/>
      <c r="L215" s="27"/>
      <c r="M215" s="27"/>
      <c r="N215" s="190"/>
      <c r="O215" s="190"/>
      <c r="P215" s="38"/>
      <c r="Q215" s="38"/>
      <c r="R215" s="38"/>
      <c r="S215" s="38"/>
      <c r="T215" s="38"/>
      <c r="U215" s="38"/>
      <c r="V215" s="38"/>
      <c r="W215" s="38"/>
      <c r="X215" s="38"/>
      <c r="Y215" s="38"/>
      <c r="Z215" s="38"/>
    </row>
    <row r="216" spans="1:26" ht="22.5" customHeight="1">
      <c r="A216" s="38"/>
      <c r="B216" s="38"/>
      <c r="C216" s="38"/>
      <c r="D216" s="38"/>
      <c r="E216" s="50"/>
      <c r="F216" s="38"/>
      <c r="G216" s="38"/>
      <c r="H216" s="38"/>
      <c r="I216" s="38"/>
      <c r="J216" s="38"/>
      <c r="K216" s="38"/>
      <c r="L216" s="27"/>
      <c r="M216" s="27"/>
      <c r="N216" s="190"/>
      <c r="O216" s="190"/>
      <c r="P216" s="38"/>
      <c r="Q216" s="38"/>
      <c r="R216" s="38"/>
      <c r="S216" s="38"/>
      <c r="T216" s="38"/>
      <c r="U216" s="38"/>
      <c r="V216" s="38"/>
      <c r="W216" s="38"/>
      <c r="X216" s="38"/>
      <c r="Y216" s="38"/>
      <c r="Z216" s="38"/>
    </row>
    <row r="217" spans="1:26" ht="22.5" customHeight="1">
      <c r="A217" s="38"/>
      <c r="B217" s="38"/>
      <c r="C217" s="38"/>
      <c r="D217" s="38"/>
      <c r="E217" s="50"/>
      <c r="F217" s="38"/>
      <c r="G217" s="38"/>
      <c r="H217" s="38"/>
      <c r="I217" s="38"/>
      <c r="J217" s="38"/>
      <c r="K217" s="38"/>
      <c r="L217" s="27"/>
      <c r="M217" s="27"/>
      <c r="N217" s="190"/>
      <c r="O217" s="190"/>
      <c r="P217" s="38"/>
      <c r="Q217" s="38"/>
      <c r="R217" s="38"/>
      <c r="S217" s="38"/>
      <c r="T217" s="38"/>
      <c r="U217" s="38"/>
      <c r="V217" s="38"/>
      <c r="W217" s="38"/>
      <c r="X217" s="38"/>
      <c r="Y217" s="38"/>
      <c r="Z217" s="38"/>
    </row>
    <row r="218" spans="1:26" ht="22.5" customHeight="1">
      <c r="A218" s="38"/>
      <c r="B218" s="38"/>
      <c r="C218" s="38"/>
      <c r="D218" s="38"/>
      <c r="E218" s="50"/>
      <c r="F218" s="38"/>
      <c r="G218" s="38"/>
      <c r="H218" s="38"/>
      <c r="I218" s="38"/>
      <c r="J218" s="38"/>
      <c r="K218" s="38"/>
      <c r="L218" s="27"/>
      <c r="M218" s="27"/>
      <c r="N218" s="190"/>
      <c r="O218" s="190"/>
      <c r="P218" s="38"/>
      <c r="Q218" s="38"/>
      <c r="R218" s="38"/>
      <c r="S218" s="38"/>
      <c r="T218" s="38"/>
      <c r="U218" s="38"/>
      <c r="V218" s="38"/>
      <c r="W218" s="38"/>
      <c r="X218" s="38"/>
      <c r="Y218" s="38"/>
      <c r="Z218" s="38"/>
    </row>
    <row r="219" spans="1:26" ht="22.5" customHeight="1">
      <c r="A219" s="38"/>
      <c r="B219" s="38"/>
      <c r="C219" s="38"/>
      <c r="D219" s="38"/>
      <c r="E219" s="50"/>
      <c r="F219" s="38"/>
      <c r="G219" s="38"/>
      <c r="H219" s="38"/>
      <c r="I219" s="38"/>
      <c r="J219" s="38"/>
      <c r="K219" s="38"/>
      <c r="L219" s="27"/>
      <c r="M219" s="27"/>
      <c r="N219" s="190"/>
      <c r="O219" s="190"/>
      <c r="P219" s="38"/>
      <c r="Q219" s="38"/>
      <c r="R219" s="38"/>
      <c r="S219" s="38"/>
      <c r="T219" s="38"/>
      <c r="U219" s="38"/>
      <c r="V219" s="38"/>
      <c r="W219" s="38"/>
      <c r="X219" s="38"/>
      <c r="Y219" s="38"/>
      <c r="Z219" s="38"/>
    </row>
    <row r="220" spans="1:26" ht="22.5" customHeight="1">
      <c r="A220" s="38"/>
      <c r="B220" s="38"/>
      <c r="C220" s="38"/>
      <c r="D220" s="38"/>
      <c r="E220" s="50"/>
      <c r="F220" s="38"/>
      <c r="G220" s="38"/>
      <c r="H220" s="38"/>
      <c r="I220" s="38"/>
      <c r="J220" s="38"/>
      <c r="K220" s="38"/>
      <c r="L220" s="27"/>
      <c r="M220" s="27"/>
      <c r="N220" s="190"/>
      <c r="O220" s="190"/>
      <c r="P220" s="38"/>
      <c r="Q220" s="38"/>
      <c r="R220" s="38"/>
      <c r="S220" s="38"/>
      <c r="T220" s="38"/>
      <c r="U220" s="38"/>
      <c r="V220" s="38"/>
      <c r="W220" s="38"/>
      <c r="X220" s="38"/>
      <c r="Y220" s="38"/>
      <c r="Z220" s="38"/>
    </row>
    <row r="221" spans="1:26" ht="22.5" customHeight="1">
      <c r="A221" s="38"/>
      <c r="B221" s="38"/>
      <c r="C221" s="38"/>
      <c r="D221" s="38"/>
      <c r="E221" s="50"/>
      <c r="F221" s="38"/>
      <c r="G221" s="38"/>
      <c r="H221" s="38"/>
      <c r="I221" s="38"/>
      <c r="J221" s="38"/>
      <c r="K221" s="38"/>
      <c r="L221" s="27"/>
      <c r="M221" s="27"/>
      <c r="N221" s="190"/>
      <c r="O221" s="190"/>
      <c r="P221" s="38"/>
      <c r="Q221" s="38"/>
      <c r="R221" s="38"/>
      <c r="S221" s="38"/>
      <c r="T221" s="38"/>
      <c r="U221" s="38"/>
      <c r="V221" s="38"/>
      <c r="W221" s="38"/>
      <c r="X221" s="38"/>
      <c r="Y221" s="38"/>
      <c r="Z221" s="38"/>
    </row>
    <row r="222" spans="1:26" ht="22.5" customHeight="1">
      <c r="A222" s="38"/>
      <c r="B222" s="38"/>
      <c r="C222" s="38"/>
      <c r="D222" s="38"/>
      <c r="E222" s="50"/>
      <c r="F222" s="38"/>
      <c r="G222" s="38"/>
      <c r="H222" s="38"/>
      <c r="I222" s="38"/>
      <c r="J222" s="38"/>
      <c r="K222" s="38"/>
      <c r="L222" s="27"/>
      <c r="M222" s="27"/>
      <c r="N222" s="190"/>
      <c r="O222" s="190"/>
      <c r="P222" s="38"/>
      <c r="Q222" s="38"/>
      <c r="R222" s="38"/>
      <c r="S222" s="38"/>
      <c r="T222" s="38"/>
      <c r="U222" s="38"/>
      <c r="V222" s="38"/>
      <c r="W222" s="38"/>
      <c r="X222" s="38"/>
      <c r="Y222" s="38"/>
      <c r="Z222" s="38"/>
    </row>
    <row r="223" spans="1:26" ht="22.5" customHeight="1">
      <c r="A223" s="38"/>
      <c r="B223" s="38"/>
      <c r="C223" s="38"/>
      <c r="D223" s="38"/>
      <c r="E223" s="50"/>
      <c r="F223" s="38"/>
      <c r="G223" s="38"/>
      <c r="H223" s="38"/>
      <c r="I223" s="38"/>
      <c r="J223" s="38"/>
      <c r="K223" s="38"/>
      <c r="L223" s="27"/>
      <c r="M223" s="27"/>
      <c r="N223" s="190"/>
      <c r="O223" s="190"/>
      <c r="P223" s="38"/>
      <c r="Q223" s="38"/>
      <c r="R223" s="38"/>
      <c r="S223" s="38"/>
      <c r="T223" s="38"/>
      <c r="U223" s="38"/>
      <c r="V223" s="38"/>
      <c r="W223" s="38"/>
      <c r="X223" s="38"/>
      <c r="Y223" s="38"/>
      <c r="Z223" s="38"/>
    </row>
    <row r="224" spans="1:26" ht="22.5" customHeight="1">
      <c r="A224" s="38"/>
      <c r="B224" s="38"/>
      <c r="C224" s="38"/>
      <c r="D224" s="38"/>
      <c r="E224" s="50"/>
      <c r="F224" s="38"/>
      <c r="G224" s="38"/>
      <c r="H224" s="38"/>
      <c r="I224" s="38"/>
      <c r="J224" s="38"/>
      <c r="K224" s="38"/>
      <c r="L224" s="27"/>
      <c r="M224" s="27"/>
      <c r="N224" s="190"/>
      <c r="O224" s="190"/>
      <c r="P224" s="38"/>
      <c r="Q224" s="38"/>
      <c r="R224" s="38"/>
      <c r="S224" s="38"/>
      <c r="T224" s="38"/>
      <c r="U224" s="38"/>
      <c r="V224" s="38"/>
      <c r="W224" s="38"/>
      <c r="X224" s="38"/>
      <c r="Y224" s="38"/>
      <c r="Z224" s="38"/>
    </row>
    <row r="225" spans="1:26" ht="22.5" customHeight="1">
      <c r="A225" s="38"/>
      <c r="B225" s="38"/>
      <c r="C225" s="38"/>
      <c r="D225" s="38"/>
      <c r="E225" s="50"/>
      <c r="F225" s="38"/>
      <c r="G225" s="38"/>
      <c r="H225" s="38"/>
      <c r="I225" s="38"/>
      <c r="J225" s="38"/>
      <c r="K225" s="38"/>
      <c r="L225" s="27"/>
      <c r="M225" s="27"/>
      <c r="N225" s="190"/>
      <c r="O225" s="190"/>
      <c r="P225" s="38"/>
      <c r="Q225" s="38"/>
      <c r="R225" s="38"/>
      <c r="S225" s="38"/>
      <c r="T225" s="38"/>
      <c r="U225" s="38"/>
      <c r="V225" s="38"/>
      <c r="W225" s="38"/>
      <c r="X225" s="38"/>
      <c r="Y225" s="38"/>
      <c r="Z225" s="38"/>
    </row>
    <row r="226" spans="1:26" ht="22.5" customHeight="1">
      <c r="A226" s="38"/>
      <c r="B226" s="38"/>
      <c r="C226" s="38"/>
      <c r="D226" s="38"/>
      <c r="E226" s="50"/>
      <c r="F226" s="38"/>
      <c r="G226" s="38"/>
      <c r="H226" s="38"/>
      <c r="I226" s="38"/>
      <c r="J226" s="38"/>
      <c r="K226" s="38"/>
      <c r="L226" s="27"/>
      <c r="M226" s="27"/>
      <c r="N226" s="190"/>
      <c r="O226" s="190"/>
      <c r="P226" s="38"/>
      <c r="Q226" s="38"/>
      <c r="R226" s="38"/>
      <c r="S226" s="38"/>
      <c r="T226" s="38"/>
      <c r="U226" s="38"/>
      <c r="V226" s="38"/>
      <c r="W226" s="38"/>
      <c r="X226" s="38"/>
      <c r="Y226" s="38"/>
      <c r="Z226" s="38"/>
    </row>
    <row r="227" spans="1:26" ht="22.5" customHeight="1">
      <c r="A227" s="38"/>
      <c r="B227" s="38"/>
      <c r="C227" s="38"/>
      <c r="D227" s="38"/>
      <c r="E227" s="50"/>
      <c r="F227" s="38"/>
      <c r="G227" s="38"/>
      <c r="H227" s="38"/>
      <c r="I227" s="38"/>
      <c r="J227" s="38"/>
      <c r="K227" s="38"/>
      <c r="L227" s="27"/>
      <c r="M227" s="27"/>
      <c r="N227" s="190"/>
      <c r="O227" s="190"/>
      <c r="P227" s="38"/>
      <c r="Q227" s="38"/>
      <c r="R227" s="38"/>
      <c r="S227" s="38"/>
      <c r="T227" s="38"/>
      <c r="U227" s="38"/>
      <c r="V227" s="38"/>
      <c r="W227" s="38"/>
      <c r="X227" s="38"/>
      <c r="Y227" s="38"/>
      <c r="Z227" s="38"/>
    </row>
    <row r="228" spans="1:26" ht="22.5" customHeight="1">
      <c r="A228" s="38"/>
      <c r="B228" s="38"/>
      <c r="C228" s="38"/>
      <c r="D228" s="38"/>
      <c r="E228" s="50"/>
      <c r="F228" s="38"/>
      <c r="G228" s="38"/>
      <c r="H228" s="38"/>
      <c r="I228" s="38"/>
      <c r="J228" s="38"/>
      <c r="K228" s="38"/>
      <c r="L228" s="27"/>
      <c r="M228" s="27"/>
      <c r="N228" s="190"/>
      <c r="O228" s="190"/>
      <c r="P228" s="38"/>
      <c r="Q228" s="38"/>
      <c r="R228" s="38"/>
      <c r="S228" s="38"/>
      <c r="T228" s="38"/>
      <c r="U228" s="38"/>
      <c r="V228" s="38"/>
      <c r="W228" s="38"/>
      <c r="X228" s="38"/>
      <c r="Y228" s="38"/>
      <c r="Z228" s="38"/>
    </row>
    <row r="229" spans="1:26" ht="22.5" customHeight="1">
      <c r="A229" s="38"/>
      <c r="B229" s="38"/>
      <c r="C229" s="38"/>
      <c r="D229" s="38"/>
      <c r="E229" s="50"/>
      <c r="F229" s="38"/>
      <c r="G229" s="38"/>
      <c r="H229" s="38"/>
      <c r="I229" s="38"/>
      <c r="J229" s="38"/>
      <c r="K229" s="38"/>
      <c r="L229" s="27"/>
      <c r="M229" s="27"/>
      <c r="N229" s="190"/>
      <c r="O229" s="190"/>
      <c r="P229" s="38"/>
      <c r="Q229" s="38"/>
      <c r="R229" s="38"/>
      <c r="S229" s="38"/>
      <c r="T229" s="38"/>
      <c r="U229" s="38"/>
      <c r="V229" s="38"/>
      <c r="W229" s="38"/>
      <c r="X229" s="38"/>
      <c r="Y229" s="38"/>
      <c r="Z229" s="38"/>
    </row>
    <row r="230" spans="1:26" ht="22.5" customHeight="1">
      <c r="A230" s="38"/>
      <c r="B230" s="38"/>
      <c r="C230" s="38"/>
      <c r="D230" s="38"/>
      <c r="E230" s="50"/>
      <c r="F230" s="38"/>
      <c r="G230" s="38"/>
      <c r="H230" s="38"/>
      <c r="I230" s="38"/>
      <c r="J230" s="38"/>
      <c r="K230" s="38"/>
      <c r="L230" s="27"/>
      <c r="M230" s="27"/>
      <c r="N230" s="190"/>
      <c r="O230" s="190"/>
      <c r="P230" s="38"/>
      <c r="Q230" s="38"/>
      <c r="R230" s="38"/>
      <c r="S230" s="38"/>
      <c r="T230" s="38"/>
      <c r="U230" s="38"/>
      <c r="V230" s="38"/>
      <c r="W230" s="38"/>
      <c r="X230" s="38"/>
      <c r="Y230" s="38"/>
      <c r="Z230" s="38"/>
    </row>
    <row r="231" spans="1:26" ht="22.5" customHeight="1">
      <c r="A231" s="38"/>
      <c r="B231" s="38"/>
      <c r="C231" s="38"/>
      <c r="D231" s="38"/>
      <c r="E231" s="50"/>
      <c r="F231" s="38"/>
      <c r="G231" s="38"/>
      <c r="H231" s="38"/>
      <c r="I231" s="38"/>
      <c r="J231" s="38"/>
      <c r="K231" s="38"/>
      <c r="L231" s="27"/>
      <c r="M231" s="27"/>
      <c r="N231" s="190"/>
      <c r="O231" s="190"/>
      <c r="P231" s="38"/>
      <c r="Q231" s="38"/>
      <c r="R231" s="38"/>
      <c r="S231" s="38"/>
      <c r="T231" s="38"/>
      <c r="U231" s="38"/>
      <c r="V231" s="38"/>
      <c r="W231" s="38"/>
      <c r="X231" s="38"/>
      <c r="Y231" s="38"/>
      <c r="Z231" s="38"/>
    </row>
    <row r="232" spans="1:26" ht="22.5" customHeight="1">
      <c r="A232" s="38"/>
      <c r="B232" s="38"/>
      <c r="C232" s="38"/>
      <c r="D232" s="38"/>
      <c r="E232" s="50"/>
      <c r="F232" s="38"/>
      <c r="G232" s="38"/>
      <c r="H232" s="38"/>
      <c r="I232" s="38"/>
      <c r="J232" s="38"/>
      <c r="K232" s="38"/>
      <c r="L232" s="27"/>
      <c r="M232" s="27"/>
      <c r="N232" s="190"/>
      <c r="O232" s="190"/>
      <c r="P232" s="38"/>
      <c r="Q232" s="38"/>
      <c r="R232" s="38"/>
      <c r="S232" s="38"/>
      <c r="T232" s="38"/>
      <c r="U232" s="38"/>
      <c r="V232" s="38"/>
      <c r="W232" s="38"/>
      <c r="X232" s="38"/>
      <c r="Y232" s="38"/>
      <c r="Z232" s="38"/>
    </row>
    <row r="233" spans="1:26" ht="22.5" customHeight="1">
      <c r="A233" s="38"/>
      <c r="B233" s="38"/>
      <c r="C233" s="38"/>
      <c r="D233" s="38"/>
      <c r="E233" s="50"/>
      <c r="F233" s="38"/>
      <c r="G233" s="38"/>
      <c r="H233" s="38"/>
      <c r="I233" s="38"/>
      <c r="J233" s="38"/>
      <c r="K233" s="38"/>
      <c r="L233" s="27"/>
      <c r="M233" s="27"/>
      <c r="N233" s="190"/>
      <c r="O233" s="190"/>
      <c r="P233" s="38"/>
      <c r="Q233" s="38"/>
      <c r="R233" s="38"/>
      <c r="S233" s="38"/>
      <c r="T233" s="38"/>
      <c r="U233" s="38"/>
      <c r="V233" s="38"/>
      <c r="W233" s="38"/>
      <c r="X233" s="38"/>
      <c r="Y233" s="38"/>
      <c r="Z233" s="38"/>
    </row>
    <row r="234" spans="1:26" ht="22.5" customHeight="1">
      <c r="A234" s="38"/>
      <c r="B234" s="38"/>
      <c r="C234" s="38"/>
      <c r="D234" s="38"/>
      <c r="E234" s="50"/>
      <c r="F234" s="38"/>
      <c r="G234" s="38"/>
      <c r="H234" s="38"/>
      <c r="I234" s="38"/>
      <c r="J234" s="38"/>
      <c r="K234" s="38"/>
      <c r="L234" s="27"/>
      <c r="M234" s="27"/>
      <c r="N234" s="190"/>
      <c r="O234" s="190"/>
      <c r="P234" s="38"/>
      <c r="Q234" s="38"/>
      <c r="R234" s="38"/>
      <c r="S234" s="38"/>
      <c r="T234" s="38"/>
      <c r="U234" s="38"/>
      <c r="V234" s="38"/>
      <c r="W234" s="38"/>
      <c r="X234" s="38"/>
      <c r="Y234" s="38"/>
      <c r="Z234" s="38"/>
    </row>
    <row r="235" spans="1:26" ht="22.5" customHeight="1">
      <c r="A235" s="38"/>
      <c r="B235" s="38"/>
      <c r="C235" s="38"/>
      <c r="D235" s="38"/>
      <c r="E235" s="50"/>
      <c r="F235" s="38"/>
      <c r="G235" s="38"/>
      <c r="H235" s="38"/>
      <c r="I235" s="38"/>
      <c r="J235" s="38"/>
      <c r="K235" s="38"/>
      <c r="L235" s="27"/>
      <c r="M235" s="27"/>
      <c r="N235" s="190"/>
      <c r="O235" s="190"/>
      <c r="P235" s="38"/>
      <c r="Q235" s="38"/>
      <c r="R235" s="38"/>
      <c r="S235" s="38"/>
      <c r="T235" s="38"/>
      <c r="U235" s="38"/>
      <c r="V235" s="38"/>
      <c r="W235" s="38"/>
      <c r="X235" s="38"/>
      <c r="Y235" s="38"/>
      <c r="Z235" s="38"/>
    </row>
    <row r="236" spans="1:26" ht="22.5" customHeight="1">
      <c r="A236" s="38"/>
      <c r="B236" s="38"/>
      <c r="C236" s="38"/>
      <c r="D236" s="38"/>
      <c r="E236" s="50"/>
      <c r="F236" s="38"/>
      <c r="G236" s="38"/>
      <c r="H236" s="38"/>
      <c r="I236" s="38"/>
      <c r="J236" s="38"/>
      <c r="K236" s="38"/>
      <c r="L236" s="27"/>
      <c r="M236" s="27"/>
      <c r="N236" s="190"/>
      <c r="O236" s="190"/>
      <c r="P236" s="38"/>
      <c r="Q236" s="38"/>
      <c r="R236" s="38"/>
      <c r="S236" s="38"/>
      <c r="T236" s="38"/>
      <c r="U236" s="38"/>
      <c r="V236" s="38"/>
      <c r="W236" s="38"/>
      <c r="X236" s="38"/>
      <c r="Y236" s="38"/>
      <c r="Z236" s="38"/>
    </row>
    <row r="237" spans="1:26" ht="22.5" customHeight="1">
      <c r="A237" s="38"/>
      <c r="B237" s="38"/>
      <c r="C237" s="38"/>
      <c r="D237" s="38"/>
      <c r="E237" s="50"/>
      <c r="F237" s="38"/>
      <c r="G237" s="38"/>
      <c r="H237" s="38"/>
      <c r="I237" s="38"/>
      <c r="J237" s="38"/>
      <c r="K237" s="38"/>
      <c r="L237" s="27"/>
      <c r="M237" s="27"/>
      <c r="N237" s="190"/>
      <c r="O237" s="190"/>
      <c r="P237" s="38"/>
      <c r="Q237" s="38"/>
      <c r="R237" s="38"/>
      <c r="S237" s="38"/>
      <c r="T237" s="38"/>
      <c r="U237" s="38"/>
      <c r="V237" s="38"/>
      <c r="W237" s="38"/>
      <c r="X237" s="38"/>
      <c r="Y237" s="38"/>
      <c r="Z237" s="38"/>
    </row>
    <row r="238" spans="1:26" ht="22.5" customHeight="1">
      <c r="A238" s="38"/>
      <c r="B238" s="38"/>
      <c r="C238" s="38"/>
      <c r="D238" s="38"/>
      <c r="E238" s="50"/>
      <c r="F238" s="38"/>
      <c r="G238" s="38"/>
      <c r="H238" s="38"/>
      <c r="I238" s="38"/>
      <c r="J238" s="38"/>
      <c r="K238" s="38"/>
      <c r="L238" s="27"/>
      <c r="M238" s="27"/>
      <c r="N238" s="190"/>
      <c r="O238" s="190"/>
      <c r="P238" s="38"/>
      <c r="Q238" s="38"/>
      <c r="R238" s="38"/>
      <c r="S238" s="38"/>
      <c r="T238" s="38"/>
      <c r="U238" s="38"/>
      <c r="V238" s="38"/>
      <c r="W238" s="38"/>
      <c r="X238" s="38"/>
      <c r="Y238" s="38"/>
      <c r="Z238" s="38"/>
    </row>
    <row r="239" spans="1:26" ht="22.5" customHeight="1">
      <c r="A239" s="38"/>
      <c r="B239" s="38"/>
      <c r="C239" s="38"/>
      <c r="D239" s="38"/>
      <c r="E239" s="50"/>
      <c r="F239" s="38"/>
      <c r="G239" s="38"/>
      <c r="H239" s="38"/>
      <c r="I239" s="38"/>
      <c r="J239" s="38"/>
      <c r="K239" s="38"/>
      <c r="L239" s="27"/>
      <c r="M239" s="27"/>
      <c r="N239" s="190"/>
      <c r="O239" s="190"/>
      <c r="P239" s="38"/>
      <c r="Q239" s="38"/>
      <c r="R239" s="38"/>
      <c r="S239" s="38"/>
      <c r="T239" s="38"/>
      <c r="U239" s="38"/>
      <c r="V239" s="38"/>
      <c r="W239" s="38"/>
      <c r="X239" s="38"/>
      <c r="Y239" s="38"/>
      <c r="Z239" s="38"/>
    </row>
    <row r="240" spans="1:26" ht="22.5" customHeight="1">
      <c r="A240" s="38"/>
      <c r="B240" s="38"/>
      <c r="C240" s="38"/>
      <c r="D240" s="38"/>
      <c r="E240" s="50"/>
      <c r="F240" s="38"/>
      <c r="G240" s="38"/>
      <c r="H240" s="38"/>
      <c r="I240" s="38"/>
      <c r="J240" s="38"/>
      <c r="K240" s="38"/>
      <c r="L240" s="27"/>
      <c r="M240" s="27"/>
      <c r="N240" s="190"/>
      <c r="O240" s="190"/>
      <c r="P240" s="38"/>
      <c r="Q240" s="38"/>
      <c r="R240" s="38"/>
      <c r="S240" s="38"/>
      <c r="T240" s="38"/>
      <c r="U240" s="38"/>
      <c r="V240" s="38"/>
      <c r="W240" s="38"/>
      <c r="X240" s="38"/>
      <c r="Y240" s="38"/>
      <c r="Z240" s="38"/>
    </row>
    <row r="241" spans="1:26" ht="22.5" customHeight="1">
      <c r="A241" s="38"/>
      <c r="B241" s="38"/>
      <c r="C241" s="38"/>
      <c r="D241" s="38"/>
      <c r="E241" s="50"/>
      <c r="F241" s="38"/>
      <c r="G241" s="38"/>
      <c r="H241" s="38"/>
      <c r="I241" s="38"/>
      <c r="J241" s="38"/>
      <c r="K241" s="38"/>
      <c r="L241" s="27"/>
      <c r="M241" s="27"/>
      <c r="N241" s="190"/>
      <c r="O241" s="190"/>
      <c r="P241" s="38"/>
      <c r="Q241" s="38"/>
      <c r="R241" s="38"/>
      <c r="S241" s="38"/>
      <c r="T241" s="38"/>
      <c r="U241" s="38"/>
      <c r="V241" s="38"/>
      <c r="W241" s="38"/>
      <c r="X241" s="38"/>
      <c r="Y241" s="38"/>
      <c r="Z241" s="38"/>
    </row>
    <row r="242" spans="1:26" ht="22.5" customHeight="1">
      <c r="A242" s="38"/>
      <c r="B242" s="38"/>
      <c r="C242" s="38"/>
      <c r="D242" s="38"/>
      <c r="E242" s="50"/>
      <c r="F242" s="38"/>
      <c r="G242" s="38"/>
      <c r="H242" s="38"/>
      <c r="I242" s="38"/>
      <c r="J242" s="38"/>
      <c r="K242" s="38"/>
      <c r="L242" s="27"/>
      <c r="M242" s="27"/>
      <c r="N242" s="190"/>
      <c r="O242" s="190"/>
      <c r="P242" s="38"/>
      <c r="Q242" s="38"/>
      <c r="R242" s="38"/>
      <c r="S242" s="38"/>
      <c r="T242" s="38"/>
      <c r="U242" s="38"/>
      <c r="V242" s="38"/>
      <c r="W242" s="38"/>
      <c r="X242" s="38"/>
      <c r="Y242" s="38"/>
      <c r="Z242" s="38"/>
    </row>
    <row r="243" spans="1:26" ht="22.5" customHeight="1">
      <c r="A243" s="38"/>
      <c r="B243" s="38"/>
      <c r="C243" s="38"/>
      <c r="D243" s="38"/>
      <c r="E243" s="50"/>
      <c r="F243" s="38"/>
      <c r="G243" s="38"/>
      <c r="H243" s="38"/>
      <c r="I243" s="38"/>
      <c r="J243" s="38"/>
      <c r="K243" s="38"/>
      <c r="L243" s="27"/>
      <c r="M243" s="27"/>
      <c r="N243" s="190"/>
      <c r="O243" s="190"/>
      <c r="P243" s="38"/>
      <c r="Q243" s="38"/>
      <c r="R243" s="38"/>
      <c r="S243" s="38"/>
      <c r="T243" s="38"/>
      <c r="U243" s="38"/>
      <c r="V243" s="38"/>
      <c r="W243" s="38"/>
      <c r="X243" s="38"/>
      <c r="Y243" s="38"/>
      <c r="Z243" s="38"/>
    </row>
    <row r="244" spans="1:26" ht="22.5" customHeight="1">
      <c r="A244" s="38"/>
      <c r="B244" s="38"/>
      <c r="C244" s="38"/>
      <c r="D244" s="38"/>
      <c r="E244" s="50"/>
      <c r="F244" s="38"/>
      <c r="G244" s="38"/>
      <c r="H244" s="38"/>
      <c r="I244" s="38"/>
      <c r="J244" s="38"/>
      <c r="K244" s="38"/>
      <c r="L244" s="27"/>
      <c r="M244" s="27"/>
      <c r="N244" s="190"/>
      <c r="O244" s="190"/>
      <c r="P244" s="38"/>
      <c r="Q244" s="38"/>
      <c r="R244" s="38"/>
      <c r="S244" s="38"/>
      <c r="T244" s="38"/>
      <c r="U244" s="38"/>
      <c r="V244" s="38"/>
      <c r="W244" s="38"/>
      <c r="X244" s="38"/>
      <c r="Y244" s="38"/>
      <c r="Z244" s="38"/>
    </row>
    <row r="245" spans="1:26" ht="22.5" customHeight="1">
      <c r="A245" s="38"/>
      <c r="B245" s="38"/>
      <c r="C245" s="38"/>
      <c r="D245" s="38"/>
      <c r="E245" s="50"/>
      <c r="F245" s="38"/>
      <c r="G245" s="38"/>
      <c r="H245" s="38"/>
      <c r="I245" s="38"/>
      <c r="J245" s="38"/>
      <c r="K245" s="38"/>
      <c r="L245" s="27"/>
      <c r="M245" s="27"/>
      <c r="N245" s="190"/>
      <c r="O245" s="190"/>
      <c r="P245" s="38"/>
      <c r="Q245" s="38"/>
      <c r="R245" s="38"/>
      <c r="S245" s="38"/>
      <c r="T245" s="38"/>
      <c r="U245" s="38"/>
      <c r="V245" s="38"/>
      <c r="W245" s="38"/>
      <c r="X245" s="38"/>
      <c r="Y245" s="38"/>
      <c r="Z245" s="38"/>
    </row>
    <row r="246" spans="1:26" ht="22.5" customHeight="1">
      <c r="A246" s="38"/>
      <c r="B246" s="38"/>
      <c r="C246" s="38"/>
      <c r="D246" s="38"/>
      <c r="E246" s="50"/>
      <c r="F246" s="38"/>
      <c r="G246" s="38"/>
      <c r="H246" s="38"/>
      <c r="I246" s="38"/>
      <c r="J246" s="38"/>
      <c r="K246" s="38"/>
      <c r="L246" s="27"/>
      <c r="M246" s="27"/>
      <c r="N246" s="190"/>
      <c r="O246" s="190"/>
      <c r="P246" s="38"/>
      <c r="Q246" s="38"/>
      <c r="R246" s="38"/>
      <c r="S246" s="38"/>
      <c r="T246" s="38"/>
      <c r="U246" s="38"/>
      <c r="V246" s="38"/>
      <c r="W246" s="38"/>
      <c r="X246" s="38"/>
      <c r="Y246" s="38"/>
      <c r="Z246" s="38"/>
    </row>
    <row r="247" spans="1:26" ht="22.5" customHeight="1">
      <c r="A247" s="38"/>
      <c r="B247" s="38"/>
      <c r="C247" s="38"/>
      <c r="D247" s="38"/>
      <c r="E247" s="50"/>
      <c r="F247" s="38"/>
      <c r="G247" s="38"/>
      <c r="H247" s="38"/>
      <c r="I247" s="38"/>
      <c r="J247" s="38"/>
      <c r="K247" s="38"/>
      <c r="L247" s="27"/>
      <c r="M247" s="27"/>
      <c r="N247" s="190"/>
      <c r="O247" s="190"/>
      <c r="P247" s="38"/>
      <c r="Q247" s="38"/>
      <c r="R247" s="38"/>
      <c r="S247" s="38"/>
      <c r="T247" s="38"/>
      <c r="U247" s="38"/>
      <c r="V247" s="38"/>
      <c r="W247" s="38"/>
      <c r="X247" s="38"/>
      <c r="Y247" s="38"/>
      <c r="Z247" s="38"/>
    </row>
    <row r="248" spans="1:26" ht="22.5" customHeight="1">
      <c r="A248" s="38"/>
      <c r="B248" s="38"/>
      <c r="C248" s="38"/>
      <c r="D248" s="38"/>
      <c r="E248" s="50"/>
      <c r="F248" s="38"/>
      <c r="G248" s="38"/>
      <c r="H248" s="38"/>
      <c r="I248" s="38"/>
      <c r="J248" s="38"/>
      <c r="K248" s="38"/>
      <c r="L248" s="27"/>
      <c r="M248" s="27"/>
      <c r="N248" s="190"/>
      <c r="O248" s="190"/>
      <c r="P248" s="38"/>
      <c r="Q248" s="38"/>
      <c r="R248" s="38"/>
      <c r="S248" s="38"/>
      <c r="T248" s="38"/>
      <c r="U248" s="38"/>
      <c r="V248" s="38"/>
      <c r="W248" s="38"/>
      <c r="X248" s="38"/>
      <c r="Y248" s="38"/>
      <c r="Z248" s="38"/>
    </row>
    <row r="249" spans="1:26" ht="22.5" customHeight="1">
      <c r="A249" s="38"/>
      <c r="B249" s="38"/>
      <c r="C249" s="38"/>
      <c r="D249" s="38"/>
      <c r="E249" s="50"/>
      <c r="F249" s="38"/>
      <c r="G249" s="38"/>
      <c r="H249" s="38"/>
      <c r="I249" s="38"/>
      <c r="J249" s="38"/>
      <c r="K249" s="38"/>
      <c r="L249" s="27"/>
      <c r="M249" s="27"/>
      <c r="N249" s="190"/>
      <c r="O249" s="190"/>
      <c r="P249" s="38"/>
      <c r="Q249" s="38"/>
      <c r="R249" s="38"/>
      <c r="S249" s="38"/>
      <c r="T249" s="38"/>
      <c r="U249" s="38"/>
      <c r="V249" s="38"/>
      <c r="W249" s="38"/>
      <c r="X249" s="38"/>
      <c r="Y249" s="38"/>
      <c r="Z249" s="38"/>
    </row>
    <row r="250" spans="1:26" ht="22.5" customHeight="1">
      <c r="A250" s="38"/>
      <c r="B250" s="38"/>
      <c r="C250" s="38"/>
      <c r="D250" s="38"/>
      <c r="E250" s="50"/>
      <c r="F250" s="38"/>
      <c r="G250" s="38"/>
      <c r="H250" s="38"/>
      <c r="I250" s="38"/>
      <c r="J250" s="38"/>
      <c r="K250" s="38"/>
      <c r="L250" s="27"/>
      <c r="M250" s="27"/>
      <c r="N250" s="190"/>
      <c r="O250" s="190"/>
      <c r="P250" s="38"/>
      <c r="Q250" s="38"/>
      <c r="R250" s="38"/>
      <c r="S250" s="38"/>
      <c r="T250" s="38"/>
      <c r="U250" s="38"/>
      <c r="V250" s="38"/>
      <c r="W250" s="38"/>
      <c r="X250" s="38"/>
      <c r="Y250" s="38"/>
      <c r="Z250" s="38"/>
    </row>
    <row r="251" spans="1:26" ht="22.5" customHeight="1">
      <c r="A251" s="38"/>
      <c r="B251" s="38"/>
      <c r="C251" s="38"/>
      <c r="D251" s="38"/>
      <c r="E251" s="50"/>
      <c r="F251" s="38"/>
      <c r="G251" s="38"/>
      <c r="H251" s="38"/>
      <c r="I251" s="38"/>
      <c r="J251" s="38"/>
      <c r="K251" s="38"/>
      <c r="L251" s="27"/>
      <c r="M251" s="27"/>
      <c r="N251" s="190"/>
      <c r="O251" s="190"/>
      <c r="P251" s="38"/>
      <c r="Q251" s="38"/>
      <c r="R251" s="38"/>
      <c r="S251" s="38"/>
      <c r="T251" s="38"/>
      <c r="U251" s="38"/>
      <c r="V251" s="38"/>
      <c r="W251" s="38"/>
      <c r="X251" s="38"/>
      <c r="Y251" s="38"/>
      <c r="Z251" s="38"/>
    </row>
    <row r="252" spans="1:26" ht="22.5" customHeight="1">
      <c r="A252" s="38"/>
      <c r="B252" s="38"/>
      <c r="C252" s="38"/>
      <c r="D252" s="38"/>
      <c r="E252" s="50"/>
      <c r="F252" s="38"/>
      <c r="G252" s="38"/>
      <c r="H252" s="38"/>
      <c r="I252" s="38"/>
      <c r="J252" s="38"/>
      <c r="K252" s="38"/>
      <c r="L252" s="27"/>
      <c r="M252" s="27"/>
      <c r="N252" s="190"/>
      <c r="O252" s="190"/>
      <c r="P252" s="38"/>
      <c r="Q252" s="38"/>
      <c r="R252" s="38"/>
      <c r="S252" s="38"/>
      <c r="T252" s="38"/>
      <c r="U252" s="38"/>
      <c r="V252" s="38"/>
      <c r="W252" s="38"/>
      <c r="X252" s="38"/>
      <c r="Y252" s="38"/>
      <c r="Z252" s="38"/>
    </row>
    <row r="253" spans="1:26" ht="22.5" customHeight="1">
      <c r="A253" s="38"/>
      <c r="B253" s="38"/>
      <c r="C253" s="38"/>
      <c r="D253" s="38"/>
      <c r="E253" s="50"/>
      <c r="F253" s="38"/>
      <c r="G253" s="38"/>
      <c r="H253" s="38"/>
      <c r="I253" s="38"/>
      <c r="J253" s="38"/>
      <c r="K253" s="38"/>
      <c r="L253" s="27"/>
      <c r="M253" s="27"/>
      <c r="N253" s="190"/>
      <c r="O253" s="190"/>
      <c r="P253" s="38"/>
      <c r="Q253" s="38"/>
      <c r="R253" s="38"/>
      <c r="S253" s="38"/>
      <c r="T253" s="38"/>
      <c r="U253" s="38"/>
      <c r="V253" s="38"/>
      <c r="W253" s="38"/>
      <c r="X253" s="38"/>
      <c r="Y253" s="38"/>
      <c r="Z253" s="38"/>
    </row>
    <row r="254" spans="1:26" ht="22.5" customHeight="1">
      <c r="A254" s="38"/>
      <c r="B254" s="38"/>
      <c r="C254" s="38"/>
      <c r="D254" s="38"/>
      <c r="E254" s="50"/>
      <c r="F254" s="38"/>
      <c r="G254" s="38"/>
      <c r="H254" s="38"/>
      <c r="I254" s="38"/>
      <c r="J254" s="38"/>
      <c r="K254" s="38"/>
      <c r="L254" s="27"/>
      <c r="M254" s="27"/>
      <c r="N254" s="190"/>
      <c r="O254" s="190"/>
      <c r="P254" s="38"/>
      <c r="Q254" s="38"/>
      <c r="R254" s="38"/>
      <c r="S254" s="38"/>
      <c r="T254" s="38"/>
      <c r="U254" s="38"/>
      <c r="V254" s="38"/>
      <c r="W254" s="38"/>
      <c r="X254" s="38"/>
      <c r="Y254" s="38"/>
      <c r="Z254" s="38"/>
    </row>
    <row r="255" spans="1:26" ht="22.5" customHeight="1">
      <c r="A255" s="38"/>
      <c r="B255" s="38"/>
      <c r="C255" s="38"/>
      <c r="D255" s="38"/>
      <c r="E255" s="50"/>
      <c r="F255" s="38"/>
      <c r="G255" s="38"/>
      <c r="H255" s="38"/>
      <c r="I255" s="38"/>
      <c r="J255" s="38"/>
      <c r="K255" s="38"/>
      <c r="L255" s="27"/>
      <c r="M255" s="27"/>
      <c r="N255" s="190"/>
      <c r="O255" s="190"/>
      <c r="P255" s="38"/>
      <c r="Q255" s="38"/>
      <c r="R255" s="38"/>
      <c r="S255" s="38"/>
      <c r="T255" s="38"/>
      <c r="U255" s="38"/>
      <c r="V255" s="38"/>
      <c r="W255" s="38"/>
      <c r="X255" s="38"/>
      <c r="Y255" s="38"/>
      <c r="Z255" s="38"/>
    </row>
    <row r="256" spans="1:26" ht="22.5" customHeight="1">
      <c r="A256" s="38"/>
      <c r="B256" s="38"/>
      <c r="C256" s="38"/>
      <c r="D256" s="38"/>
      <c r="E256" s="50"/>
      <c r="F256" s="38"/>
      <c r="G256" s="38"/>
      <c r="H256" s="38"/>
      <c r="I256" s="38"/>
      <c r="J256" s="38"/>
      <c r="K256" s="38"/>
      <c r="L256" s="27"/>
      <c r="M256" s="27"/>
      <c r="N256" s="190"/>
      <c r="O256" s="190"/>
      <c r="P256" s="38"/>
      <c r="Q256" s="38"/>
      <c r="R256" s="38"/>
      <c r="S256" s="38"/>
      <c r="T256" s="38"/>
      <c r="U256" s="38"/>
      <c r="V256" s="38"/>
      <c r="W256" s="38"/>
      <c r="X256" s="38"/>
      <c r="Y256" s="38"/>
      <c r="Z256" s="38"/>
    </row>
    <row r="257" spans="1:26" ht="22.5" customHeight="1">
      <c r="A257" s="38"/>
      <c r="B257" s="38"/>
      <c r="C257" s="38"/>
      <c r="D257" s="38"/>
      <c r="E257" s="50"/>
      <c r="F257" s="38"/>
      <c r="G257" s="38"/>
      <c r="H257" s="38"/>
      <c r="I257" s="38"/>
      <c r="J257" s="38"/>
      <c r="K257" s="38"/>
      <c r="L257" s="27"/>
      <c r="M257" s="27"/>
      <c r="N257" s="190"/>
      <c r="O257" s="190"/>
      <c r="P257" s="38"/>
      <c r="Q257" s="38"/>
      <c r="R257" s="38"/>
      <c r="S257" s="38"/>
      <c r="T257" s="38"/>
      <c r="U257" s="38"/>
      <c r="V257" s="38"/>
      <c r="W257" s="38"/>
      <c r="X257" s="38"/>
      <c r="Y257" s="38"/>
      <c r="Z257" s="38"/>
    </row>
    <row r="258" spans="1:26" ht="22.5" customHeight="1">
      <c r="A258" s="38"/>
      <c r="B258" s="38"/>
      <c r="C258" s="38"/>
      <c r="D258" s="38"/>
      <c r="E258" s="50"/>
      <c r="F258" s="38"/>
      <c r="G258" s="38"/>
      <c r="H258" s="38"/>
      <c r="I258" s="38"/>
      <c r="J258" s="38"/>
      <c r="K258" s="38"/>
      <c r="L258" s="27"/>
      <c r="M258" s="27"/>
      <c r="N258" s="190"/>
      <c r="O258" s="190"/>
      <c r="P258" s="38"/>
      <c r="Q258" s="38"/>
      <c r="R258" s="38"/>
      <c r="S258" s="38"/>
      <c r="T258" s="38"/>
      <c r="U258" s="38"/>
      <c r="V258" s="38"/>
      <c r="W258" s="38"/>
      <c r="X258" s="38"/>
      <c r="Y258" s="38"/>
      <c r="Z258" s="38"/>
    </row>
    <row r="259" spans="1:26" ht="22.5" customHeight="1">
      <c r="A259" s="38"/>
      <c r="B259" s="38"/>
      <c r="C259" s="38"/>
      <c r="D259" s="38"/>
      <c r="E259" s="50"/>
      <c r="F259" s="38"/>
      <c r="G259" s="38"/>
      <c r="H259" s="38"/>
      <c r="I259" s="38"/>
      <c r="J259" s="38"/>
      <c r="K259" s="38"/>
      <c r="L259" s="27"/>
      <c r="M259" s="27"/>
      <c r="N259" s="190"/>
      <c r="O259" s="190"/>
      <c r="P259" s="38"/>
      <c r="Q259" s="38"/>
      <c r="R259" s="38"/>
      <c r="S259" s="38"/>
      <c r="T259" s="38"/>
      <c r="U259" s="38"/>
      <c r="V259" s="38"/>
      <c r="W259" s="38"/>
      <c r="X259" s="38"/>
      <c r="Y259" s="38"/>
      <c r="Z259" s="38"/>
    </row>
    <row r="260" spans="1:26" ht="22.5" customHeight="1">
      <c r="A260" s="38"/>
      <c r="B260" s="38"/>
      <c r="C260" s="38"/>
      <c r="D260" s="38"/>
      <c r="E260" s="50"/>
      <c r="F260" s="38"/>
      <c r="G260" s="38"/>
      <c r="H260" s="38"/>
      <c r="I260" s="38"/>
      <c r="J260" s="38"/>
      <c r="K260" s="38"/>
      <c r="L260" s="27"/>
      <c r="M260" s="27"/>
      <c r="N260" s="190"/>
      <c r="O260" s="190"/>
      <c r="P260" s="38"/>
      <c r="Q260" s="38"/>
      <c r="R260" s="38"/>
      <c r="S260" s="38"/>
      <c r="T260" s="38"/>
      <c r="U260" s="38"/>
      <c r="V260" s="38"/>
      <c r="W260" s="38"/>
      <c r="X260" s="38"/>
      <c r="Y260" s="38"/>
      <c r="Z260" s="38"/>
    </row>
    <row r="261" spans="1:26" ht="22.5" customHeight="1">
      <c r="A261" s="38"/>
      <c r="B261" s="38"/>
      <c r="C261" s="38"/>
      <c r="D261" s="38"/>
      <c r="E261" s="50"/>
      <c r="F261" s="38"/>
      <c r="G261" s="38"/>
      <c r="H261" s="38"/>
      <c r="I261" s="38"/>
      <c r="J261" s="38"/>
      <c r="K261" s="38"/>
      <c r="L261" s="27"/>
      <c r="M261" s="27"/>
      <c r="N261" s="190"/>
      <c r="O261" s="190"/>
      <c r="P261" s="38"/>
      <c r="Q261" s="38"/>
      <c r="R261" s="38"/>
      <c r="S261" s="38"/>
      <c r="T261" s="38"/>
      <c r="U261" s="38"/>
      <c r="V261" s="38"/>
      <c r="W261" s="38"/>
      <c r="X261" s="38"/>
      <c r="Y261" s="38"/>
      <c r="Z261" s="38"/>
    </row>
    <row r="262" spans="1:26" ht="22.5" customHeight="1">
      <c r="A262" s="38"/>
      <c r="B262" s="38"/>
      <c r="C262" s="38"/>
      <c r="D262" s="38"/>
      <c r="E262" s="50"/>
      <c r="F262" s="38"/>
      <c r="G262" s="38"/>
      <c r="H262" s="38"/>
      <c r="I262" s="38"/>
      <c r="J262" s="38"/>
      <c r="K262" s="38"/>
      <c r="L262" s="27"/>
      <c r="M262" s="27"/>
      <c r="N262" s="190"/>
      <c r="O262" s="190"/>
      <c r="P262" s="38"/>
      <c r="Q262" s="38"/>
      <c r="R262" s="38"/>
      <c r="S262" s="38"/>
      <c r="T262" s="38"/>
      <c r="U262" s="38"/>
      <c r="V262" s="38"/>
      <c r="W262" s="38"/>
      <c r="X262" s="38"/>
      <c r="Y262" s="38"/>
      <c r="Z262" s="38"/>
    </row>
    <row r="263" spans="1:26" ht="22.5" customHeight="1">
      <c r="A263" s="38"/>
      <c r="B263" s="38"/>
      <c r="C263" s="38"/>
      <c r="D263" s="38"/>
      <c r="E263" s="50"/>
      <c r="F263" s="38"/>
      <c r="G263" s="38"/>
      <c r="H263" s="38"/>
      <c r="I263" s="38"/>
      <c r="J263" s="38"/>
      <c r="K263" s="38"/>
      <c r="L263" s="27"/>
      <c r="M263" s="27"/>
      <c r="N263" s="190"/>
      <c r="O263" s="190"/>
      <c r="P263" s="38"/>
      <c r="Q263" s="38"/>
      <c r="R263" s="38"/>
      <c r="S263" s="38"/>
      <c r="T263" s="38"/>
      <c r="U263" s="38"/>
      <c r="V263" s="38"/>
      <c r="W263" s="38"/>
      <c r="X263" s="38"/>
      <c r="Y263" s="38"/>
      <c r="Z263" s="38"/>
    </row>
    <row r="264" spans="1:26" ht="22.5" customHeight="1">
      <c r="A264" s="38"/>
      <c r="B264" s="38"/>
      <c r="C264" s="38"/>
      <c r="D264" s="38"/>
      <c r="E264" s="50"/>
      <c r="F264" s="38"/>
      <c r="G264" s="38"/>
      <c r="H264" s="38"/>
      <c r="I264" s="38"/>
      <c r="J264" s="38"/>
      <c r="K264" s="38"/>
      <c r="L264" s="27"/>
      <c r="M264" s="27"/>
      <c r="N264" s="190"/>
      <c r="O264" s="190"/>
      <c r="P264" s="38"/>
      <c r="Q264" s="38"/>
      <c r="R264" s="38"/>
      <c r="S264" s="38"/>
      <c r="T264" s="38"/>
      <c r="U264" s="38"/>
      <c r="V264" s="38"/>
      <c r="W264" s="38"/>
      <c r="X264" s="38"/>
      <c r="Y264" s="38"/>
      <c r="Z264" s="38"/>
    </row>
    <row r="265" spans="1:26" ht="22.5" customHeight="1">
      <c r="A265" s="38"/>
      <c r="B265" s="38"/>
      <c r="C265" s="38"/>
      <c r="D265" s="38"/>
      <c r="E265" s="50"/>
      <c r="F265" s="38"/>
      <c r="G265" s="38"/>
      <c r="H265" s="38"/>
      <c r="I265" s="38"/>
      <c r="J265" s="38"/>
      <c r="K265" s="38"/>
      <c r="L265" s="27"/>
      <c r="M265" s="27"/>
      <c r="N265" s="190"/>
      <c r="O265" s="190"/>
      <c r="P265" s="38"/>
      <c r="Q265" s="38"/>
      <c r="R265" s="38"/>
      <c r="S265" s="38"/>
      <c r="T265" s="38"/>
      <c r="U265" s="38"/>
      <c r="V265" s="38"/>
      <c r="W265" s="38"/>
      <c r="X265" s="38"/>
      <c r="Y265" s="38"/>
      <c r="Z265" s="38"/>
    </row>
    <row r="266" spans="1:26" ht="22.5" customHeight="1">
      <c r="A266" s="38"/>
      <c r="B266" s="38"/>
      <c r="C266" s="38"/>
      <c r="D266" s="38"/>
      <c r="E266" s="50"/>
      <c r="F266" s="38"/>
      <c r="G266" s="38"/>
      <c r="H266" s="38"/>
      <c r="I266" s="38"/>
      <c r="J266" s="38"/>
      <c r="K266" s="38"/>
      <c r="L266" s="27"/>
      <c r="M266" s="27"/>
      <c r="N266" s="190"/>
      <c r="O266" s="190"/>
      <c r="P266" s="38"/>
      <c r="Q266" s="38"/>
      <c r="R266" s="38"/>
      <c r="S266" s="38"/>
      <c r="T266" s="38"/>
      <c r="U266" s="38"/>
      <c r="V266" s="38"/>
      <c r="W266" s="38"/>
      <c r="X266" s="38"/>
      <c r="Y266" s="38"/>
      <c r="Z266" s="38"/>
    </row>
    <row r="267" spans="1:26" ht="22.5" customHeight="1">
      <c r="A267" s="38"/>
      <c r="B267" s="38"/>
      <c r="C267" s="38"/>
      <c r="D267" s="38"/>
      <c r="E267" s="50"/>
      <c r="F267" s="38"/>
      <c r="G267" s="38"/>
      <c r="H267" s="38"/>
      <c r="I267" s="38"/>
      <c r="J267" s="38"/>
      <c r="K267" s="38"/>
      <c r="L267" s="27"/>
      <c r="M267" s="27"/>
      <c r="N267" s="190"/>
      <c r="O267" s="190"/>
      <c r="P267" s="38"/>
      <c r="Q267" s="38"/>
      <c r="R267" s="38"/>
      <c r="S267" s="38"/>
      <c r="T267" s="38"/>
      <c r="U267" s="38"/>
      <c r="V267" s="38"/>
      <c r="W267" s="38"/>
      <c r="X267" s="38"/>
      <c r="Y267" s="38"/>
      <c r="Z267" s="38"/>
    </row>
    <row r="268" spans="1:26" ht="22.5" customHeight="1">
      <c r="A268" s="38"/>
      <c r="B268" s="38"/>
      <c r="C268" s="38"/>
      <c r="D268" s="38"/>
      <c r="E268" s="50"/>
      <c r="F268" s="38"/>
      <c r="G268" s="38"/>
      <c r="H268" s="38"/>
      <c r="I268" s="38"/>
      <c r="J268" s="38"/>
      <c r="K268" s="38"/>
      <c r="L268" s="27"/>
      <c r="M268" s="27"/>
      <c r="N268" s="190"/>
      <c r="O268" s="190"/>
      <c r="P268" s="38"/>
      <c r="Q268" s="38"/>
      <c r="R268" s="38"/>
      <c r="S268" s="38"/>
      <c r="T268" s="38"/>
      <c r="U268" s="38"/>
      <c r="V268" s="38"/>
      <c r="W268" s="38"/>
      <c r="X268" s="38"/>
      <c r="Y268" s="38"/>
      <c r="Z268" s="38"/>
    </row>
    <row r="269" spans="1:26" ht="22.5" customHeight="1">
      <c r="A269" s="38"/>
      <c r="B269" s="38"/>
      <c r="C269" s="38"/>
      <c r="D269" s="38"/>
      <c r="E269" s="50"/>
      <c r="F269" s="38"/>
      <c r="G269" s="38"/>
      <c r="H269" s="38"/>
      <c r="I269" s="38"/>
      <c r="J269" s="38"/>
      <c r="K269" s="38"/>
      <c r="L269" s="27"/>
      <c r="M269" s="27"/>
      <c r="N269" s="190"/>
      <c r="O269" s="190"/>
      <c r="P269" s="38"/>
      <c r="Q269" s="38"/>
      <c r="R269" s="38"/>
      <c r="S269" s="38"/>
      <c r="T269" s="38"/>
      <c r="U269" s="38"/>
      <c r="V269" s="38"/>
      <c r="W269" s="38"/>
      <c r="X269" s="38"/>
      <c r="Y269" s="38"/>
      <c r="Z269" s="38"/>
    </row>
    <row r="270" spans="1:26" ht="22.5" customHeight="1">
      <c r="A270" s="38"/>
      <c r="B270" s="38"/>
      <c r="C270" s="38"/>
      <c r="D270" s="38"/>
      <c r="E270" s="50"/>
      <c r="F270" s="38"/>
      <c r="G270" s="38"/>
      <c r="H270" s="38"/>
      <c r="I270" s="38"/>
      <c r="J270" s="38"/>
      <c r="K270" s="38"/>
      <c r="L270" s="27"/>
      <c r="M270" s="27"/>
      <c r="N270" s="190"/>
      <c r="O270" s="190"/>
      <c r="P270" s="38"/>
      <c r="Q270" s="38"/>
      <c r="R270" s="38"/>
      <c r="S270" s="38"/>
      <c r="T270" s="38"/>
      <c r="U270" s="38"/>
      <c r="V270" s="38"/>
      <c r="W270" s="38"/>
      <c r="X270" s="38"/>
      <c r="Y270" s="38"/>
      <c r="Z270" s="38"/>
    </row>
    <row r="271" spans="1:26" ht="22.5" customHeight="1">
      <c r="A271" s="38"/>
      <c r="B271" s="38"/>
      <c r="C271" s="38"/>
      <c r="D271" s="38"/>
      <c r="E271" s="50"/>
      <c r="F271" s="38"/>
      <c r="G271" s="38"/>
      <c r="H271" s="38"/>
      <c r="I271" s="38"/>
      <c r="J271" s="38"/>
      <c r="K271" s="38"/>
      <c r="L271" s="27"/>
      <c r="M271" s="27"/>
      <c r="N271" s="190"/>
      <c r="O271" s="190"/>
      <c r="P271" s="38"/>
      <c r="Q271" s="38"/>
      <c r="R271" s="38"/>
      <c r="S271" s="38"/>
      <c r="T271" s="38"/>
      <c r="U271" s="38"/>
      <c r="V271" s="38"/>
      <c r="W271" s="38"/>
      <c r="X271" s="38"/>
      <c r="Y271" s="38"/>
      <c r="Z271" s="38"/>
    </row>
    <row r="272" spans="1:26" ht="22.5" customHeight="1">
      <c r="A272" s="38"/>
      <c r="B272" s="38"/>
      <c r="C272" s="38"/>
      <c r="D272" s="38"/>
      <c r="E272" s="50"/>
      <c r="F272" s="38"/>
      <c r="G272" s="38"/>
      <c r="H272" s="38"/>
      <c r="I272" s="38"/>
      <c r="J272" s="38"/>
      <c r="K272" s="38"/>
      <c r="L272" s="27"/>
      <c r="M272" s="27"/>
      <c r="N272" s="190"/>
      <c r="O272" s="190"/>
      <c r="P272" s="38"/>
      <c r="Q272" s="38"/>
      <c r="R272" s="38"/>
      <c r="S272" s="38"/>
      <c r="T272" s="38"/>
      <c r="U272" s="38"/>
      <c r="V272" s="38"/>
      <c r="W272" s="38"/>
      <c r="X272" s="38"/>
      <c r="Y272" s="38"/>
      <c r="Z272" s="38"/>
    </row>
    <row r="273" spans="1:26" ht="22.5" customHeight="1">
      <c r="A273" s="38"/>
      <c r="B273" s="38"/>
      <c r="C273" s="38"/>
      <c r="D273" s="38"/>
      <c r="E273" s="50"/>
      <c r="F273" s="38"/>
      <c r="G273" s="38"/>
      <c r="H273" s="38"/>
      <c r="I273" s="38"/>
      <c r="J273" s="38"/>
      <c r="K273" s="38"/>
      <c r="L273" s="27"/>
      <c r="M273" s="27"/>
      <c r="N273" s="190"/>
      <c r="O273" s="190"/>
      <c r="P273" s="38"/>
      <c r="Q273" s="38"/>
      <c r="R273" s="38"/>
      <c r="S273" s="38"/>
      <c r="T273" s="38"/>
      <c r="U273" s="38"/>
      <c r="V273" s="38"/>
      <c r="W273" s="38"/>
      <c r="X273" s="38"/>
      <c r="Y273" s="38"/>
      <c r="Z273" s="38"/>
    </row>
    <row r="274" spans="1:26" ht="22.5" customHeight="1">
      <c r="A274" s="38"/>
      <c r="B274" s="38"/>
      <c r="C274" s="38"/>
      <c r="D274" s="38"/>
      <c r="E274" s="50"/>
      <c r="F274" s="38"/>
      <c r="G274" s="38"/>
      <c r="H274" s="38"/>
      <c r="I274" s="38"/>
      <c r="J274" s="38"/>
      <c r="K274" s="38"/>
      <c r="L274" s="27"/>
      <c r="M274" s="27"/>
      <c r="N274" s="190"/>
      <c r="O274" s="190"/>
      <c r="P274" s="38"/>
      <c r="Q274" s="38"/>
      <c r="R274" s="38"/>
      <c r="S274" s="38"/>
      <c r="T274" s="38"/>
      <c r="U274" s="38"/>
      <c r="V274" s="38"/>
      <c r="W274" s="38"/>
      <c r="X274" s="38"/>
      <c r="Y274" s="38"/>
      <c r="Z274" s="38"/>
    </row>
    <row r="275" spans="1:26" ht="22.5" customHeight="1">
      <c r="A275" s="38"/>
      <c r="B275" s="38"/>
      <c r="C275" s="38"/>
      <c r="D275" s="38"/>
      <c r="E275" s="50"/>
      <c r="F275" s="38"/>
      <c r="G275" s="38"/>
      <c r="H275" s="38"/>
      <c r="I275" s="38"/>
      <c r="J275" s="38"/>
      <c r="K275" s="38"/>
      <c r="L275" s="27"/>
      <c r="M275" s="27"/>
      <c r="N275" s="190"/>
      <c r="O275" s="190"/>
      <c r="P275" s="38"/>
      <c r="Q275" s="38"/>
      <c r="R275" s="38"/>
      <c r="S275" s="38"/>
      <c r="T275" s="38"/>
      <c r="U275" s="38"/>
      <c r="V275" s="38"/>
      <c r="W275" s="38"/>
      <c r="X275" s="38"/>
      <c r="Y275" s="38"/>
      <c r="Z275" s="38"/>
    </row>
    <row r="276" spans="1:26" ht="22.5" customHeight="1">
      <c r="A276" s="38"/>
      <c r="B276" s="38"/>
      <c r="C276" s="38"/>
      <c r="D276" s="38"/>
      <c r="E276" s="50"/>
      <c r="F276" s="38"/>
      <c r="G276" s="38"/>
      <c r="H276" s="38"/>
      <c r="I276" s="38"/>
      <c r="J276" s="38"/>
      <c r="K276" s="38"/>
      <c r="L276" s="27"/>
      <c r="M276" s="27"/>
      <c r="N276" s="190"/>
      <c r="O276" s="190"/>
      <c r="P276" s="38"/>
      <c r="Q276" s="38"/>
      <c r="R276" s="38"/>
      <c r="S276" s="38"/>
      <c r="T276" s="38"/>
      <c r="U276" s="38"/>
      <c r="V276" s="38"/>
      <c r="W276" s="38"/>
      <c r="X276" s="38"/>
      <c r="Y276" s="38"/>
      <c r="Z276" s="38"/>
    </row>
    <row r="277" spans="1:26" ht="22.5" customHeight="1">
      <c r="A277" s="38"/>
      <c r="B277" s="38"/>
      <c r="C277" s="38"/>
      <c r="D277" s="38"/>
      <c r="E277" s="50"/>
      <c r="F277" s="38"/>
      <c r="G277" s="38"/>
      <c r="H277" s="38"/>
      <c r="I277" s="38"/>
      <c r="J277" s="38"/>
      <c r="K277" s="38"/>
      <c r="L277" s="27"/>
      <c r="M277" s="27"/>
      <c r="N277" s="190"/>
      <c r="O277" s="190"/>
      <c r="P277" s="38"/>
      <c r="Q277" s="38"/>
      <c r="R277" s="38"/>
      <c r="S277" s="38"/>
      <c r="T277" s="38"/>
      <c r="U277" s="38"/>
      <c r="V277" s="38"/>
      <c r="W277" s="38"/>
      <c r="X277" s="38"/>
      <c r="Y277" s="38"/>
      <c r="Z277" s="38"/>
    </row>
    <row r="278" spans="1:26" ht="22.5" customHeight="1">
      <c r="A278" s="38"/>
      <c r="B278" s="38"/>
      <c r="C278" s="38"/>
      <c r="D278" s="38"/>
      <c r="E278" s="50"/>
      <c r="F278" s="38"/>
      <c r="G278" s="38"/>
      <c r="H278" s="38"/>
      <c r="I278" s="38"/>
      <c r="J278" s="38"/>
      <c r="K278" s="38"/>
      <c r="L278" s="27"/>
      <c r="M278" s="27"/>
      <c r="N278" s="190"/>
      <c r="O278" s="190"/>
      <c r="P278" s="38"/>
      <c r="Q278" s="38"/>
      <c r="R278" s="38"/>
      <c r="S278" s="38"/>
      <c r="T278" s="38"/>
      <c r="U278" s="38"/>
      <c r="V278" s="38"/>
      <c r="W278" s="38"/>
      <c r="X278" s="38"/>
      <c r="Y278" s="38"/>
      <c r="Z278" s="38"/>
    </row>
    <row r="279" spans="1:26" ht="22.5" customHeight="1">
      <c r="A279" s="38"/>
      <c r="B279" s="38"/>
      <c r="C279" s="38"/>
      <c r="D279" s="38"/>
      <c r="E279" s="50"/>
      <c r="F279" s="38"/>
      <c r="G279" s="38"/>
      <c r="H279" s="38"/>
      <c r="I279" s="38"/>
      <c r="J279" s="38"/>
      <c r="K279" s="38"/>
      <c r="L279" s="27"/>
      <c r="M279" s="27"/>
      <c r="N279" s="190"/>
      <c r="O279" s="190"/>
      <c r="P279" s="38"/>
      <c r="Q279" s="38"/>
      <c r="R279" s="38"/>
      <c r="S279" s="38"/>
      <c r="T279" s="38"/>
      <c r="U279" s="38"/>
      <c r="V279" s="38"/>
      <c r="W279" s="38"/>
      <c r="X279" s="38"/>
      <c r="Y279" s="38"/>
      <c r="Z279" s="38"/>
    </row>
    <row r="280" spans="1:26" ht="22.5" customHeight="1">
      <c r="A280" s="38"/>
      <c r="B280" s="38"/>
      <c r="C280" s="38"/>
      <c r="D280" s="38"/>
      <c r="E280" s="50"/>
      <c r="F280" s="38"/>
      <c r="G280" s="38"/>
      <c r="H280" s="38"/>
      <c r="I280" s="38"/>
      <c r="J280" s="38"/>
      <c r="K280" s="38"/>
      <c r="L280" s="27"/>
      <c r="M280" s="27"/>
      <c r="N280" s="190"/>
      <c r="O280" s="190"/>
      <c r="P280" s="38"/>
      <c r="Q280" s="38"/>
      <c r="R280" s="38"/>
      <c r="S280" s="38"/>
      <c r="T280" s="38"/>
      <c r="U280" s="38"/>
      <c r="V280" s="38"/>
      <c r="W280" s="38"/>
      <c r="X280" s="38"/>
      <c r="Y280" s="38"/>
      <c r="Z280" s="38"/>
    </row>
    <row r="281" spans="1:26" ht="22.5" customHeight="1">
      <c r="A281" s="38"/>
      <c r="B281" s="38"/>
      <c r="C281" s="38"/>
      <c r="D281" s="38"/>
      <c r="E281" s="50"/>
      <c r="F281" s="38"/>
      <c r="G281" s="38"/>
      <c r="H281" s="38"/>
      <c r="I281" s="38"/>
      <c r="J281" s="38"/>
      <c r="K281" s="38"/>
      <c r="L281" s="27"/>
      <c r="M281" s="27"/>
      <c r="N281" s="190"/>
      <c r="O281" s="190"/>
      <c r="P281" s="38"/>
      <c r="Q281" s="38"/>
      <c r="R281" s="38"/>
      <c r="S281" s="38"/>
      <c r="T281" s="38"/>
      <c r="U281" s="38"/>
      <c r="V281" s="38"/>
      <c r="W281" s="38"/>
      <c r="X281" s="38"/>
      <c r="Y281" s="38"/>
      <c r="Z281" s="38"/>
    </row>
    <row r="282" spans="1:26" ht="22.5" customHeight="1">
      <c r="A282" s="38"/>
      <c r="B282" s="38"/>
      <c r="C282" s="38"/>
      <c r="D282" s="38"/>
      <c r="E282" s="50"/>
      <c r="F282" s="38"/>
      <c r="G282" s="38"/>
      <c r="H282" s="38"/>
      <c r="I282" s="38"/>
      <c r="J282" s="38"/>
      <c r="K282" s="38"/>
      <c r="L282" s="27"/>
      <c r="M282" s="27"/>
      <c r="N282" s="190"/>
      <c r="O282" s="190"/>
      <c r="P282" s="38"/>
      <c r="Q282" s="38"/>
      <c r="R282" s="38"/>
      <c r="S282" s="38"/>
      <c r="T282" s="38"/>
      <c r="U282" s="38"/>
      <c r="V282" s="38"/>
      <c r="W282" s="38"/>
      <c r="X282" s="38"/>
      <c r="Y282" s="38"/>
      <c r="Z282" s="38"/>
    </row>
    <row r="283" spans="1:26" ht="22.5" customHeight="1">
      <c r="A283" s="38"/>
      <c r="B283" s="38"/>
      <c r="C283" s="38"/>
      <c r="D283" s="38"/>
      <c r="E283" s="50"/>
      <c r="F283" s="38"/>
      <c r="G283" s="38"/>
      <c r="H283" s="38"/>
      <c r="I283" s="38"/>
      <c r="J283" s="38"/>
      <c r="K283" s="38"/>
      <c r="L283" s="27"/>
      <c r="M283" s="27"/>
      <c r="N283" s="190"/>
      <c r="O283" s="190"/>
      <c r="P283" s="38"/>
      <c r="Q283" s="38"/>
      <c r="R283" s="38"/>
      <c r="S283" s="38"/>
      <c r="T283" s="38"/>
      <c r="U283" s="38"/>
      <c r="V283" s="38"/>
      <c r="W283" s="38"/>
      <c r="X283" s="38"/>
      <c r="Y283" s="38"/>
      <c r="Z283" s="38"/>
    </row>
    <row r="284" spans="1:26" ht="22.5" customHeight="1">
      <c r="A284" s="38"/>
      <c r="B284" s="38"/>
      <c r="C284" s="38"/>
      <c r="D284" s="38"/>
      <c r="E284" s="50"/>
      <c r="F284" s="38"/>
      <c r="G284" s="38"/>
      <c r="H284" s="38"/>
      <c r="I284" s="38"/>
      <c r="J284" s="38"/>
      <c r="K284" s="38"/>
      <c r="L284" s="27"/>
      <c r="M284" s="27"/>
      <c r="N284" s="190"/>
      <c r="O284" s="190"/>
      <c r="P284" s="38"/>
      <c r="Q284" s="38"/>
      <c r="R284" s="38"/>
      <c r="S284" s="38"/>
      <c r="T284" s="38"/>
      <c r="U284" s="38"/>
      <c r="V284" s="38"/>
      <c r="W284" s="38"/>
      <c r="X284" s="38"/>
      <c r="Y284" s="38"/>
      <c r="Z284" s="38"/>
    </row>
    <row r="285" spans="1:26" ht="22.5" customHeight="1">
      <c r="A285" s="38"/>
      <c r="B285" s="38"/>
      <c r="C285" s="38"/>
      <c r="D285" s="38"/>
      <c r="E285" s="50"/>
      <c r="F285" s="38"/>
      <c r="G285" s="38"/>
      <c r="H285" s="38"/>
      <c r="I285" s="38"/>
      <c r="J285" s="38"/>
      <c r="K285" s="38"/>
      <c r="L285" s="27"/>
      <c r="M285" s="27"/>
      <c r="N285" s="190"/>
      <c r="O285" s="190"/>
      <c r="P285" s="38"/>
      <c r="Q285" s="38"/>
      <c r="R285" s="38"/>
      <c r="S285" s="38"/>
      <c r="T285" s="38"/>
      <c r="U285" s="38"/>
      <c r="V285" s="38"/>
      <c r="W285" s="38"/>
      <c r="X285" s="38"/>
      <c r="Y285" s="38"/>
      <c r="Z285" s="38"/>
    </row>
    <row r="286" spans="1:26" ht="22.5" customHeight="1">
      <c r="A286" s="38"/>
      <c r="B286" s="38"/>
      <c r="C286" s="38"/>
      <c r="D286" s="38"/>
      <c r="E286" s="50"/>
      <c r="F286" s="38"/>
      <c r="G286" s="38"/>
      <c r="H286" s="38"/>
      <c r="I286" s="38"/>
      <c r="J286" s="38"/>
      <c r="K286" s="38"/>
      <c r="L286" s="27"/>
      <c r="M286" s="27"/>
      <c r="N286" s="190"/>
      <c r="O286" s="190"/>
      <c r="P286" s="38"/>
      <c r="Q286" s="38"/>
      <c r="R286" s="38"/>
      <c r="S286" s="38"/>
      <c r="T286" s="38"/>
      <c r="U286" s="38"/>
      <c r="V286" s="38"/>
      <c r="W286" s="38"/>
      <c r="X286" s="38"/>
      <c r="Y286" s="38"/>
      <c r="Z286" s="38"/>
    </row>
    <row r="287" spans="1:26" ht="22.5" customHeight="1">
      <c r="A287" s="38"/>
      <c r="B287" s="38"/>
      <c r="C287" s="38"/>
      <c r="D287" s="38"/>
      <c r="E287" s="50"/>
      <c r="F287" s="38"/>
      <c r="G287" s="38"/>
      <c r="H287" s="38"/>
      <c r="I287" s="38"/>
      <c r="J287" s="38"/>
      <c r="K287" s="38"/>
      <c r="L287" s="27"/>
      <c r="M287" s="27"/>
      <c r="N287" s="190"/>
      <c r="O287" s="190"/>
      <c r="P287" s="38"/>
      <c r="Q287" s="38"/>
      <c r="R287" s="38"/>
      <c r="S287" s="38"/>
      <c r="T287" s="38"/>
      <c r="U287" s="38"/>
      <c r="V287" s="38"/>
      <c r="W287" s="38"/>
      <c r="X287" s="38"/>
      <c r="Y287" s="38"/>
      <c r="Z287" s="38"/>
    </row>
    <row r="288" spans="1:26" ht="22.5" customHeight="1">
      <c r="A288" s="38"/>
      <c r="B288" s="38"/>
      <c r="C288" s="38"/>
      <c r="D288" s="38"/>
      <c r="E288" s="50"/>
      <c r="F288" s="38"/>
      <c r="G288" s="38"/>
      <c r="H288" s="38"/>
      <c r="I288" s="38"/>
      <c r="J288" s="38"/>
      <c r="K288" s="38"/>
      <c r="L288" s="27"/>
      <c r="M288" s="27"/>
      <c r="N288" s="190"/>
      <c r="O288" s="190"/>
      <c r="P288" s="38"/>
      <c r="Q288" s="38"/>
      <c r="R288" s="38"/>
      <c r="S288" s="38"/>
      <c r="T288" s="38"/>
      <c r="U288" s="38"/>
      <c r="V288" s="38"/>
      <c r="W288" s="38"/>
      <c r="X288" s="38"/>
      <c r="Y288" s="38"/>
      <c r="Z288" s="38"/>
    </row>
    <row r="289" spans="1:26" ht="22.5" customHeight="1">
      <c r="A289" s="38"/>
      <c r="B289" s="38"/>
      <c r="C289" s="38"/>
      <c r="D289" s="38"/>
      <c r="E289" s="50"/>
      <c r="F289" s="38"/>
      <c r="G289" s="38"/>
      <c r="H289" s="38"/>
      <c r="I289" s="38"/>
      <c r="J289" s="38"/>
      <c r="K289" s="38"/>
      <c r="L289" s="27"/>
      <c r="M289" s="27"/>
      <c r="N289" s="190"/>
      <c r="O289" s="190"/>
      <c r="P289" s="38"/>
      <c r="Q289" s="38"/>
      <c r="R289" s="38"/>
      <c r="S289" s="38"/>
      <c r="T289" s="38"/>
      <c r="U289" s="38"/>
      <c r="V289" s="38"/>
      <c r="W289" s="38"/>
      <c r="X289" s="38"/>
      <c r="Y289" s="38"/>
      <c r="Z289" s="38"/>
    </row>
    <row r="290" spans="1:26" ht="22.5" customHeight="1">
      <c r="A290" s="38"/>
      <c r="B290" s="38"/>
      <c r="C290" s="38"/>
      <c r="D290" s="38"/>
      <c r="E290" s="50"/>
      <c r="F290" s="38"/>
      <c r="G290" s="38"/>
      <c r="H290" s="38"/>
      <c r="I290" s="38"/>
      <c r="J290" s="38"/>
      <c r="K290" s="38"/>
      <c r="L290" s="27"/>
      <c r="M290" s="27"/>
      <c r="N290" s="190"/>
      <c r="O290" s="190"/>
      <c r="P290" s="38"/>
      <c r="Q290" s="38"/>
      <c r="R290" s="38"/>
      <c r="S290" s="38"/>
      <c r="T290" s="38"/>
      <c r="U290" s="38"/>
      <c r="V290" s="38"/>
      <c r="W290" s="38"/>
      <c r="X290" s="38"/>
      <c r="Y290" s="38"/>
      <c r="Z290" s="38"/>
    </row>
    <row r="291" spans="1:26" ht="22.5" customHeight="1">
      <c r="A291" s="38"/>
      <c r="B291" s="38"/>
      <c r="C291" s="38"/>
      <c r="D291" s="38"/>
      <c r="E291" s="50"/>
      <c r="F291" s="38"/>
      <c r="G291" s="38"/>
      <c r="H291" s="38"/>
      <c r="I291" s="38"/>
      <c r="J291" s="38"/>
      <c r="K291" s="38"/>
      <c r="L291" s="27"/>
      <c r="M291" s="27"/>
      <c r="N291" s="190"/>
      <c r="O291" s="190"/>
      <c r="P291" s="38"/>
      <c r="Q291" s="38"/>
      <c r="R291" s="38"/>
      <c r="S291" s="38"/>
      <c r="T291" s="38"/>
      <c r="U291" s="38"/>
      <c r="V291" s="38"/>
      <c r="W291" s="38"/>
      <c r="X291" s="38"/>
      <c r="Y291" s="38"/>
      <c r="Z291" s="38"/>
    </row>
    <row r="292" spans="1:26" ht="22.5" customHeight="1">
      <c r="A292" s="38"/>
      <c r="B292" s="38"/>
      <c r="C292" s="38"/>
      <c r="D292" s="38"/>
      <c r="E292" s="50"/>
      <c r="F292" s="38"/>
      <c r="G292" s="38"/>
      <c r="H292" s="38"/>
      <c r="I292" s="38"/>
      <c r="J292" s="38"/>
      <c r="K292" s="38"/>
      <c r="L292" s="27"/>
      <c r="M292" s="27"/>
      <c r="N292" s="190"/>
      <c r="O292" s="190"/>
      <c r="P292" s="38"/>
      <c r="Q292" s="38"/>
      <c r="R292" s="38"/>
      <c r="S292" s="38"/>
      <c r="T292" s="38"/>
      <c r="U292" s="38"/>
      <c r="V292" s="38"/>
      <c r="W292" s="38"/>
      <c r="X292" s="38"/>
      <c r="Y292" s="38"/>
      <c r="Z292" s="38"/>
    </row>
    <row r="293" spans="1:26" ht="22.5" customHeight="1">
      <c r="A293" s="38"/>
      <c r="B293" s="38"/>
      <c r="C293" s="38"/>
      <c r="D293" s="38"/>
      <c r="E293" s="50"/>
      <c r="F293" s="38"/>
      <c r="G293" s="38"/>
      <c r="H293" s="38"/>
      <c r="I293" s="38"/>
      <c r="J293" s="38"/>
      <c r="K293" s="38"/>
      <c r="L293" s="27"/>
      <c r="M293" s="27"/>
      <c r="N293" s="190"/>
      <c r="O293" s="190"/>
      <c r="P293" s="38"/>
      <c r="Q293" s="38"/>
      <c r="R293" s="38"/>
      <c r="S293" s="38"/>
      <c r="T293" s="38"/>
      <c r="U293" s="38"/>
      <c r="V293" s="38"/>
      <c r="W293" s="38"/>
      <c r="X293" s="38"/>
      <c r="Y293" s="38"/>
      <c r="Z293" s="38"/>
    </row>
    <row r="294" spans="1:26" ht="22.5" customHeight="1">
      <c r="A294" s="38"/>
      <c r="B294" s="38"/>
      <c r="C294" s="38"/>
      <c r="D294" s="38"/>
      <c r="E294" s="50"/>
      <c r="F294" s="38"/>
      <c r="G294" s="38"/>
      <c r="H294" s="38"/>
      <c r="I294" s="38"/>
      <c r="J294" s="38"/>
      <c r="K294" s="38"/>
      <c r="L294" s="27"/>
      <c r="M294" s="27"/>
      <c r="N294" s="190"/>
      <c r="O294" s="190"/>
      <c r="P294" s="38"/>
      <c r="Q294" s="38"/>
      <c r="R294" s="38"/>
      <c r="S294" s="38"/>
      <c r="T294" s="38"/>
      <c r="U294" s="38"/>
      <c r="V294" s="38"/>
      <c r="W294" s="38"/>
      <c r="X294" s="38"/>
      <c r="Y294" s="38"/>
      <c r="Z294" s="38"/>
    </row>
    <row r="295" spans="1:26" ht="22.5" customHeight="1">
      <c r="A295" s="38"/>
      <c r="B295" s="38"/>
      <c r="C295" s="38"/>
      <c r="D295" s="38"/>
      <c r="E295" s="50"/>
      <c r="F295" s="38"/>
      <c r="G295" s="38"/>
      <c r="H295" s="38"/>
      <c r="I295" s="38"/>
      <c r="J295" s="38"/>
      <c r="K295" s="38"/>
      <c r="L295" s="27"/>
      <c r="M295" s="27"/>
      <c r="N295" s="190"/>
      <c r="O295" s="190"/>
      <c r="P295" s="38"/>
      <c r="Q295" s="38"/>
      <c r="R295" s="38"/>
      <c r="S295" s="38"/>
      <c r="T295" s="38"/>
      <c r="U295" s="38"/>
      <c r="V295" s="38"/>
      <c r="W295" s="38"/>
      <c r="X295" s="38"/>
      <c r="Y295" s="38"/>
      <c r="Z295" s="38"/>
    </row>
    <row r="296" spans="1:26" ht="22.5" customHeight="1">
      <c r="A296" s="38"/>
      <c r="B296" s="38"/>
      <c r="C296" s="38"/>
      <c r="D296" s="38"/>
      <c r="E296" s="50"/>
      <c r="F296" s="38"/>
      <c r="G296" s="38"/>
      <c r="H296" s="38"/>
      <c r="I296" s="38"/>
      <c r="J296" s="38"/>
      <c r="K296" s="38"/>
      <c r="L296" s="27"/>
      <c r="M296" s="27"/>
      <c r="N296" s="190"/>
      <c r="O296" s="190"/>
      <c r="P296" s="38"/>
      <c r="Q296" s="38"/>
      <c r="R296" s="38"/>
      <c r="S296" s="38"/>
      <c r="T296" s="38"/>
      <c r="U296" s="38"/>
      <c r="V296" s="38"/>
      <c r="W296" s="38"/>
      <c r="X296" s="38"/>
      <c r="Y296" s="38"/>
      <c r="Z296" s="38"/>
    </row>
    <row r="297" spans="1:26" ht="22.5" customHeight="1">
      <c r="A297" s="38"/>
      <c r="B297" s="38"/>
      <c r="C297" s="38"/>
      <c r="D297" s="38"/>
      <c r="E297" s="50"/>
      <c r="F297" s="38"/>
      <c r="G297" s="38"/>
      <c r="H297" s="38"/>
      <c r="I297" s="38"/>
      <c r="J297" s="38"/>
      <c r="K297" s="38"/>
      <c r="L297" s="27"/>
      <c r="M297" s="27"/>
      <c r="N297" s="190"/>
      <c r="O297" s="190"/>
      <c r="P297" s="38"/>
      <c r="Q297" s="38"/>
      <c r="R297" s="38"/>
      <c r="S297" s="38"/>
      <c r="T297" s="38"/>
      <c r="U297" s="38"/>
      <c r="V297" s="38"/>
      <c r="W297" s="38"/>
      <c r="X297" s="38"/>
      <c r="Y297" s="38"/>
      <c r="Z297" s="38"/>
    </row>
    <row r="298" spans="1:26" ht="22.5" customHeight="1">
      <c r="A298" s="38"/>
      <c r="B298" s="38"/>
      <c r="C298" s="38"/>
      <c r="D298" s="38"/>
      <c r="E298" s="50"/>
      <c r="F298" s="38"/>
      <c r="G298" s="38"/>
      <c r="H298" s="38"/>
      <c r="I298" s="38"/>
      <c r="J298" s="38"/>
      <c r="K298" s="38"/>
      <c r="L298" s="27"/>
      <c r="M298" s="27"/>
      <c r="N298" s="190"/>
      <c r="O298" s="190"/>
      <c r="P298" s="38"/>
      <c r="Q298" s="38"/>
      <c r="R298" s="38"/>
      <c r="S298" s="38"/>
      <c r="T298" s="38"/>
      <c r="U298" s="38"/>
      <c r="V298" s="38"/>
      <c r="W298" s="38"/>
      <c r="X298" s="38"/>
      <c r="Y298" s="38"/>
      <c r="Z298" s="38"/>
    </row>
    <row r="299" spans="1:26" ht="22.5" customHeight="1">
      <c r="A299" s="38"/>
      <c r="B299" s="38"/>
      <c r="C299" s="38"/>
      <c r="D299" s="38"/>
      <c r="E299" s="50"/>
      <c r="F299" s="38"/>
      <c r="G299" s="38"/>
      <c r="H299" s="38"/>
      <c r="I299" s="38"/>
      <c r="J299" s="38"/>
      <c r="K299" s="38"/>
      <c r="L299" s="27"/>
      <c r="M299" s="27"/>
      <c r="N299" s="190"/>
      <c r="O299" s="190"/>
      <c r="P299" s="38"/>
      <c r="Q299" s="38"/>
      <c r="R299" s="38"/>
      <c r="S299" s="38"/>
      <c r="T299" s="38"/>
      <c r="U299" s="38"/>
      <c r="V299" s="38"/>
      <c r="W299" s="38"/>
      <c r="X299" s="38"/>
      <c r="Y299" s="38"/>
      <c r="Z299" s="38"/>
    </row>
    <row r="300" spans="1:26" ht="22.5" customHeight="1">
      <c r="A300" s="38"/>
      <c r="B300" s="38"/>
      <c r="C300" s="38"/>
      <c r="D300" s="38"/>
      <c r="E300" s="50"/>
      <c r="F300" s="38"/>
      <c r="G300" s="38"/>
      <c r="H300" s="38"/>
      <c r="I300" s="38"/>
      <c r="J300" s="38"/>
      <c r="K300" s="38"/>
      <c r="L300" s="27"/>
      <c r="M300" s="27"/>
      <c r="N300" s="190"/>
      <c r="O300" s="190"/>
      <c r="P300" s="38"/>
      <c r="Q300" s="38"/>
      <c r="R300" s="38"/>
      <c r="S300" s="38"/>
      <c r="T300" s="38"/>
      <c r="U300" s="38"/>
      <c r="V300" s="38"/>
      <c r="W300" s="38"/>
      <c r="X300" s="38"/>
      <c r="Y300" s="38"/>
      <c r="Z300" s="38"/>
    </row>
    <row r="301" spans="1:26" ht="22.5" customHeight="1">
      <c r="A301" s="38"/>
      <c r="B301" s="38"/>
      <c r="C301" s="38"/>
      <c r="D301" s="38"/>
      <c r="E301" s="50"/>
      <c r="F301" s="38"/>
      <c r="G301" s="38"/>
      <c r="H301" s="38"/>
      <c r="I301" s="38"/>
      <c r="J301" s="38"/>
      <c r="K301" s="38"/>
      <c r="L301" s="27"/>
      <c r="M301" s="27"/>
      <c r="N301" s="190"/>
      <c r="O301" s="190"/>
      <c r="P301" s="38"/>
      <c r="Q301" s="38"/>
      <c r="R301" s="38"/>
      <c r="S301" s="38"/>
      <c r="T301" s="38"/>
      <c r="U301" s="38"/>
      <c r="V301" s="38"/>
      <c r="W301" s="38"/>
      <c r="X301" s="38"/>
      <c r="Y301" s="38"/>
      <c r="Z301" s="38"/>
    </row>
    <row r="302" spans="1:26" ht="22.5" customHeight="1">
      <c r="A302" s="38"/>
      <c r="B302" s="38"/>
      <c r="C302" s="38"/>
      <c r="D302" s="38"/>
      <c r="E302" s="50"/>
      <c r="F302" s="38"/>
      <c r="G302" s="38"/>
      <c r="H302" s="38"/>
      <c r="I302" s="38"/>
      <c r="J302" s="38"/>
      <c r="K302" s="38"/>
      <c r="L302" s="27"/>
      <c r="M302" s="27"/>
      <c r="N302" s="190"/>
      <c r="O302" s="190"/>
      <c r="P302" s="38"/>
      <c r="Q302" s="38"/>
      <c r="R302" s="38"/>
      <c r="S302" s="38"/>
      <c r="T302" s="38"/>
      <c r="U302" s="38"/>
      <c r="V302" s="38"/>
      <c r="W302" s="38"/>
      <c r="X302" s="38"/>
      <c r="Y302" s="38"/>
      <c r="Z302" s="38"/>
    </row>
    <row r="303" spans="1:26" ht="22.5" customHeight="1">
      <c r="A303" s="38"/>
      <c r="B303" s="38"/>
      <c r="C303" s="38"/>
      <c r="D303" s="38"/>
      <c r="E303" s="50"/>
      <c r="F303" s="38"/>
      <c r="G303" s="38"/>
      <c r="H303" s="38"/>
      <c r="I303" s="38"/>
      <c r="J303" s="38"/>
      <c r="K303" s="38"/>
      <c r="L303" s="27"/>
      <c r="M303" s="27"/>
      <c r="N303" s="190"/>
      <c r="O303" s="190"/>
      <c r="P303" s="38"/>
      <c r="Q303" s="38"/>
      <c r="R303" s="38"/>
      <c r="S303" s="38"/>
      <c r="T303" s="38"/>
      <c r="U303" s="38"/>
      <c r="V303" s="38"/>
      <c r="W303" s="38"/>
      <c r="X303" s="38"/>
      <c r="Y303" s="38"/>
      <c r="Z303" s="38"/>
    </row>
    <row r="304" spans="1:26" ht="22.5" customHeight="1">
      <c r="A304" s="38"/>
      <c r="B304" s="38"/>
      <c r="C304" s="38"/>
      <c r="D304" s="38"/>
      <c r="E304" s="50"/>
      <c r="F304" s="38"/>
      <c r="G304" s="38"/>
      <c r="H304" s="38"/>
      <c r="I304" s="38"/>
      <c r="J304" s="38"/>
      <c r="K304" s="38"/>
      <c r="L304" s="27"/>
      <c r="M304" s="27"/>
      <c r="N304" s="190"/>
      <c r="O304" s="190"/>
      <c r="P304" s="38"/>
      <c r="Q304" s="38"/>
      <c r="R304" s="38"/>
      <c r="S304" s="38"/>
      <c r="T304" s="38"/>
      <c r="U304" s="38"/>
      <c r="V304" s="38"/>
      <c r="W304" s="38"/>
      <c r="X304" s="38"/>
      <c r="Y304" s="38"/>
      <c r="Z304" s="38"/>
    </row>
    <row r="305" spans="1:26" ht="22.5" customHeight="1">
      <c r="A305" s="38"/>
      <c r="B305" s="38"/>
      <c r="C305" s="38"/>
      <c r="D305" s="38"/>
      <c r="E305" s="50"/>
      <c r="F305" s="38"/>
      <c r="G305" s="38"/>
      <c r="H305" s="38"/>
      <c r="I305" s="38"/>
      <c r="J305" s="38"/>
      <c r="K305" s="38"/>
      <c r="L305" s="27"/>
      <c r="M305" s="27"/>
      <c r="N305" s="190"/>
      <c r="O305" s="190"/>
      <c r="P305" s="38"/>
      <c r="Q305" s="38"/>
      <c r="R305" s="38"/>
      <c r="S305" s="38"/>
      <c r="T305" s="38"/>
      <c r="U305" s="38"/>
      <c r="V305" s="38"/>
      <c r="W305" s="38"/>
      <c r="X305" s="38"/>
      <c r="Y305" s="38"/>
      <c r="Z305" s="38"/>
    </row>
    <row r="306" spans="1:26" ht="22.5" customHeight="1">
      <c r="A306" s="38"/>
      <c r="B306" s="38"/>
      <c r="C306" s="38"/>
      <c r="D306" s="38"/>
      <c r="E306" s="50"/>
      <c r="F306" s="38"/>
      <c r="G306" s="38"/>
      <c r="H306" s="38"/>
      <c r="I306" s="38"/>
      <c r="J306" s="38"/>
      <c r="K306" s="38"/>
      <c r="L306" s="27"/>
      <c r="M306" s="27"/>
      <c r="N306" s="190"/>
      <c r="O306" s="190"/>
      <c r="P306" s="38"/>
      <c r="Q306" s="38"/>
      <c r="R306" s="38"/>
      <c r="S306" s="38"/>
      <c r="T306" s="38"/>
      <c r="U306" s="38"/>
      <c r="V306" s="38"/>
      <c r="W306" s="38"/>
      <c r="X306" s="38"/>
      <c r="Y306" s="38"/>
      <c r="Z306" s="38"/>
    </row>
    <row r="307" spans="1:26" ht="22.5" customHeight="1">
      <c r="A307" s="38"/>
      <c r="B307" s="38"/>
      <c r="C307" s="38"/>
      <c r="D307" s="38"/>
      <c r="E307" s="50"/>
      <c r="F307" s="38"/>
      <c r="G307" s="38"/>
      <c r="H307" s="38"/>
      <c r="I307" s="38"/>
      <c r="J307" s="38"/>
      <c r="K307" s="38"/>
      <c r="L307" s="27"/>
      <c r="M307" s="27"/>
      <c r="N307" s="190"/>
      <c r="O307" s="190"/>
      <c r="P307" s="38"/>
      <c r="Q307" s="38"/>
      <c r="R307" s="38"/>
      <c r="S307" s="38"/>
      <c r="T307" s="38"/>
      <c r="U307" s="38"/>
      <c r="V307" s="38"/>
      <c r="W307" s="38"/>
      <c r="X307" s="38"/>
      <c r="Y307" s="38"/>
      <c r="Z307" s="38"/>
    </row>
    <row r="308" spans="1:26" ht="22.5" customHeight="1">
      <c r="A308" s="38"/>
      <c r="B308" s="38"/>
      <c r="C308" s="38"/>
      <c r="D308" s="38"/>
      <c r="E308" s="50"/>
      <c r="F308" s="38"/>
      <c r="G308" s="38"/>
      <c r="H308" s="38"/>
      <c r="I308" s="38"/>
      <c r="J308" s="38"/>
      <c r="K308" s="38"/>
      <c r="L308" s="27"/>
      <c r="M308" s="27"/>
      <c r="N308" s="190"/>
      <c r="O308" s="190"/>
      <c r="P308" s="38"/>
      <c r="Q308" s="38"/>
      <c r="R308" s="38"/>
      <c r="S308" s="38"/>
      <c r="T308" s="38"/>
      <c r="U308" s="38"/>
      <c r="V308" s="38"/>
      <c r="W308" s="38"/>
      <c r="X308" s="38"/>
      <c r="Y308" s="38"/>
      <c r="Z308" s="38"/>
    </row>
    <row r="309" spans="1:26" ht="22.5" customHeight="1">
      <c r="A309" s="38"/>
      <c r="B309" s="38"/>
      <c r="C309" s="38"/>
      <c r="D309" s="38"/>
      <c r="E309" s="50"/>
      <c r="F309" s="38"/>
      <c r="G309" s="38"/>
      <c r="H309" s="38"/>
      <c r="I309" s="38"/>
      <c r="J309" s="38"/>
      <c r="K309" s="38"/>
      <c r="L309" s="27"/>
      <c r="M309" s="27"/>
      <c r="N309" s="190"/>
      <c r="O309" s="190"/>
      <c r="P309" s="38"/>
      <c r="Q309" s="38"/>
      <c r="R309" s="38"/>
      <c r="S309" s="38"/>
      <c r="T309" s="38"/>
      <c r="U309" s="38"/>
      <c r="V309" s="38"/>
      <c r="W309" s="38"/>
      <c r="X309" s="38"/>
      <c r="Y309" s="38"/>
      <c r="Z309" s="38"/>
    </row>
    <row r="310" spans="1:26" ht="22.5" customHeight="1">
      <c r="A310" s="38"/>
      <c r="B310" s="38"/>
      <c r="C310" s="38"/>
      <c r="D310" s="38"/>
      <c r="E310" s="50"/>
      <c r="F310" s="38"/>
      <c r="G310" s="38"/>
      <c r="H310" s="38"/>
      <c r="I310" s="38"/>
      <c r="J310" s="38"/>
      <c r="K310" s="38"/>
      <c r="L310" s="27"/>
      <c r="M310" s="27"/>
      <c r="N310" s="190"/>
      <c r="O310" s="190"/>
      <c r="P310" s="38"/>
      <c r="Q310" s="38"/>
      <c r="R310" s="38"/>
      <c r="S310" s="38"/>
      <c r="T310" s="38"/>
      <c r="U310" s="38"/>
      <c r="V310" s="38"/>
      <c r="W310" s="38"/>
      <c r="X310" s="38"/>
      <c r="Y310" s="38"/>
      <c r="Z310" s="38"/>
    </row>
    <row r="311" spans="1:26" ht="22.5" customHeight="1">
      <c r="A311" s="38"/>
      <c r="B311" s="38"/>
      <c r="C311" s="38"/>
      <c r="D311" s="38"/>
      <c r="E311" s="50"/>
      <c r="F311" s="38"/>
      <c r="G311" s="38"/>
      <c r="H311" s="38"/>
      <c r="I311" s="38"/>
      <c r="J311" s="38"/>
      <c r="K311" s="38"/>
      <c r="L311" s="27"/>
      <c r="M311" s="27"/>
      <c r="N311" s="190"/>
      <c r="O311" s="190"/>
      <c r="P311" s="38"/>
      <c r="Q311" s="38"/>
      <c r="R311" s="38"/>
      <c r="S311" s="38"/>
      <c r="T311" s="38"/>
      <c r="U311" s="38"/>
      <c r="V311" s="38"/>
      <c r="W311" s="38"/>
      <c r="X311" s="38"/>
      <c r="Y311" s="38"/>
      <c r="Z311" s="38"/>
    </row>
    <row r="312" spans="1:26" ht="22.5" customHeight="1">
      <c r="A312" s="38"/>
      <c r="B312" s="38"/>
      <c r="C312" s="38"/>
      <c r="D312" s="38"/>
      <c r="E312" s="50"/>
      <c r="F312" s="38"/>
      <c r="G312" s="38"/>
      <c r="H312" s="38"/>
      <c r="I312" s="38"/>
      <c r="J312" s="38"/>
      <c r="K312" s="38"/>
      <c r="L312" s="27"/>
      <c r="M312" s="27"/>
      <c r="N312" s="190"/>
      <c r="O312" s="190"/>
      <c r="P312" s="38"/>
      <c r="Q312" s="38"/>
      <c r="R312" s="38"/>
      <c r="S312" s="38"/>
      <c r="T312" s="38"/>
      <c r="U312" s="38"/>
      <c r="V312" s="38"/>
      <c r="W312" s="38"/>
      <c r="X312" s="38"/>
      <c r="Y312" s="38"/>
      <c r="Z312" s="38"/>
    </row>
    <row r="313" spans="1:26" ht="22.5" customHeight="1">
      <c r="A313" s="38"/>
      <c r="B313" s="38"/>
      <c r="C313" s="38"/>
      <c r="D313" s="38"/>
      <c r="E313" s="50"/>
      <c r="F313" s="38"/>
      <c r="G313" s="38"/>
      <c r="H313" s="38"/>
      <c r="I313" s="38"/>
      <c r="J313" s="38"/>
      <c r="K313" s="38"/>
      <c r="L313" s="27"/>
      <c r="M313" s="27"/>
      <c r="N313" s="190"/>
      <c r="O313" s="190"/>
      <c r="P313" s="38"/>
      <c r="Q313" s="38"/>
      <c r="R313" s="38"/>
      <c r="S313" s="38"/>
      <c r="T313" s="38"/>
      <c r="U313" s="38"/>
      <c r="V313" s="38"/>
      <c r="W313" s="38"/>
      <c r="X313" s="38"/>
      <c r="Y313" s="38"/>
      <c r="Z313" s="38"/>
    </row>
    <row r="314" spans="1:26" ht="22.5" customHeight="1">
      <c r="A314" s="38"/>
      <c r="B314" s="38"/>
      <c r="C314" s="38"/>
      <c r="D314" s="38"/>
      <c r="E314" s="50"/>
      <c r="F314" s="38"/>
      <c r="G314" s="38"/>
      <c r="H314" s="38"/>
      <c r="I314" s="38"/>
      <c r="J314" s="38"/>
      <c r="K314" s="38"/>
      <c r="L314" s="27"/>
      <c r="M314" s="27"/>
      <c r="N314" s="190"/>
      <c r="O314" s="190"/>
      <c r="P314" s="38"/>
      <c r="Q314" s="38"/>
      <c r="R314" s="38"/>
      <c r="S314" s="38"/>
      <c r="T314" s="38"/>
      <c r="U314" s="38"/>
      <c r="V314" s="38"/>
      <c r="W314" s="38"/>
      <c r="X314" s="38"/>
      <c r="Y314" s="38"/>
      <c r="Z314" s="38"/>
    </row>
    <row r="315" spans="1:26" ht="22.5" customHeight="1">
      <c r="A315" s="38"/>
      <c r="B315" s="38"/>
      <c r="C315" s="38"/>
      <c r="D315" s="38"/>
      <c r="E315" s="50"/>
      <c r="F315" s="38"/>
      <c r="G315" s="38"/>
      <c r="H315" s="38"/>
      <c r="I315" s="38"/>
      <c r="J315" s="38"/>
      <c r="K315" s="38"/>
      <c r="L315" s="27"/>
      <c r="M315" s="27"/>
      <c r="N315" s="190"/>
      <c r="O315" s="190"/>
      <c r="P315" s="38"/>
      <c r="Q315" s="38"/>
      <c r="R315" s="38"/>
      <c r="S315" s="38"/>
      <c r="T315" s="38"/>
      <c r="U315" s="38"/>
      <c r="V315" s="38"/>
      <c r="W315" s="38"/>
      <c r="X315" s="38"/>
      <c r="Y315" s="38"/>
      <c r="Z315" s="38"/>
    </row>
    <row r="316" spans="1:26" ht="22.5" customHeight="1">
      <c r="A316" s="38"/>
      <c r="B316" s="38"/>
      <c r="C316" s="38"/>
      <c r="D316" s="38"/>
      <c r="E316" s="50"/>
      <c r="F316" s="38"/>
      <c r="G316" s="38"/>
      <c r="H316" s="38"/>
      <c r="I316" s="38"/>
      <c r="J316" s="38"/>
      <c r="K316" s="38"/>
      <c r="L316" s="27"/>
      <c r="M316" s="27"/>
      <c r="N316" s="190"/>
      <c r="O316" s="190"/>
      <c r="P316" s="38"/>
      <c r="Q316" s="38"/>
      <c r="R316" s="38"/>
      <c r="S316" s="38"/>
      <c r="T316" s="38"/>
      <c r="U316" s="38"/>
      <c r="V316" s="38"/>
      <c r="W316" s="38"/>
      <c r="X316" s="38"/>
      <c r="Y316" s="38"/>
      <c r="Z316" s="38"/>
    </row>
    <row r="317" spans="1:26" ht="22.5" customHeight="1">
      <c r="A317" s="38"/>
      <c r="B317" s="38"/>
      <c r="C317" s="38"/>
      <c r="D317" s="38"/>
      <c r="E317" s="50"/>
      <c r="F317" s="38"/>
      <c r="G317" s="38"/>
      <c r="H317" s="38"/>
      <c r="I317" s="38"/>
      <c r="J317" s="38"/>
      <c r="K317" s="38"/>
      <c r="L317" s="27"/>
      <c r="M317" s="27"/>
      <c r="N317" s="190"/>
      <c r="O317" s="190"/>
      <c r="P317" s="38"/>
      <c r="Q317" s="38"/>
      <c r="R317" s="38"/>
      <c r="S317" s="38"/>
      <c r="T317" s="38"/>
      <c r="U317" s="38"/>
      <c r="V317" s="38"/>
      <c r="W317" s="38"/>
      <c r="X317" s="38"/>
      <c r="Y317" s="38"/>
      <c r="Z317" s="38"/>
    </row>
    <row r="318" spans="1:26" ht="22.5" customHeight="1">
      <c r="A318" s="38"/>
      <c r="B318" s="38"/>
      <c r="C318" s="38"/>
      <c r="D318" s="38"/>
      <c r="E318" s="50"/>
      <c r="F318" s="38"/>
      <c r="G318" s="38"/>
      <c r="H318" s="38"/>
      <c r="I318" s="38"/>
      <c r="J318" s="38"/>
      <c r="K318" s="38"/>
      <c r="L318" s="27"/>
      <c r="M318" s="27"/>
      <c r="N318" s="190"/>
      <c r="O318" s="190"/>
      <c r="P318" s="38"/>
      <c r="Q318" s="38"/>
      <c r="R318" s="38"/>
      <c r="S318" s="38"/>
      <c r="T318" s="38"/>
      <c r="U318" s="38"/>
      <c r="V318" s="38"/>
      <c r="W318" s="38"/>
      <c r="X318" s="38"/>
      <c r="Y318" s="38"/>
      <c r="Z318" s="38"/>
    </row>
    <row r="319" spans="1:26" ht="22.5" customHeight="1">
      <c r="A319" s="38"/>
      <c r="B319" s="38"/>
      <c r="C319" s="38"/>
      <c r="D319" s="38"/>
      <c r="E319" s="50"/>
      <c r="F319" s="38"/>
      <c r="G319" s="38"/>
      <c r="H319" s="38"/>
      <c r="I319" s="38"/>
      <c r="J319" s="38"/>
      <c r="K319" s="38"/>
      <c r="L319" s="27"/>
      <c r="M319" s="27"/>
      <c r="N319" s="190"/>
      <c r="O319" s="190"/>
      <c r="P319" s="38"/>
      <c r="Q319" s="38"/>
      <c r="R319" s="38"/>
      <c r="S319" s="38"/>
      <c r="T319" s="38"/>
      <c r="U319" s="38"/>
      <c r="V319" s="38"/>
      <c r="W319" s="38"/>
      <c r="X319" s="38"/>
      <c r="Y319" s="38"/>
      <c r="Z319" s="38"/>
    </row>
    <row r="320" spans="1:26" ht="22.5" customHeight="1">
      <c r="A320" s="38"/>
      <c r="B320" s="38"/>
      <c r="C320" s="38"/>
      <c r="D320" s="38"/>
      <c r="E320" s="50"/>
      <c r="F320" s="38"/>
      <c r="G320" s="38"/>
      <c r="H320" s="38"/>
      <c r="I320" s="38"/>
      <c r="J320" s="38"/>
      <c r="K320" s="38"/>
      <c r="L320" s="27"/>
      <c r="M320" s="27"/>
      <c r="N320" s="190"/>
      <c r="O320" s="190"/>
      <c r="P320" s="38"/>
      <c r="Q320" s="38"/>
      <c r="R320" s="38"/>
      <c r="S320" s="38"/>
      <c r="T320" s="38"/>
      <c r="U320" s="38"/>
      <c r="V320" s="38"/>
      <c r="W320" s="38"/>
      <c r="X320" s="38"/>
      <c r="Y320" s="38"/>
      <c r="Z320" s="38"/>
    </row>
    <row r="321" spans="1:26" ht="22.5" customHeight="1">
      <c r="A321" s="38"/>
      <c r="B321" s="38"/>
      <c r="C321" s="38"/>
      <c r="D321" s="38"/>
      <c r="E321" s="50"/>
      <c r="F321" s="38"/>
      <c r="G321" s="38"/>
      <c r="H321" s="38"/>
      <c r="I321" s="38"/>
      <c r="J321" s="38"/>
      <c r="K321" s="38"/>
      <c r="L321" s="27"/>
      <c r="M321" s="27"/>
      <c r="N321" s="190"/>
      <c r="O321" s="190"/>
      <c r="P321" s="38"/>
      <c r="Q321" s="38"/>
      <c r="R321" s="38"/>
      <c r="S321" s="38"/>
      <c r="T321" s="38"/>
      <c r="U321" s="38"/>
      <c r="V321" s="38"/>
      <c r="W321" s="38"/>
      <c r="X321" s="38"/>
      <c r="Y321" s="38"/>
      <c r="Z321" s="38"/>
    </row>
    <row r="322" spans="1:26" ht="22.5" customHeight="1">
      <c r="A322" s="38"/>
      <c r="B322" s="38"/>
      <c r="C322" s="38"/>
      <c r="D322" s="38"/>
      <c r="E322" s="50"/>
      <c r="F322" s="38"/>
      <c r="G322" s="38"/>
      <c r="H322" s="38"/>
      <c r="I322" s="38"/>
      <c r="J322" s="38"/>
      <c r="K322" s="38"/>
      <c r="L322" s="27"/>
      <c r="M322" s="27"/>
      <c r="N322" s="190"/>
      <c r="O322" s="190"/>
      <c r="P322" s="38"/>
      <c r="Q322" s="38"/>
      <c r="R322" s="38"/>
      <c r="S322" s="38"/>
      <c r="T322" s="38"/>
      <c r="U322" s="38"/>
      <c r="V322" s="38"/>
      <c r="W322" s="38"/>
      <c r="X322" s="38"/>
      <c r="Y322" s="38"/>
      <c r="Z322" s="38"/>
    </row>
    <row r="323" spans="1:26" ht="22.5" customHeight="1">
      <c r="A323" s="38"/>
      <c r="B323" s="38"/>
      <c r="C323" s="38"/>
      <c r="D323" s="38"/>
      <c r="E323" s="50"/>
      <c r="F323" s="38"/>
      <c r="G323" s="38"/>
      <c r="H323" s="38"/>
      <c r="I323" s="38"/>
      <c r="J323" s="38"/>
      <c r="K323" s="38"/>
      <c r="L323" s="27"/>
      <c r="M323" s="27"/>
      <c r="N323" s="190"/>
      <c r="O323" s="190"/>
      <c r="P323" s="38"/>
      <c r="Q323" s="38"/>
      <c r="R323" s="38"/>
      <c r="S323" s="38"/>
      <c r="T323" s="38"/>
      <c r="U323" s="38"/>
      <c r="V323" s="38"/>
      <c r="W323" s="38"/>
      <c r="X323" s="38"/>
      <c r="Y323" s="38"/>
      <c r="Z323" s="38"/>
    </row>
    <row r="324" spans="1:26" ht="22.5" customHeight="1">
      <c r="A324" s="38"/>
      <c r="B324" s="38"/>
      <c r="C324" s="38"/>
      <c r="D324" s="38"/>
      <c r="E324" s="50"/>
      <c r="F324" s="38"/>
      <c r="G324" s="38"/>
      <c r="H324" s="38"/>
      <c r="I324" s="38"/>
      <c r="J324" s="38"/>
      <c r="K324" s="38"/>
      <c r="L324" s="27"/>
      <c r="M324" s="27"/>
      <c r="N324" s="190"/>
      <c r="O324" s="190"/>
      <c r="P324" s="38"/>
      <c r="Q324" s="38"/>
      <c r="R324" s="38"/>
      <c r="S324" s="38"/>
      <c r="T324" s="38"/>
      <c r="U324" s="38"/>
      <c r="V324" s="38"/>
      <c r="W324" s="38"/>
      <c r="X324" s="38"/>
      <c r="Y324" s="38"/>
      <c r="Z324" s="38"/>
    </row>
    <row r="325" spans="1:26" ht="22.5" customHeight="1">
      <c r="A325" s="38"/>
      <c r="B325" s="38"/>
      <c r="C325" s="38"/>
      <c r="D325" s="38"/>
      <c r="E325" s="50"/>
      <c r="F325" s="38"/>
      <c r="G325" s="38"/>
      <c r="H325" s="38"/>
      <c r="I325" s="38"/>
      <c r="J325" s="38"/>
      <c r="K325" s="38"/>
      <c r="L325" s="27"/>
      <c r="M325" s="27"/>
      <c r="N325" s="190"/>
      <c r="O325" s="190"/>
      <c r="P325" s="38"/>
      <c r="Q325" s="38"/>
      <c r="R325" s="38"/>
      <c r="S325" s="38"/>
      <c r="T325" s="38"/>
      <c r="U325" s="38"/>
      <c r="V325" s="38"/>
      <c r="W325" s="38"/>
      <c r="X325" s="38"/>
      <c r="Y325" s="38"/>
      <c r="Z325" s="38"/>
    </row>
    <row r="326" spans="1:26" ht="22.5" customHeight="1">
      <c r="A326" s="38"/>
      <c r="B326" s="38"/>
      <c r="C326" s="38"/>
      <c r="D326" s="38"/>
      <c r="E326" s="50"/>
      <c r="F326" s="38"/>
      <c r="G326" s="38"/>
      <c r="H326" s="38"/>
      <c r="I326" s="38"/>
      <c r="J326" s="38"/>
      <c r="K326" s="38"/>
      <c r="L326" s="27"/>
      <c r="M326" s="27"/>
      <c r="N326" s="190"/>
      <c r="O326" s="190"/>
      <c r="P326" s="38"/>
      <c r="Q326" s="38"/>
      <c r="R326" s="38"/>
      <c r="S326" s="38"/>
      <c r="T326" s="38"/>
      <c r="U326" s="38"/>
      <c r="V326" s="38"/>
      <c r="W326" s="38"/>
      <c r="X326" s="38"/>
      <c r="Y326" s="38"/>
      <c r="Z326" s="38"/>
    </row>
    <row r="327" spans="1:26" ht="22.5" customHeight="1">
      <c r="A327" s="38"/>
      <c r="B327" s="38"/>
      <c r="C327" s="38"/>
      <c r="D327" s="38"/>
      <c r="E327" s="50"/>
      <c r="F327" s="38"/>
      <c r="G327" s="38"/>
      <c r="H327" s="38"/>
      <c r="I327" s="38"/>
      <c r="J327" s="38"/>
      <c r="K327" s="38"/>
      <c r="L327" s="27"/>
      <c r="M327" s="27"/>
      <c r="N327" s="190"/>
      <c r="O327" s="190"/>
      <c r="P327" s="38"/>
      <c r="Q327" s="38"/>
      <c r="R327" s="38"/>
      <c r="S327" s="38"/>
      <c r="T327" s="38"/>
      <c r="U327" s="38"/>
      <c r="V327" s="38"/>
      <c r="W327" s="38"/>
      <c r="X327" s="38"/>
      <c r="Y327" s="38"/>
      <c r="Z327" s="38"/>
    </row>
    <row r="328" spans="1:26" ht="22.5" customHeight="1">
      <c r="A328" s="38"/>
      <c r="B328" s="38"/>
      <c r="C328" s="38"/>
      <c r="D328" s="38"/>
      <c r="E328" s="50"/>
      <c r="F328" s="38"/>
      <c r="G328" s="38"/>
      <c r="H328" s="38"/>
      <c r="I328" s="38"/>
      <c r="J328" s="38"/>
      <c r="K328" s="38"/>
      <c r="L328" s="27"/>
      <c r="M328" s="27"/>
      <c r="N328" s="190"/>
      <c r="O328" s="190"/>
      <c r="P328" s="38"/>
      <c r="Q328" s="38"/>
      <c r="R328" s="38"/>
      <c r="S328" s="38"/>
      <c r="T328" s="38"/>
      <c r="U328" s="38"/>
      <c r="V328" s="38"/>
      <c r="W328" s="38"/>
      <c r="X328" s="38"/>
      <c r="Y328" s="38"/>
      <c r="Z328" s="38"/>
    </row>
    <row r="329" spans="1:26" ht="22.5" customHeight="1">
      <c r="A329" s="38"/>
      <c r="B329" s="38"/>
      <c r="C329" s="38"/>
      <c r="D329" s="38"/>
      <c r="E329" s="50"/>
      <c r="F329" s="38"/>
      <c r="G329" s="38"/>
      <c r="H329" s="38"/>
      <c r="I329" s="38"/>
      <c r="J329" s="38"/>
      <c r="K329" s="38"/>
      <c r="L329" s="27"/>
      <c r="M329" s="27"/>
      <c r="N329" s="190"/>
      <c r="O329" s="190"/>
      <c r="P329" s="38"/>
      <c r="Q329" s="38"/>
      <c r="R329" s="38"/>
      <c r="S329" s="38"/>
      <c r="T329" s="38"/>
      <c r="U329" s="38"/>
      <c r="V329" s="38"/>
      <c r="W329" s="38"/>
      <c r="X329" s="38"/>
      <c r="Y329" s="38"/>
      <c r="Z329" s="38"/>
    </row>
    <row r="330" spans="1:26" ht="22.5" customHeight="1">
      <c r="A330" s="38"/>
      <c r="B330" s="38"/>
      <c r="C330" s="38"/>
      <c r="D330" s="38"/>
      <c r="E330" s="50"/>
      <c r="F330" s="38"/>
      <c r="G330" s="38"/>
      <c r="H330" s="38"/>
      <c r="I330" s="38"/>
      <c r="J330" s="38"/>
      <c r="K330" s="38"/>
      <c r="L330" s="27"/>
      <c r="M330" s="27"/>
      <c r="N330" s="190"/>
      <c r="O330" s="190"/>
      <c r="P330" s="38"/>
      <c r="Q330" s="38"/>
      <c r="R330" s="38"/>
      <c r="S330" s="38"/>
      <c r="T330" s="38"/>
      <c r="U330" s="38"/>
      <c r="V330" s="38"/>
      <c r="W330" s="38"/>
      <c r="X330" s="38"/>
      <c r="Y330" s="38"/>
      <c r="Z330" s="38"/>
    </row>
    <row r="331" spans="1:26" ht="22.5" customHeight="1">
      <c r="A331" s="38"/>
      <c r="B331" s="38"/>
      <c r="C331" s="38"/>
      <c r="D331" s="38"/>
      <c r="E331" s="50"/>
      <c r="F331" s="38"/>
      <c r="G331" s="38"/>
      <c r="H331" s="38"/>
      <c r="I331" s="38"/>
      <c r="J331" s="38"/>
      <c r="K331" s="38"/>
      <c r="L331" s="27"/>
      <c r="M331" s="27"/>
      <c r="N331" s="190"/>
      <c r="O331" s="190"/>
      <c r="P331" s="38"/>
      <c r="Q331" s="38"/>
      <c r="R331" s="38"/>
      <c r="S331" s="38"/>
      <c r="T331" s="38"/>
      <c r="U331" s="38"/>
      <c r="V331" s="38"/>
      <c r="W331" s="38"/>
      <c r="X331" s="38"/>
      <c r="Y331" s="38"/>
      <c r="Z331" s="38"/>
    </row>
    <row r="332" spans="1:26" ht="22.5" customHeight="1">
      <c r="A332" s="38"/>
      <c r="B332" s="38"/>
      <c r="C332" s="38"/>
      <c r="D332" s="38"/>
      <c r="E332" s="50"/>
      <c r="F332" s="38"/>
      <c r="G332" s="38"/>
      <c r="H332" s="38"/>
      <c r="I332" s="38"/>
      <c r="J332" s="38"/>
      <c r="K332" s="38"/>
      <c r="L332" s="27"/>
      <c r="M332" s="27"/>
      <c r="N332" s="190"/>
      <c r="O332" s="190"/>
      <c r="P332" s="38"/>
      <c r="Q332" s="38"/>
      <c r="R332" s="38"/>
      <c r="S332" s="38"/>
      <c r="T332" s="38"/>
      <c r="U332" s="38"/>
      <c r="V332" s="38"/>
      <c r="W332" s="38"/>
      <c r="X332" s="38"/>
      <c r="Y332" s="38"/>
      <c r="Z332" s="38"/>
    </row>
    <row r="333" spans="1:26" ht="22.5" customHeight="1">
      <c r="A333" s="38"/>
      <c r="B333" s="38"/>
      <c r="C333" s="38"/>
      <c r="D333" s="38"/>
      <c r="E333" s="50"/>
      <c r="F333" s="38"/>
      <c r="G333" s="38"/>
      <c r="H333" s="38"/>
      <c r="I333" s="38"/>
      <c r="J333" s="38"/>
      <c r="K333" s="38"/>
      <c r="L333" s="27"/>
      <c r="M333" s="27"/>
      <c r="N333" s="190"/>
      <c r="O333" s="190"/>
      <c r="P333" s="38"/>
      <c r="Q333" s="38"/>
      <c r="R333" s="38"/>
      <c r="S333" s="38"/>
      <c r="T333" s="38"/>
      <c r="U333" s="38"/>
      <c r="V333" s="38"/>
      <c r="W333" s="38"/>
      <c r="X333" s="38"/>
      <c r="Y333" s="38"/>
      <c r="Z333" s="38"/>
    </row>
    <row r="334" spans="1:26" ht="22.5" customHeight="1">
      <c r="A334" s="38"/>
      <c r="B334" s="38"/>
      <c r="C334" s="38"/>
      <c r="D334" s="38"/>
      <c r="E334" s="50"/>
      <c r="F334" s="38"/>
      <c r="G334" s="38"/>
      <c r="H334" s="38"/>
      <c r="I334" s="38"/>
      <c r="J334" s="38"/>
      <c r="K334" s="38"/>
      <c r="L334" s="27"/>
      <c r="M334" s="27"/>
      <c r="N334" s="190"/>
      <c r="O334" s="190"/>
      <c r="P334" s="38"/>
      <c r="Q334" s="38"/>
      <c r="R334" s="38"/>
      <c r="S334" s="38"/>
      <c r="T334" s="38"/>
      <c r="U334" s="38"/>
      <c r="V334" s="38"/>
      <c r="W334" s="38"/>
      <c r="X334" s="38"/>
      <c r="Y334" s="38"/>
      <c r="Z334" s="38"/>
    </row>
    <row r="335" spans="1:26" ht="22.5" customHeight="1">
      <c r="A335" s="38"/>
      <c r="B335" s="38"/>
      <c r="C335" s="38"/>
      <c r="D335" s="38"/>
      <c r="E335" s="50"/>
      <c r="F335" s="38"/>
      <c r="G335" s="38"/>
      <c r="H335" s="38"/>
      <c r="I335" s="38"/>
      <c r="J335" s="38"/>
      <c r="K335" s="38"/>
      <c r="L335" s="27"/>
      <c r="M335" s="27"/>
      <c r="N335" s="190"/>
      <c r="O335" s="190"/>
      <c r="P335" s="38"/>
      <c r="Q335" s="38"/>
      <c r="R335" s="38"/>
      <c r="S335" s="38"/>
      <c r="T335" s="38"/>
      <c r="U335" s="38"/>
      <c r="V335" s="38"/>
      <c r="W335" s="38"/>
      <c r="X335" s="38"/>
      <c r="Y335" s="38"/>
      <c r="Z335" s="38"/>
    </row>
    <row r="336" spans="1:26" ht="22.5" customHeight="1">
      <c r="A336" s="38"/>
      <c r="B336" s="38"/>
      <c r="C336" s="38"/>
      <c r="D336" s="38"/>
      <c r="E336" s="50"/>
      <c r="F336" s="38"/>
      <c r="G336" s="38"/>
      <c r="H336" s="38"/>
      <c r="I336" s="38"/>
      <c r="J336" s="38"/>
      <c r="K336" s="38"/>
      <c r="L336" s="27"/>
      <c r="M336" s="27"/>
      <c r="N336" s="190"/>
      <c r="O336" s="190"/>
      <c r="P336" s="38"/>
      <c r="Q336" s="38"/>
      <c r="R336" s="38"/>
      <c r="S336" s="38"/>
      <c r="T336" s="38"/>
      <c r="U336" s="38"/>
      <c r="V336" s="38"/>
      <c r="W336" s="38"/>
      <c r="X336" s="38"/>
      <c r="Y336" s="38"/>
      <c r="Z336" s="38"/>
    </row>
    <row r="337" spans="1:26" ht="22.5" customHeight="1">
      <c r="A337" s="38"/>
      <c r="B337" s="38"/>
      <c r="C337" s="38"/>
      <c r="D337" s="38"/>
      <c r="E337" s="50"/>
      <c r="F337" s="38"/>
      <c r="G337" s="38"/>
      <c r="H337" s="38"/>
      <c r="I337" s="38"/>
      <c r="J337" s="38"/>
      <c r="K337" s="38"/>
      <c r="L337" s="27"/>
      <c r="M337" s="27"/>
      <c r="N337" s="190"/>
      <c r="O337" s="190"/>
      <c r="P337" s="38"/>
      <c r="Q337" s="38"/>
      <c r="R337" s="38"/>
      <c r="S337" s="38"/>
      <c r="T337" s="38"/>
      <c r="U337" s="38"/>
      <c r="V337" s="38"/>
      <c r="W337" s="38"/>
      <c r="X337" s="38"/>
      <c r="Y337" s="38"/>
      <c r="Z337" s="38"/>
    </row>
    <row r="338" spans="1:26" ht="22.5" customHeight="1">
      <c r="A338" s="38"/>
      <c r="B338" s="38"/>
      <c r="C338" s="38"/>
      <c r="D338" s="38"/>
      <c r="E338" s="50"/>
      <c r="F338" s="38"/>
      <c r="G338" s="38"/>
      <c r="H338" s="38"/>
      <c r="I338" s="38"/>
      <c r="J338" s="38"/>
      <c r="K338" s="38"/>
      <c r="L338" s="27"/>
      <c r="M338" s="27"/>
      <c r="N338" s="190"/>
      <c r="O338" s="190"/>
      <c r="P338" s="38"/>
      <c r="Q338" s="38"/>
      <c r="R338" s="38"/>
      <c r="S338" s="38"/>
      <c r="T338" s="38"/>
      <c r="U338" s="38"/>
      <c r="V338" s="38"/>
      <c r="W338" s="38"/>
      <c r="X338" s="38"/>
      <c r="Y338" s="38"/>
      <c r="Z338" s="38"/>
    </row>
    <row r="339" spans="1:26" ht="22.5" customHeight="1">
      <c r="A339" s="38"/>
      <c r="B339" s="38"/>
      <c r="C339" s="38"/>
      <c r="D339" s="38"/>
      <c r="E339" s="50"/>
      <c r="F339" s="38"/>
      <c r="G339" s="38"/>
      <c r="H339" s="38"/>
      <c r="I339" s="38"/>
      <c r="J339" s="38"/>
      <c r="K339" s="38"/>
      <c r="L339" s="27"/>
      <c r="M339" s="27"/>
      <c r="N339" s="190"/>
      <c r="O339" s="190"/>
      <c r="P339" s="38"/>
      <c r="Q339" s="38"/>
      <c r="R339" s="38"/>
      <c r="S339" s="38"/>
      <c r="T339" s="38"/>
      <c r="U339" s="38"/>
      <c r="V339" s="38"/>
      <c r="W339" s="38"/>
      <c r="X339" s="38"/>
      <c r="Y339" s="38"/>
      <c r="Z339" s="38"/>
    </row>
    <row r="340" spans="1:26" ht="22.5" customHeight="1">
      <c r="A340" s="38"/>
      <c r="B340" s="38"/>
      <c r="C340" s="38"/>
      <c r="D340" s="38"/>
      <c r="E340" s="50"/>
      <c r="F340" s="38"/>
      <c r="G340" s="38"/>
      <c r="H340" s="38"/>
      <c r="I340" s="38"/>
      <c r="J340" s="38"/>
      <c r="K340" s="38"/>
      <c r="L340" s="27"/>
      <c r="M340" s="27"/>
      <c r="N340" s="190"/>
      <c r="O340" s="190"/>
      <c r="P340" s="38"/>
      <c r="Q340" s="38"/>
      <c r="R340" s="38"/>
      <c r="S340" s="38"/>
      <c r="T340" s="38"/>
      <c r="U340" s="38"/>
      <c r="V340" s="38"/>
      <c r="W340" s="38"/>
      <c r="X340" s="38"/>
      <c r="Y340" s="38"/>
      <c r="Z340" s="38"/>
    </row>
    <row r="341" spans="1:26" ht="22.5" customHeight="1">
      <c r="A341" s="38"/>
      <c r="B341" s="38"/>
      <c r="C341" s="38"/>
      <c r="D341" s="38"/>
      <c r="E341" s="50"/>
      <c r="F341" s="38"/>
      <c r="G341" s="38"/>
      <c r="H341" s="38"/>
      <c r="I341" s="38"/>
      <c r="J341" s="38"/>
      <c r="K341" s="38"/>
      <c r="L341" s="27"/>
      <c r="M341" s="27"/>
      <c r="N341" s="190"/>
      <c r="O341" s="190"/>
      <c r="P341" s="38"/>
      <c r="Q341" s="38"/>
      <c r="R341" s="38"/>
      <c r="S341" s="38"/>
      <c r="T341" s="38"/>
      <c r="U341" s="38"/>
      <c r="V341" s="38"/>
      <c r="W341" s="38"/>
      <c r="X341" s="38"/>
      <c r="Y341" s="38"/>
      <c r="Z341" s="38"/>
    </row>
    <row r="342" spans="1:26" ht="22.5" customHeight="1">
      <c r="A342" s="38"/>
      <c r="B342" s="38"/>
      <c r="C342" s="38"/>
      <c r="D342" s="38"/>
      <c r="E342" s="50"/>
      <c r="F342" s="38"/>
      <c r="G342" s="38"/>
      <c r="H342" s="38"/>
      <c r="I342" s="38"/>
      <c r="J342" s="38"/>
      <c r="K342" s="38"/>
      <c r="L342" s="27"/>
      <c r="M342" s="27"/>
      <c r="N342" s="190"/>
      <c r="O342" s="190"/>
      <c r="P342" s="38"/>
      <c r="Q342" s="38"/>
      <c r="R342" s="38"/>
      <c r="S342" s="38"/>
      <c r="T342" s="38"/>
      <c r="U342" s="38"/>
      <c r="V342" s="38"/>
      <c r="W342" s="38"/>
      <c r="X342" s="38"/>
      <c r="Y342" s="38"/>
      <c r="Z342" s="38"/>
    </row>
    <row r="343" spans="1:26" ht="22.5" customHeight="1">
      <c r="A343" s="38"/>
      <c r="B343" s="38"/>
      <c r="C343" s="38"/>
      <c r="D343" s="38"/>
      <c r="E343" s="50"/>
      <c r="F343" s="38"/>
      <c r="G343" s="38"/>
      <c r="H343" s="38"/>
      <c r="I343" s="38"/>
      <c r="J343" s="38"/>
      <c r="K343" s="38"/>
      <c r="L343" s="27"/>
      <c r="M343" s="27"/>
      <c r="N343" s="190"/>
      <c r="O343" s="190"/>
      <c r="P343" s="38"/>
      <c r="Q343" s="38"/>
      <c r="R343" s="38"/>
      <c r="S343" s="38"/>
      <c r="T343" s="38"/>
      <c r="U343" s="38"/>
      <c r="V343" s="38"/>
      <c r="W343" s="38"/>
      <c r="X343" s="38"/>
      <c r="Y343" s="38"/>
      <c r="Z343" s="38"/>
    </row>
    <row r="344" spans="1:26" ht="22.5" customHeight="1">
      <c r="A344" s="38"/>
      <c r="B344" s="38"/>
      <c r="C344" s="38"/>
      <c r="D344" s="38"/>
      <c r="E344" s="50"/>
      <c r="F344" s="38"/>
      <c r="G344" s="38"/>
      <c r="H344" s="38"/>
      <c r="I344" s="38"/>
      <c r="J344" s="38"/>
      <c r="K344" s="38"/>
      <c r="L344" s="27"/>
      <c r="M344" s="27"/>
      <c r="N344" s="190"/>
      <c r="O344" s="190"/>
      <c r="P344" s="38"/>
      <c r="Q344" s="38"/>
      <c r="R344" s="38"/>
      <c r="S344" s="38"/>
      <c r="T344" s="38"/>
      <c r="U344" s="38"/>
      <c r="V344" s="38"/>
      <c r="W344" s="38"/>
      <c r="X344" s="38"/>
      <c r="Y344" s="38"/>
      <c r="Z344" s="38"/>
    </row>
    <row r="345" spans="1:26" ht="22.5" customHeight="1">
      <c r="A345" s="38"/>
      <c r="B345" s="38"/>
      <c r="C345" s="38"/>
      <c r="D345" s="38"/>
      <c r="E345" s="50"/>
      <c r="F345" s="38"/>
      <c r="G345" s="38"/>
      <c r="H345" s="38"/>
      <c r="I345" s="38"/>
      <c r="J345" s="38"/>
      <c r="K345" s="38"/>
      <c r="L345" s="27"/>
      <c r="M345" s="27"/>
      <c r="N345" s="190"/>
      <c r="O345" s="190"/>
      <c r="P345" s="38"/>
      <c r="Q345" s="38"/>
      <c r="R345" s="38"/>
      <c r="S345" s="38"/>
      <c r="T345" s="38"/>
      <c r="U345" s="38"/>
      <c r="V345" s="38"/>
      <c r="W345" s="38"/>
      <c r="X345" s="38"/>
      <c r="Y345" s="38"/>
      <c r="Z345" s="38"/>
    </row>
    <row r="346" spans="1:26" ht="22.5" customHeight="1">
      <c r="A346" s="38"/>
      <c r="B346" s="38"/>
      <c r="C346" s="38"/>
      <c r="D346" s="38"/>
      <c r="E346" s="50"/>
      <c r="F346" s="38"/>
      <c r="G346" s="38"/>
      <c r="H346" s="38"/>
      <c r="I346" s="38"/>
      <c r="J346" s="38"/>
      <c r="K346" s="38"/>
      <c r="L346" s="27"/>
      <c r="M346" s="27"/>
      <c r="N346" s="190"/>
      <c r="O346" s="190"/>
      <c r="P346" s="38"/>
      <c r="Q346" s="38"/>
      <c r="R346" s="38"/>
      <c r="S346" s="38"/>
      <c r="T346" s="38"/>
      <c r="U346" s="38"/>
      <c r="V346" s="38"/>
      <c r="W346" s="38"/>
      <c r="X346" s="38"/>
      <c r="Y346" s="38"/>
      <c r="Z346" s="38"/>
    </row>
    <row r="347" spans="1:26" ht="22.5" customHeight="1">
      <c r="A347" s="38"/>
      <c r="B347" s="38"/>
      <c r="C347" s="38"/>
      <c r="D347" s="38"/>
      <c r="E347" s="50"/>
      <c r="F347" s="38"/>
      <c r="G347" s="38"/>
      <c r="H347" s="38"/>
      <c r="I347" s="38"/>
      <c r="J347" s="38"/>
      <c r="K347" s="38"/>
      <c r="L347" s="27"/>
      <c r="M347" s="27"/>
      <c r="N347" s="190"/>
      <c r="O347" s="190"/>
      <c r="P347" s="38"/>
      <c r="Q347" s="38"/>
      <c r="R347" s="38"/>
      <c r="S347" s="38"/>
      <c r="T347" s="38"/>
      <c r="U347" s="38"/>
      <c r="V347" s="38"/>
      <c r="W347" s="38"/>
      <c r="X347" s="38"/>
      <c r="Y347" s="38"/>
      <c r="Z347" s="38"/>
    </row>
    <row r="348" spans="1:26" ht="22.5" customHeight="1">
      <c r="A348" s="38"/>
      <c r="B348" s="38"/>
      <c r="C348" s="38"/>
      <c r="D348" s="38"/>
      <c r="E348" s="50"/>
      <c r="F348" s="38"/>
      <c r="G348" s="38"/>
      <c r="H348" s="38"/>
      <c r="I348" s="38"/>
      <c r="J348" s="38"/>
      <c r="K348" s="38"/>
      <c r="L348" s="27"/>
      <c r="M348" s="27"/>
      <c r="N348" s="190"/>
      <c r="O348" s="190"/>
      <c r="P348" s="38"/>
      <c r="Q348" s="38"/>
      <c r="R348" s="38"/>
      <c r="S348" s="38"/>
      <c r="T348" s="38"/>
      <c r="U348" s="38"/>
      <c r="V348" s="38"/>
      <c r="W348" s="38"/>
      <c r="X348" s="38"/>
      <c r="Y348" s="38"/>
      <c r="Z348" s="38"/>
    </row>
    <row r="349" spans="1:26" ht="22.5" customHeight="1">
      <c r="A349" s="38"/>
      <c r="B349" s="38"/>
      <c r="C349" s="38"/>
      <c r="D349" s="38"/>
      <c r="E349" s="50"/>
      <c r="F349" s="38"/>
      <c r="G349" s="38"/>
      <c r="H349" s="38"/>
      <c r="I349" s="38"/>
      <c r="J349" s="38"/>
      <c r="K349" s="38"/>
      <c r="L349" s="27"/>
      <c r="M349" s="27"/>
      <c r="N349" s="190"/>
      <c r="O349" s="190"/>
      <c r="P349" s="38"/>
      <c r="Q349" s="38"/>
      <c r="R349" s="38"/>
      <c r="S349" s="38"/>
      <c r="T349" s="38"/>
      <c r="U349" s="38"/>
      <c r="V349" s="38"/>
      <c r="W349" s="38"/>
      <c r="X349" s="38"/>
      <c r="Y349" s="38"/>
      <c r="Z349" s="38"/>
    </row>
    <row r="350" spans="1:26" ht="22.5" customHeight="1">
      <c r="A350" s="38"/>
      <c r="B350" s="38"/>
      <c r="C350" s="38"/>
      <c r="D350" s="38"/>
      <c r="E350" s="50"/>
      <c r="F350" s="38"/>
      <c r="G350" s="38"/>
      <c r="H350" s="38"/>
      <c r="I350" s="38"/>
      <c r="J350" s="38"/>
      <c r="K350" s="38"/>
      <c r="L350" s="27"/>
      <c r="M350" s="27"/>
      <c r="N350" s="190"/>
      <c r="O350" s="190"/>
      <c r="P350" s="38"/>
      <c r="Q350" s="38"/>
      <c r="R350" s="38"/>
      <c r="S350" s="38"/>
      <c r="T350" s="38"/>
      <c r="U350" s="38"/>
      <c r="V350" s="38"/>
      <c r="W350" s="38"/>
      <c r="X350" s="38"/>
      <c r="Y350" s="38"/>
      <c r="Z350" s="38"/>
    </row>
    <row r="351" spans="1:26" ht="22.5" customHeight="1">
      <c r="A351" s="38"/>
      <c r="B351" s="38"/>
      <c r="C351" s="38"/>
      <c r="D351" s="38"/>
      <c r="E351" s="50"/>
      <c r="F351" s="38"/>
      <c r="G351" s="38"/>
      <c r="H351" s="38"/>
      <c r="I351" s="38"/>
      <c r="J351" s="38"/>
      <c r="K351" s="38"/>
      <c r="L351" s="27"/>
      <c r="M351" s="27"/>
      <c r="N351" s="190"/>
      <c r="O351" s="190"/>
      <c r="P351" s="38"/>
      <c r="Q351" s="38"/>
      <c r="R351" s="38"/>
      <c r="S351" s="38"/>
      <c r="T351" s="38"/>
      <c r="U351" s="38"/>
      <c r="V351" s="38"/>
      <c r="W351" s="38"/>
      <c r="X351" s="38"/>
      <c r="Y351" s="38"/>
      <c r="Z351" s="38"/>
    </row>
    <row r="352" spans="1:26" ht="22.5" customHeight="1">
      <c r="A352" s="38"/>
      <c r="B352" s="38"/>
      <c r="C352" s="38"/>
      <c r="D352" s="38"/>
      <c r="E352" s="50"/>
      <c r="F352" s="38"/>
      <c r="G352" s="38"/>
      <c r="H352" s="38"/>
      <c r="I352" s="38"/>
      <c r="J352" s="38"/>
      <c r="K352" s="38"/>
      <c r="L352" s="27"/>
      <c r="M352" s="27"/>
      <c r="N352" s="190"/>
      <c r="O352" s="190"/>
      <c r="P352" s="38"/>
      <c r="Q352" s="38"/>
      <c r="R352" s="38"/>
      <c r="S352" s="38"/>
      <c r="T352" s="38"/>
      <c r="U352" s="38"/>
      <c r="V352" s="38"/>
      <c r="W352" s="38"/>
      <c r="X352" s="38"/>
      <c r="Y352" s="38"/>
      <c r="Z352" s="38"/>
    </row>
    <row r="353" spans="1:26" ht="22.5" customHeight="1">
      <c r="A353" s="38"/>
      <c r="B353" s="38"/>
      <c r="C353" s="38"/>
      <c r="D353" s="38"/>
      <c r="E353" s="50"/>
      <c r="F353" s="38"/>
      <c r="G353" s="38"/>
      <c r="H353" s="38"/>
      <c r="I353" s="38"/>
      <c r="J353" s="38"/>
      <c r="K353" s="38"/>
      <c r="L353" s="27"/>
      <c r="M353" s="27"/>
      <c r="N353" s="190"/>
      <c r="O353" s="190"/>
      <c r="P353" s="38"/>
      <c r="Q353" s="38"/>
      <c r="R353" s="38"/>
      <c r="S353" s="38"/>
      <c r="T353" s="38"/>
      <c r="U353" s="38"/>
      <c r="V353" s="38"/>
      <c r="W353" s="38"/>
      <c r="X353" s="38"/>
      <c r="Y353" s="38"/>
      <c r="Z353" s="38"/>
    </row>
    <row r="354" spans="1:26" ht="22.5" customHeight="1">
      <c r="A354" s="38"/>
      <c r="B354" s="38"/>
      <c r="C354" s="38"/>
      <c r="D354" s="38"/>
      <c r="E354" s="50"/>
      <c r="F354" s="38"/>
      <c r="G354" s="38"/>
      <c r="H354" s="38"/>
      <c r="I354" s="38"/>
      <c r="J354" s="38"/>
      <c r="K354" s="38"/>
      <c r="L354" s="27"/>
      <c r="M354" s="27"/>
      <c r="N354" s="190"/>
      <c r="O354" s="190"/>
      <c r="P354" s="38"/>
      <c r="Q354" s="38"/>
      <c r="R354" s="38"/>
      <c r="S354" s="38"/>
      <c r="T354" s="38"/>
      <c r="U354" s="38"/>
      <c r="V354" s="38"/>
      <c r="W354" s="38"/>
      <c r="X354" s="38"/>
      <c r="Y354" s="38"/>
      <c r="Z354" s="38"/>
    </row>
    <row r="355" spans="1:26" ht="22.5" customHeight="1">
      <c r="A355" s="38"/>
      <c r="B355" s="38"/>
      <c r="C355" s="38"/>
      <c r="D355" s="38"/>
      <c r="E355" s="50"/>
      <c r="F355" s="38"/>
      <c r="G355" s="38"/>
      <c r="H355" s="38"/>
      <c r="I355" s="38"/>
      <c r="J355" s="38"/>
      <c r="K355" s="38"/>
      <c r="L355" s="27"/>
      <c r="M355" s="27"/>
      <c r="N355" s="190"/>
      <c r="O355" s="190"/>
      <c r="P355" s="38"/>
      <c r="Q355" s="38"/>
      <c r="R355" s="38"/>
      <c r="S355" s="38"/>
      <c r="T355" s="38"/>
      <c r="U355" s="38"/>
      <c r="V355" s="38"/>
      <c r="W355" s="38"/>
      <c r="X355" s="38"/>
      <c r="Y355" s="38"/>
      <c r="Z355" s="38"/>
    </row>
    <row r="356" spans="1:26" ht="22.5" customHeight="1">
      <c r="A356" s="38"/>
      <c r="B356" s="38"/>
      <c r="C356" s="38"/>
      <c r="D356" s="38"/>
      <c r="E356" s="50"/>
      <c r="F356" s="38"/>
      <c r="G356" s="38"/>
      <c r="H356" s="38"/>
      <c r="I356" s="38"/>
      <c r="J356" s="38"/>
      <c r="K356" s="38"/>
      <c r="L356" s="27"/>
      <c r="M356" s="27"/>
      <c r="N356" s="190"/>
      <c r="O356" s="190"/>
      <c r="P356" s="38"/>
      <c r="Q356" s="38"/>
      <c r="R356" s="38"/>
      <c r="S356" s="38"/>
      <c r="T356" s="38"/>
      <c r="U356" s="38"/>
      <c r="V356" s="38"/>
      <c r="W356" s="38"/>
      <c r="X356" s="38"/>
      <c r="Y356" s="38"/>
      <c r="Z356" s="38"/>
    </row>
    <row r="357" spans="1:26" ht="22.5" customHeight="1">
      <c r="A357" s="38"/>
      <c r="B357" s="38"/>
      <c r="C357" s="38"/>
      <c r="D357" s="38"/>
      <c r="E357" s="50"/>
      <c r="F357" s="38"/>
      <c r="G357" s="38"/>
      <c r="H357" s="38"/>
      <c r="I357" s="38"/>
      <c r="J357" s="38"/>
      <c r="K357" s="38"/>
      <c r="L357" s="27"/>
      <c r="M357" s="27"/>
      <c r="N357" s="190"/>
      <c r="O357" s="190"/>
      <c r="P357" s="38"/>
      <c r="Q357" s="38"/>
      <c r="R357" s="38"/>
      <c r="S357" s="38"/>
      <c r="T357" s="38"/>
      <c r="U357" s="38"/>
      <c r="V357" s="38"/>
      <c r="W357" s="38"/>
      <c r="X357" s="38"/>
      <c r="Y357" s="38"/>
      <c r="Z357" s="38"/>
    </row>
    <row r="358" spans="1:26" ht="22.5" customHeight="1">
      <c r="A358" s="38"/>
      <c r="B358" s="38"/>
      <c r="C358" s="38"/>
      <c r="D358" s="38"/>
      <c r="E358" s="50"/>
      <c r="F358" s="38"/>
      <c r="G358" s="38"/>
      <c r="H358" s="38"/>
      <c r="I358" s="38"/>
      <c r="J358" s="38"/>
      <c r="K358" s="38"/>
      <c r="L358" s="27"/>
      <c r="M358" s="27"/>
      <c r="N358" s="190"/>
      <c r="O358" s="190"/>
      <c r="P358" s="38"/>
      <c r="Q358" s="38"/>
      <c r="R358" s="38"/>
      <c r="S358" s="38"/>
      <c r="T358" s="38"/>
      <c r="U358" s="38"/>
      <c r="V358" s="38"/>
      <c r="W358" s="38"/>
      <c r="X358" s="38"/>
      <c r="Y358" s="38"/>
      <c r="Z358" s="38"/>
    </row>
    <row r="359" spans="1:26" ht="22.5" customHeight="1">
      <c r="A359" s="38"/>
      <c r="B359" s="38"/>
      <c r="C359" s="38"/>
      <c r="D359" s="38"/>
      <c r="E359" s="50"/>
      <c r="F359" s="38"/>
      <c r="G359" s="38"/>
      <c r="H359" s="38"/>
      <c r="I359" s="38"/>
      <c r="J359" s="38"/>
      <c r="K359" s="38"/>
      <c r="L359" s="27"/>
      <c r="M359" s="27"/>
      <c r="N359" s="190"/>
      <c r="O359" s="190"/>
      <c r="P359" s="38"/>
      <c r="Q359" s="38"/>
      <c r="R359" s="38"/>
      <c r="S359" s="38"/>
      <c r="T359" s="38"/>
      <c r="U359" s="38"/>
      <c r="V359" s="38"/>
      <c r="W359" s="38"/>
      <c r="X359" s="38"/>
      <c r="Y359" s="38"/>
      <c r="Z359" s="38"/>
    </row>
    <row r="360" spans="1:26" ht="22.5" customHeight="1">
      <c r="A360" s="38"/>
      <c r="B360" s="38"/>
      <c r="C360" s="38"/>
      <c r="D360" s="38"/>
      <c r="E360" s="50"/>
      <c r="F360" s="38"/>
      <c r="G360" s="38"/>
      <c r="H360" s="38"/>
      <c r="I360" s="38"/>
      <c r="J360" s="38"/>
      <c r="K360" s="38"/>
      <c r="L360" s="27"/>
      <c r="M360" s="27"/>
      <c r="N360" s="190"/>
      <c r="O360" s="190"/>
      <c r="P360" s="38"/>
      <c r="Q360" s="38"/>
      <c r="R360" s="38"/>
      <c r="S360" s="38"/>
      <c r="T360" s="38"/>
      <c r="U360" s="38"/>
      <c r="V360" s="38"/>
      <c r="W360" s="38"/>
      <c r="X360" s="38"/>
      <c r="Y360" s="38"/>
      <c r="Z360" s="38"/>
    </row>
    <row r="361" spans="1:26" ht="22.5" customHeight="1">
      <c r="A361" s="38"/>
      <c r="B361" s="38"/>
      <c r="C361" s="38"/>
      <c r="D361" s="38"/>
      <c r="E361" s="50"/>
      <c r="F361" s="38"/>
      <c r="G361" s="38"/>
      <c r="H361" s="38"/>
      <c r="I361" s="38"/>
      <c r="J361" s="38"/>
      <c r="K361" s="38"/>
      <c r="L361" s="27"/>
      <c r="M361" s="27"/>
      <c r="N361" s="190"/>
      <c r="O361" s="190"/>
      <c r="P361" s="38"/>
      <c r="Q361" s="38"/>
      <c r="R361" s="38"/>
      <c r="S361" s="38"/>
      <c r="T361" s="38"/>
      <c r="U361" s="38"/>
      <c r="V361" s="38"/>
      <c r="W361" s="38"/>
      <c r="X361" s="38"/>
      <c r="Y361" s="38"/>
      <c r="Z361" s="38"/>
    </row>
    <row r="362" spans="1:26" ht="22.5" customHeight="1">
      <c r="A362" s="38"/>
      <c r="B362" s="38"/>
      <c r="C362" s="38"/>
      <c r="D362" s="38"/>
      <c r="E362" s="50"/>
      <c r="F362" s="38"/>
      <c r="G362" s="38"/>
      <c r="H362" s="38"/>
      <c r="I362" s="38"/>
      <c r="J362" s="38"/>
      <c r="K362" s="38"/>
      <c r="L362" s="27"/>
      <c r="M362" s="27"/>
      <c r="N362" s="190"/>
      <c r="O362" s="190"/>
      <c r="P362" s="38"/>
      <c r="Q362" s="38"/>
      <c r="R362" s="38"/>
      <c r="S362" s="38"/>
      <c r="T362" s="38"/>
      <c r="U362" s="38"/>
      <c r="V362" s="38"/>
      <c r="W362" s="38"/>
      <c r="X362" s="38"/>
      <c r="Y362" s="38"/>
      <c r="Z362" s="38"/>
    </row>
    <row r="363" spans="1:26" ht="22.5" customHeight="1">
      <c r="A363" s="38"/>
      <c r="B363" s="38"/>
      <c r="C363" s="38"/>
      <c r="D363" s="38"/>
      <c r="E363" s="50"/>
      <c r="F363" s="38"/>
      <c r="G363" s="38"/>
      <c r="H363" s="38"/>
      <c r="I363" s="38"/>
      <c r="J363" s="38"/>
      <c r="K363" s="38"/>
      <c r="L363" s="27"/>
      <c r="M363" s="27"/>
      <c r="N363" s="190"/>
      <c r="O363" s="190"/>
      <c r="P363" s="38"/>
      <c r="Q363" s="38"/>
      <c r="R363" s="38"/>
      <c r="S363" s="38"/>
      <c r="T363" s="38"/>
      <c r="U363" s="38"/>
      <c r="V363" s="38"/>
      <c r="W363" s="38"/>
      <c r="X363" s="38"/>
      <c r="Y363" s="38"/>
      <c r="Z363" s="38"/>
    </row>
    <row r="364" spans="1:26" ht="22.5" customHeight="1">
      <c r="A364" s="38"/>
      <c r="B364" s="38"/>
      <c r="C364" s="38"/>
      <c r="D364" s="38"/>
      <c r="E364" s="50"/>
      <c r="F364" s="38"/>
      <c r="G364" s="38"/>
      <c r="H364" s="38"/>
      <c r="I364" s="38"/>
      <c r="J364" s="38"/>
      <c r="K364" s="38"/>
      <c r="L364" s="27"/>
      <c r="M364" s="27"/>
      <c r="N364" s="190"/>
      <c r="O364" s="190"/>
      <c r="P364" s="38"/>
      <c r="Q364" s="38"/>
      <c r="R364" s="38"/>
      <c r="S364" s="38"/>
      <c r="T364" s="38"/>
      <c r="U364" s="38"/>
      <c r="V364" s="38"/>
      <c r="W364" s="38"/>
      <c r="X364" s="38"/>
      <c r="Y364" s="38"/>
      <c r="Z364" s="38"/>
    </row>
    <row r="365" spans="1:26" ht="22.5" customHeight="1">
      <c r="A365" s="38"/>
      <c r="B365" s="38"/>
      <c r="C365" s="38"/>
      <c r="D365" s="38"/>
      <c r="E365" s="50"/>
      <c r="F365" s="38"/>
      <c r="G365" s="38"/>
      <c r="H365" s="38"/>
      <c r="I365" s="38"/>
      <c r="J365" s="38"/>
      <c r="K365" s="38"/>
      <c r="L365" s="27"/>
      <c r="M365" s="27"/>
      <c r="N365" s="190"/>
      <c r="O365" s="190"/>
      <c r="P365" s="38"/>
      <c r="Q365" s="38"/>
      <c r="R365" s="38"/>
      <c r="S365" s="38"/>
      <c r="T365" s="38"/>
      <c r="U365" s="38"/>
      <c r="V365" s="38"/>
      <c r="W365" s="38"/>
      <c r="X365" s="38"/>
      <c r="Y365" s="38"/>
      <c r="Z365" s="38"/>
    </row>
    <row r="366" spans="1:26" ht="22.5" customHeight="1">
      <c r="A366" s="38"/>
      <c r="B366" s="38"/>
      <c r="C366" s="38"/>
      <c r="D366" s="38"/>
      <c r="E366" s="50"/>
      <c r="F366" s="38"/>
      <c r="G366" s="38"/>
      <c r="H366" s="38"/>
      <c r="I366" s="38"/>
      <c r="J366" s="38"/>
      <c r="K366" s="38"/>
      <c r="L366" s="27"/>
      <c r="M366" s="27"/>
      <c r="N366" s="190"/>
      <c r="O366" s="190"/>
      <c r="P366" s="38"/>
      <c r="Q366" s="38"/>
      <c r="R366" s="38"/>
      <c r="S366" s="38"/>
      <c r="T366" s="38"/>
      <c r="U366" s="38"/>
      <c r="V366" s="38"/>
      <c r="W366" s="38"/>
      <c r="X366" s="38"/>
      <c r="Y366" s="38"/>
      <c r="Z366" s="38"/>
    </row>
    <row r="367" spans="1:26" ht="22.5" customHeight="1">
      <c r="A367" s="38"/>
      <c r="B367" s="38"/>
      <c r="C367" s="38"/>
      <c r="D367" s="38"/>
      <c r="E367" s="50"/>
      <c r="F367" s="38"/>
      <c r="G367" s="38"/>
      <c r="H367" s="38"/>
      <c r="I367" s="38"/>
      <c r="J367" s="38"/>
      <c r="K367" s="38"/>
      <c r="L367" s="27"/>
      <c r="M367" s="27"/>
      <c r="N367" s="190"/>
      <c r="O367" s="190"/>
      <c r="P367" s="38"/>
      <c r="Q367" s="38"/>
      <c r="R367" s="38"/>
      <c r="S367" s="38"/>
      <c r="T367" s="38"/>
      <c r="U367" s="38"/>
      <c r="V367" s="38"/>
      <c r="W367" s="38"/>
      <c r="X367" s="38"/>
      <c r="Y367" s="38"/>
      <c r="Z367" s="38"/>
    </row>
    <row r="368" spans="1:26" ht="22.5" customHeight="1">
      <c r="A368" s="38"/>
      <c r="B368" s="38"/>
      <c r="C368" s="38"/>
      <c r="D368" s="38"/>
      <c r="E368" s="50"/>
      <c r="F368" s="38"/>
      <c r="G368" s="38"/>
      <c r="H368" s="38"/>
      <c r="I368" s="38"/>
      <c r="J368" s="38"/>
      <c r="K368" s="38"/>
      <c r="L368" s="27"/>
      <c r="M368" s="27"/>
      <c r="N368" s="190"/>
      <c r="O368" s="190"/>
      <c r="P368" s="38"/>
      <c r="Q368" s="38"/>
      <c r="R368" s="38"/>
      <c r="S368" s="38"/>
      <c r="T368" s="38"/>
      <c r="U368" s="38"/>
      <c r="V368" s="38"/>
      <c r="W368" s="38"/>
      <c r="X368" s="38"/>
      <c r="Y368" s="38"/>
      <c r="Z368" s="38"/>
    </row>
    <row r="369" spans="1:26" ht="22.5" customHeight="1">
      <c r="A369" s="38"/>
      <c r="B369" s="38"/>
      <c r="C369" s="38"/>
      <c r="D369" s="38"/>
      <c r="E369" s="50"/>
      <c r="F369" s="38"/>
      <c r="G369" s="38"/>
      <c r="H369" s="38"/>
      <c r="I369" s="38"/>
      <c r="J369" s="38"/>
      <c r="K369" s="38"/>
      <c r="L369" s="27"/>
      <c r="M369" s="27"/>
      <c r="N369" s="190"/>
      <c r="O369" s="190"/>
      <c r="P369" s="38"/>
      <c r="Q369" s="38"/>
      <c r="R369" s="38"/>
      <c r="S369" s="38"/>
      <c r="T369" s="38"/>
      <c r="U369" s="38"/>
      <c r="V369" s="38"/>
      <c r="W369" s="38"/>
      <c r="X369" s="38"/>
      <c r="Y369" s="38"/>
      <c r="Z369" s="38"/>
    </row>
    <row r="370" spans="1:26" ht="22.5" customHeight="1">
      <c r="A370" s="38"/>
      <c r="B370" s="38"/>
      <c r="C370" s="38"/>
      <c r="D370" s="38"/>
      <c r="E370" s="50"/>
      <c r="F370" s="38"/>
      <c r="G370" s="38"/>
      <c r="H370" s="38"/>
      <c r="I370" s="38"/>
      <c r="J370" s="38"/>
      <c r="K370" s="38"/>
      <c r="L370" s="27"/>
      <c r="M370" s="27"/>
      <c r="N370" s="190"/>
      <c r="O370" s="190"/>
      <c r="P370" s="38"/>
      <c r="Q370" s="38"/>
      <c r="R370" s="38"/>
      <c r="S370" s="38"/>
      <c r="T370" s="38"/>
      <c r="U370" s="38"/>
      <c r="V370" s="38"/>
      <c r="W370" s="38"/>
      <c r="X370" s="38"/>
      <c r="Y370" s="38"/>
      <c r="Z370" s="38"/>
    </row>
    <row r="371" spans="1:26" ht="22.5" customHeight="1">
      <c r="A371" s="38"/>
      <c r="B371" s="38"/>
      <c r="C371" s="38"/>
      <c r="D371" s="38"/>
      <c r="E371" s="50"/>
      <c r="F371" s="38"/>
      <c r="G371" s="38"/>
      <c r="H371" s="38"/>
      <c r="I371" s="38"/>
      <c r="J371" s="38"/>
      <c r="K371" s="38"/>
      <c r="L371" s="27"/>
      <c r="M371" s="27"/>
      <c r="N371" s="190"/>
      <c r="O371" s="190"/>
      <c r="P371" s="38"/>
      <c r="Q371" s="38"/>
      <c r="R371" s="38"/>
      <c r="S371" s="38"/>
      <c r="T371" s="38"/>
      <c r="U371" s="38"/>
      <c r="V371" s="38"/>
      <c r="W371" s="38"/>
      <c r="X371" s="38"/>
      <c r="Y371" s="38"/>
      <c r="Z371" s="38"/>
    </row>
    <row r="372" spans="1:26" ht="22.5" customHeight="1">
      <c r="A372" s="38"/>
      <c r="B372" s="38"/>
      <c r="C372" s="38"/>
      <c r="D372" s="38"/>
      <c r="E372" s="50"/>
      <c r="F372" s="38"/>
      <c r="G372" s="38"/>
      <c r="H372" s="38"/>
      <c r="I372" s="38"/>
      <c r="J372" s="38"/>
      <c r="K372" s="38"/>
      <c r="L372" s="27"/>
      <c r="M372" s="27"/>
      <c r="N372" s="190"/>
      <c r="O372" s="190"/>
      <c r="P372" s="38"/>
      <c r="Q372" s="38"/>
      <c r="R372" s="38"/>
      <c r="S372" s="38"/>
      <c r="T372" s="38"/>
      <c r="U372" s="38"/>
      <c r="V372" s="38"/>
      <c r="W372" s="38"/>
      <c r="X372" s="38"/>
      <c r="Y372" s="38"/>
      <c r="Z372" s="38"/>
    </row>
    <row r="373" spans="1:26" ht="22.5" customHeight="1">
      <c r="A373" s="38"/>
      <c r="B373" s="38"/>
      <c r="C373" s="38"/>
      <c r="D373" s="38"/>
      <c r="E373" s="50"/>
      <c r="F373" s="38"/>
      <c r="G373" s="38"/>
      <c r="H373" s="38"/>
      <c r="I373" s="38"/>
      <c r="J373" s="38"/>
      <c r="K373" s="38"/>
      <c r="L373" s="27"/>
      <c r="M373" s="27"/>
      <c r="N373" s="190"/>
      <c r="O373" s="190"/>
      <c r="P373" s="38"/>
      <c r="Q373" s="38"/>
      <c r="R373" s="38"/>
      <c r="S373" s="38"/>
      <c r="T373" s="38"/>
      <c r="U373" s="38"/>
      <c r="V373" s="38"/>
      <c r="W373" s="38"/>
      <c r="X373" s="38"/>
      <c r="Y373" s="38"/>
      <c r="Z373" s="38"/>
    </row>
    <row r="374" spans="1:26" ht="22.5" customHeight="1">
      <c r="A374" s="38"/>
      <c r="B374" s="38"/>
      <c r="C374" s="38"/>
      <c r="D374" s="38"/>
      <c r="E374" s="50"/>
      <c r="F374" s="38"/>
      <c r="G374" s="38"/>
      <c r="H374" s="38"/>
      <c r="I374" s="38"/>
      <c r="J374" s="38"/>
      <c r="K374" s="38"/>
      <c r="L374" s="27"/>
      <c r="M374" s="27"/>
      <c r="N374" s="190"/>
      <c r="O374" s="190"/>
      <c r="P374" s="38"/>
      <c r="Q374" s="38"/>
      <c r="R374" s="38"/>
      <c r="S374" s="38"/>
      <c r="T374" s="38"/>
      <c r="U374" s="38"/>
      <c r="V374" s="38"/>
      <c r="W374" s="38"/>
      <c r="X374" s="38"/>
      <c r="Y374" s="38"/>
      <c r="Z374" s="38"/>
    </row>
    <row r="375" spans="1:26" ht="22.5" customHeight="1">
      <c r="A375" s="38"/>
      <c r="B375" s="38"/>
      <c r="C375" s="38"/>
      <c r="D375" s="38"/>
      <c r="E375" s="50"/>
      <c r="F375" s="38"/>
      <c r="G375" s="38"/>
      <c r="H375" s="38"/>
      <c r="I375" s="38"/>
      <c r="J375" s="38"/>
      <c r="K375" s="38"/>
      <c r="L375" s="27"/>
      <c r="M375" s="27"/>
      <c r="N375" s="190"/>
      <c r="O375" s="190"/>
      <c r="P375" s="38"/>
      <c r="Q375" s="38"/>
      <c r="R375" s="38"/>
      <c r="S375" s="38"/>
      <c r="T375" s="38"/>
      <c r="U375" s="38"/>
      <c r="V375" s="38"/>
      <c r="W375" s="38"/>
      <c r="X375" s="38"/>
      <c r="Y375" s="38"/>
      <c r="Z375" s="38"/>
    </row>
    <row r="376" spans="1:26" ht="22.5" customHeight="1">
      <c r="A376" s="38"/>
      <c r="B376" s="38"/>
      <c r="C376" s="38"/>
      <c r="D376" s="38"/>
      <c r="E376" s="50"/>
      <c r="F376" s="38"/>
      <c r="G376" s="38"/>
      <c r="H376" s="38"/>
      <c r="I376" s="38"/>
      <c r="J376" s="38"/>
      <c r="K376" s="38"/>
      <c r="L376" s="27"/>
      <c r="M376" s="27"/>
      <c r="N376" s="190"/>
      <c r="O376" s="190"/>
      <c r="P376" s="38"/>
      <c r="Q376" s="38"/>
      <c r="R376" s="38"/>
      <c r="S376" s="38"/>
      <c r="T376" s="38"/>
      <c r="U376" s="38"/>
      <c r="V376" s="38"/>
      <c r="W376" s="38"/>
      <c r="X376" s="38"/>
      <c r="Y376" s="38"/>
      <c r="Z376" s="38"/>
    </row>
    <row r="377" spans="1:26" ht="22.5" customHeight="1">
      <c r="A377" s="38"/>
      <c r="B377" s="38"/>
      <c r="C377" s="38"/>
      <c r="D377" s="38"/>
      <c r="E377" s="50"/>
      <c r="F377" s="38"/>
      <c r="G377" s="38"/>
      <c r="H377" s="38"/>
      <c r="I377" s="38"/>
      <c r="J377" s="38"/>
      <c r="K377" s="38"/>
      <c r="L377" s="27"/>
      <c r="M377" s="27"/>
      <c r="N377" s="190"/>
      <c r="O377" s="190"/>
      <c r="P377" s="38"/>
      <c r="Q377" s="38"/>
      <c r="R377" s="38"/>
      <c r="S377" s="38"/>
      <c r="T377" s="38"/>
      <c r="U377" s="38"/>
      <c r="V377" s="38"/>
      <c r="W377" s="38"/>
      <c r="X377" s="38"/>
      <c r="Y377" s="38"/>
      <c r="Z377" s="38"/>
    </row>
    <row r="378" spans="1:26" ht="22.5" customHeight="1">
      <c r="A378" s="38"/>
      <c r="B378" s="38"/>
      <c r="C378" s="38"/>
      <c r="D378" s="38"/>
      <c r="E378" s="50"/>
      <c r="F378" s="38"/>
      <c r="G378" s="38"/>
      <c r="H378" s="38"/>
      <c r="I378" s="38"/>
      <c r="J378" s="38"/>
      <c r="K378" s="38"/>
      <c r="L378" s="27"/>
      <c r="M378" s="27"/>
      <c r="N378" s="190"/>
      <c r="O378" s="190"/>
      <c r="P378" s="38"/>
      <c r="Q378" s="38"/>
      <c r="R378" s="38"/>
      <c r="S378" s="38"/>
      <c r="T378" s="38"/>
      <c r="U378" s="38"/>
      <c r="V378" s="38"/>
      <c r="W378" s="38"/>
      <c r="X378" s="38"/>
      <c r="Y378" s="38"/>
      <c r="Z378" s="38"/>
    </row>
    <row r="379" spans="1:26" ht="22.5" customHeight="1">
      <c r="A379" s="38"/>
      <c r="B379" s="38"/>
      <c r="C379" s="38"/>
      <c r="D379" s="38"/>
      <c r="E379" s="50"/>
      <c r="F379" s="38"/>
      <c r="G379" s="38"/>
      <c r="H379" s="38"/>
      <c r="I379" s="38"/>
      <c r="J379" s="38"/>
      <c r="K379" s="38"/>
      <c r="L379" s="27"/>
      <c r="M379" s="27"/>
      <c r="N379" s="190"/>
      <c r="O379" s="190"/>
      <c r="P379" s="38"/>
      <c r="Q379" s="38"/>
      <c r="R379" s="38"/>
      <c r="S379" s="38"/>
      <c r="T379" s="38"/>
      <c r="U379" s="38"/>
      <c r="V379" s="38"/>
      <c r="W379" s="38"/>
      <c r="X379" s="38"/>
      <c r="Y379" s="38"/>
      <c r="Z379" s="38"/>
    </row>
    <row r="380" spans="1:26" ht="22.5" customHeight="1">
      <c r="A380" s="38"/>
      <c r="B380" s="38"/>
      <c r="C380" s="38"/>
      <c r="D380" s="38"/>
      <c r="E380" s="50"/>
      <c r="F380" s="38"/>
      <c r="G380" s="38"/>
      <c r="H380" s="38"/>
      <c r="I380" s="38"/>
      <c r="J380" s="38"/>
      <c r="K380" s="38"/>
      <c r="L380" s="27"/>
      <c r="M380" s="27"/>
      <c r="N380" s="190"/>
      <c r="O380" s="190"/>
      <c r="P380" s="38"/>
      <c r="Q380" s="38"/>
      <c r="R380" s="38"/>
      <c r="S380" s="38"/>
      <c r="T380" s="38"/>
      <c r="U380" s="38"/>
      <c r="V380" s="38"/>
      <c r="W380" s="38"/>
      <c r="X380" s="38"/>
      <c r="Y380" s="38"/>
      <c r="Z380" s="38"/>
    </row>
    <row r="381" spans="1:26" ht="22.5" customHeight="1">
      <c r="A381" s="38"/>
      <c r="B381" s="38"/>
      <c r="C381" s="38"/>
      <c r="D381" s="38"/>
      <c r="E381" s="50"/>
      <c r="F381" s="38"/>
      <c r="G381" s="38"/>
      <c r="H381" s="38"/>
      <c r="I381" s="38"/>
      <c r="J381" s="38"/>
      <c r="K381" s="38"/>
      <c r="L381" s="27"/>
      <c r="M381" s="27"/>
      <c r="N381" s="190"/>
      <c r="O381" s="190"/>
      <c r="P381" s="38"/>
      <c r="Q381" s="38"/>
      <c r="R381" s="38"/>
      <c r="S381" s="38"/>
      <c r="T381" s="38"/>
      <c r="U381" s="38"/>
      <c r="V381" s="38"/>
      <c r="W381" s="38"/>
      <c r="X381" s="38"/>
      <c r="Y381" s="38"/>
      <c r="Z381" s="38"/>
    </row>
    <row r="382" spans="1:26" ht="22.5" customHeight="1">
      <c r="A382" s="38"/>
      <c r="B382" s="38"/>
      <c r="C382" s="38"/>
      <c r="D382" s="38"/>
      <c r="E382" s="50"/>
      <c r="F382" s="38"/>
      <c r="G382" s="38"/>
      <c r="H382" s="38"/>
      <c r="I382" s="38"/>
      <c r="J382" s="38"/>
      <c r="K382" s="38"/>
      <c r="L382" s="27"/>
      <c r="M382" s="27"/>
      <c r="N382" s="190"/>
      <c r="O382" s="190"/>
      <c r="P382" s="38"/>
      <c r="Q382" s="38"/>
      <c r="R382" s="38"/>
      <c r="S382" s="38"/>
      <c r="T382" s="38"/>
      <c r="U382" s="38"/>
      <c r="V382" s="38"/>
      <c r="W382" s="38"/>
      <c r="X382" s="38"/>
      <c r="Y382" s="38"/>
      <c r="Z382" s="38"/>
    </row>
    <row r="383" spans="1:26" ht="22.5" customHeight="1">
      <c r="A383" s="38"/>
      <c r="B383" s="38"/>
      <c r="C383" s="38"/>
      <c r="D383" s="38"/>
      <c r="E383" s="50"/>
      <c r="F383" s="38"/>
      <c r="G383" s="38"/>
      <c r="H383" s="38"/>
      <c r="I383" s="38"/>
      <c r="J383" s="38"/>
      <c r="K383" s="38"/>
      <c r="L383" s="27"/>
      <c r="M383" s="27"/>
      <c r="N383" s="190"/>
      <c r="O383" s="190"/>
      <c r="P383" s="38"/>
      <c r="Q383" s="38"/>
      <c r="R383" s="38"/>
      <c r="S383" s="38"/>
      <c r="T383" s="38"/>
      <c r="U383" s="38"/>
      <c r="V383" s="38"/>
      <c r="W383" s="38"/>
      <c r="X383" s="38"/>
      <c r="Y383" s="38"/>
      <c r="Z383" s="38"/>
    </row>
    <row r="384" spans="1:26" ht="22.5" customHeight="1">
      <c r="A384" s="38"/>
      <c r="B384" s="38"/>
      <c r="C384" s="38"/>
      <c r="D384" s="38"/>
      <c r="E384" s="50"/>
      <c r="F384" s="38"/>
      <c r="G384" s="38"/>
      <c r="H384" s="38"/>
      <c r="I384" s="38"/>
      <c r="J384" s="38"/>
      <c r="K384" s="38"/>
      <c r="L384" s="27"/>
      <c r="M384" s="27"/>
      <c r="N384" s="190"/>
      <c r="O384" s="190"/>
      <c r="P384" s="38"/>
      <c r="Q384" s="38"/>
      <c r="R384" s="38"/>
      <c r="S384" s="38"/>
      <c r="T384" s="38"/>
      <c r="U384" s="38"/>
      <c r="V384" s="38"/>
      <c r="W384" s="38"/>
      <c r="X384" s="38"/>
      <c r="Y384" s="38"/>
      <c r="Z384" s="38"/>
    </row>
    <row r="385" spans="1:26" ht="22.5" customHeight="1">
      <c r="A385" s="38"/>
      <c r="B385" s="38"/>
      <c r="C385" s="38"/>
      <c r="D385" s="38"/>
      <c r="E385" s="50"/>
      <c r="F385" s="38"/>
      <c r="G385" s="38"/>
      <c r="H385" s="38"/>
      <c r="I385" s="38"/>
      <c r="J385" s="38"/>
      <c r="K385" s="38"/>
      <c r="L385" s="27"/>
      <c r="M385" s="27"/>
      <c r="N385" s="190"/>
      <c r="O385" s="190"/>
      <c r="P385" s="38"/>
      <c r="Q385" s="38"/>
      <c r="R385" s="38"/>
      <c r="S385" s="38"/>
      <c r="T385" s="38"/>
      <c r="U385" s="38"/>
      <c r="V385" s="38"/>
      <c r="W385" s="38"/>
      <c r="X385" s="38"/>
      <c r="Y385" s="38"/>
      <c r="Z385" s="38"/>
    </row>
    <row r="386" spans="1:26" ht="22.5" customHeight="1">
      <c r="A386" s="38"/>
      <c r="B386" s="38"/>
      <c r="C386" s="38"/>
      <c r="D386" s="38"/>
      <c r="E386" s="50"/>
      <c r="F386" s="38"/>
      <c r="G386" s="38"/>
      <c r="H386" s="38"/>
      <c r="I386" s="38"/>
      <c r="J386" s="38"/>
      <c r="K386" s="38"/>
      <c r="L386" s="27"/>
      <c r="M386" s="27"/>
      <c r="N386" s="190"/>
      <c r="O386" s="190"/>
      <c r="P386" s="38"/>
      <c r="Q386" s="38"/>
      <c r="R386" s="38"/>
      <c r="S386" s="38"/>
      <c r="T386" s="38"/>
      <c r="U386" s="38"/>
      <c r="V386" s="38"/>
      <c r="W386" s="38"/>
      <c r="X386" s="38"/>
      <c r="Y386" s="38"/>
      <c r="Z386" s="38"/>
    </row>
    <row r="387" spans="1:26" ht="22.5" customHeight="1">
      <c r="A387" s="38"/>
      <c r="B387" s="38"/>
      <c r="C387" s="38"/>
      <c r="D387" s="38"/>
      <c r="E387" s="50"/>
      <c r="F387" s="38"/>
      <c r="G387" s="38"/>
      <c r="H387" s="38"/>
      <c r="I387" s="38"/>
      <c r="J387" s="38"/>
      <c r="K387" s="38"/>
      <c r="L387" s="27"/>
      <c r="M387" s="27"/>
      <c r="N387" s="190"/>
      <c r="O387" s="190"/>
      <c r="P387" s="38"/>
      <c r="Q387" s="38"/>
      <c r="R387" s="38"/>
      <c r="S387" s="38"/>
      <c r="T387" s="38"/>
      <c r="U387" s="38"/>
      <c r="V387" s="38"/>
      <c r="W387" s="38"/>
      <c r="X387" s="38"/>
      <c r="Y387" s="38"/>
      <c r="Z387" s="38"/>
    </row>
    <row r="388" spans="1:26" ht="22.5" customHeight="1">
      <c r="A388" s="38"/>
      <c r="B388" s="38"/>
      <c r="C388" s="38"/>
      <c r="D388" s="38"/>
      <c r="E388" s="50"/>
      <c r="F388" s="38"/>
      <c r="G388" s="38"/>
      <c r="H388" s="38"/>
      <c r="I388" s="38"/>
      <c r="J388" s="38"/>
      <c r="K388" s="38"/>
      <c r="L388" s="27"/>
      <c r="M388" s="27"/>
      <c r="N388" s="190"/>
      <c r="O388" s="190"/>
      <c r="P388" s="38"/>
      <c r="Q388" s="38"/>
      <c r="R388" s="38"/>
      <c r="S388" s="38"/>
      <c r="T388" s="38"/>
      <c r="U388" s="38"/>
      <c r="V388" s="38"/>
      <c r="W388" s="38"/>
      <c r="X388" s="38"/>
      <c r="Y388" s="38"/>
      <c r="Z388" s="38"/>
    </row>
    <row r="389" spans="1:26" ht="22.5" customHeight="1">
      <c r="A389" s="38"/>
      <c r="B389" s="38"/>
      <c r="C389" s="38"/>
      <c r="D389" s="38"/>
      <c r="E389" s="50"/>
      <c r="F389" s="38"/>
      <c r="G389" s="38"/>
      <c r="H389" s="38"/>
      <c r="I389" s="38"/>
      <c r="J389" s="38"/>
      <c r="K389" s="38"/>
      <c r="L389" s="27"/>
      <c r="M389" s="27"/>
      <c r="N389" s="190"/>
      <c r="O389" s="190"/>
      <c r="P389" s="38"/>
      <c r="Q389" s="38"/>
      <c r="R389" s="38"/>
      <c r="S389" s="38"/>
      <c r="T389" s="38"/>
      <c r="U389" s="38"/>
      <c r="V389" s="38"/>
      <c r="W389" s="38"/>
      <c r="X389" s="38"/>
      <c r="Y389" s="38"/>
      <c r="Z389" s="38"/>
    </row>
    <row r="390" spans="1:26" ht="22.5" customHeight="1">
      <c r="A390" s="38"/>
      <c r="B390" s="38"/>
      <c r="C390" s="38"/>
      <c r="D390" s="38"/>
      <c r="E390" s="50"/>
      <c r="F390" s="38"/>
      <c r="G390" s="38"/>
      <c r="H390" s="38"/>
      <c r="I390" s="38"/>
      <c r="J390" s="38"/>
      <c r="K390" s="38"/>
      <c r="L390" s="27"/>
      <c r="M390" s="27"/>
      <c r="N390" s="190"/>
      <c r="O390" s="190"/>
      <c r="P390" s="38"/>
      <c r="Q390" s="38"/>
      <c r="R390" s="38"/>
      <c r="S390" s="38"/>
      <c r="T390" s="38"/>
      <c r="U390" s="38"/>
      <c r="V390" s="38"/>
      <c r="W390" s="38"/>
      <c r="X390" s="38"/>
      <c r="Y390" s="38"/>
      <c r="Z390" s="38"/>
    </row>
    <row r="391" spans="1:26" ht="22.5" customHeight="1">
      <c r="A391" s="38"/>
      <c r="B391" s="38"/>
      <c r="C391" s="38"/>
      <c r="D391" s="38"/>
      <c r="E391" s="50"/>
      <c r="F391" s="38"/>
      <c r="G391" s="38"/>
      <c r="H391" s="38"/>
      <c r="I391" s="38"/>
      <c r="J391" s="38"/>
      <c r="K391" s="38"/>
      <c r="L391" s="27"/>
      <c r="M391" s="27"/>
      <c r="N391" s="190"/>
      <c r="O391" s="190"/>
      <c r="P391" s="38"/>
      <c r="Q391" s="38"/>
      <c r="R391" s="38"/>
      <c r="S391" s="38"/>
      <c r="T391" s="38"/>
      <c r="U391" s="38"/>
      <c r="V391" s="38"/>
      <c r="W391" s="38"/>
      <c r="X391" s="38"/>
      <c r="Y391" s="38"/>
      <c r="Z391" s="38"/>
    </row>
    <row r="392" spans="1:26" ht="22.5" customHeight="1">
      <c r="A392" s="38"/>
      <c r="B392" s="38"/>
      <c r="C392" s="38"/>
      <c r="D392" s="38"/>
      <c r="E392" s="50"/>
      <c r="F392" s="38"/>
      <c r="G392" s="38"/>
      <c r="H392" s="38"/>
      <c r="I392" s="38"/>
      <c r="J392" s="38"/>
      <c r="K392" s="38"/>
      <c r="L392" s="27"/>
      <c r="M392" s="27"/>
      <c r="N392" s="190"/>
      <c r="O392" s="190"/>
      <c r="P392" s="38"/>
      <c r="Q392" s="38"/>
      <c r="R392" s="38"/>
      <c r="S392" s="38"/>
      <c r="T392" s="38"/>
      <c r="U392" s="38"/>
      <c r="V392" s="38"/>
      <c r="W392" s="38"/>
      <c r="X392" s="38"/>
      <c r="Y392" s="38"/>
      <c r="Z392" s="38"/>
    </row>
    <row r="393" spans="1:26" ht="22.5" customHeight="1">
      <c r="A393" s="38"/>
      <c r="B393" s="38"/>
      <c r="C393" s="38"/>
      <c r="D393" s="38"/>
      <c r="E393" s="50"/>
      <c r="F393" s="38"/>
      <c r="G393" s="38"/>
      <c r="H393" s="38"/>
      <c r="I393" s="38"/>
      <c r="J393" s="38"/>
      <c r="K393" s="38"/>
      <c r="L393" s="27"/>
      <c r="M393" s="27"/>
      <c r="N393" s="190"/>
      <c r="O393" s="190"/>
      <c r="P393" s="38"/>
      <c r="Q393" s="38"/>
      <c r="R393" s="38"/>
      <c r="S393" s="38"/>
      <c r="T393" s="38"/>
      <c r="U393" s="38"/>
      <c r="V393" s="38"/>
      <c r="W393" s="38"/>
      <c r="X393" s="38"/>
      <c r="Y393" s="38"/>
      <c r="Z393" s="38"/>
    </row>
    <row r="394" spans="1:26" ht="22.5" customHeight="1">
      <c r="A394" s="38"/>
      <c r="B394" s="38"/>
      <c r="C394" s="38"/>
      <c r="D394" s="38"/>
      <c r="E394" s="50"/>
      <c r="F394" s="38"/>
      <c r="G394" s="38"/>
      <c r="H394" s="38"/>
      <c r="I394" s="38"/>
      <c r="J394" s="38"/>
      <c r="K394" s="38"/>
      <c r="L394" s="27"/>
      <c r="M394" s="27"/>
      <c r="N394" s="190"/>
      <c r="O394" s="190"/>
      <c r="P394" s="38"/>
      <c r="Q394" s="38"/>
      <c r="R394" s="38"/>
      <c r="S394" s="38"/>
      <c r="T394" s="38"/>
      <c r="U394" s="38"/>
      <c r="V394" s="38"/>
      <c r="W394" s="38"/>
      <c r="X394" s="38"/>
      <c r="Y394" s="38"/>
      <c r="Z394" s="38"/>
    </row>
    <row r="395" spans="1:26" ht="22.5" customHeight="1">
      <c r="A395" s="38"/>
      <c r="B395" s="38"/>
      <c r="C395" s="38"/>
      <c r="D395" s="38"/>
      <c r="E395" s="50"/>
      <c r="F395" s="38"/>
      <c r="G395" s="38"/>
      <c r="H395" s="38"/>
      <c r="I395" s="38"/>
      <c r="J395" s="38"/>
      <c r="K395" s="38"/>
      <c r="L395" s="27"/>
      <c r="M395" s="27"/>
      <c r="N395" s="190"/>
      <c r="O395" s="190"/>
      <c r="P395" s="38"/>
      <c r="Q395" s="38"/>
      <c r="R395" s="38"/>
      <c r="S395" s="38"/>
      <c r="T395" s="38"/>
      <c r="U395" s="38"/>
      <c r="V395" s="38"/>
      <c r="W395" s="38"/>
      <c r="X395" s="38"/>
      <c r="Y395" s="38"/>
      <c r="Z395" s="38"/>
    </row>
    <row r="396" spans="1:26" ht="22.5" customHeight="1">
      <c r="A396" s="38"/>
      <c r="B396" s="38"/>
      <c r="C396" s="38"/>
      <c r="D396" s="38"/>
      <c r="E396" s="50"/>
      <c r="F396" s="38"/>
      <c r="G396" s="38"/>
      <c r="H396" s="38"/>
      <c r="I396" s="38"/>
      <c r="J396" s="38"/>
      <c r="K396" s="38"/>
      <c r="L396" s="27"/>
      <c r="M396" s="27"/>
      <c r="N396" s="190"/>
      <c r="O396" s="190"/>
      <c r="P396" s="38"/>
      <c r="Q396" s="38"/>
      <c r="R396" s="38"/>
      <c r="S396" s="38"/>
      <c r="T396" s="38"/>
      <c r="U396" s="38"/>
      <c r="V396" s="38"/>
      <c r="W396" s="38"/>
      <c r="X396" s="38"/>
      <c r="Y396" s="38"/>
      <c r="Z396" s="38"/>
    </row>
    <row r="397" spans="1:26" ht="22.5" customHeight="1">
      <c r="A397" s="38"/>
      <c r="B397" s="38"/>
      <c r="C397" s="38"/>
      <c r="D397" s="38"/>
      <c r="E397" s="50"/>
      <c r="F397" s="38"/>
      <c r="G397" s="38"/>
      <c r="H397" s="38"/>
      <c r="I397" s="38"/>
      <c r="J397" s="38"/>
      <c r="K397" s="38"/>
      <c r="L397" s="27"/>
      <c r="M397" s="27"/>
      <c r="N397" s="190"/>
      <c r="O397" s="190"/>
      <c r="P397" s="38"/>
      <c r="Q397" s="38"/>
      <c r="R397" s="38"/>
      <c r="S397" s="38"/>
      <c r="T397" s="38"/>
      <c r="U397" s="38"/>
      <c r="V397" s="38"/>
      <c r="W397" s="38"/>
      <c r="X397" s="38"/>
      <c r="Y397" s="38"/>
      <c r="Z397" s="38"/>
    </row>
    <row r="398" spans="1:26" ht="22.5" customHeight="1">
      <c r="A398" s="38"/>
      <c r="B398" s="38"/>
      <c r="C398" s="38"/>
      <c r="D398" s="38"/>
      <c r="E398" s="50"/>
      <c r="F398" s="38"/>
      <c r="G398" s="38"/>
      <c r="H398" s="38"/>
      <c r="I398" s="38"/>
      <c r="J398" s="38"/>
      <c r="K398" s="38"/>
      <c r="L398" s="27"/>
      <c r="M398" s="27"/>
      <c r="N398" s="190"/>
      <c r="O398" s="190"/>
      <c r="P398" s="38"/>
      <c r="Q398" s="38"/>
      <c r="R398" s="38"/>
      <c r="S398" s="38"/>
      <c r="T398" s="38"/>
      <c r="U398" s="38"/>
      <c r="V398" s="38"/>
      <c r="W398" s="38"/>
      <c r="X398" s="38"/>
      <c r="Y398" s="38"/>
      <c r="Z398" s="38"/>
    </row>
    <row r="399" spans="1:26" ht="22.5" customHeight="1">
      <c r="A399" s="38"/>
      <c r="B399" s="38"/>
      <c r="C399" s="38"/>
      <c r="D399" s="38"/>
      <c r="E399" s="50"/>
      <c r="F399" s="38"/>
      <c r="G399" s="38"/>
      <c r="H399" s="38"/>
      <c r="I399" s="38"/>
      <c r="J399" s="38"/>
      <c r="K399" s="38"/>
      <c r="L399" s="27"/>
      <c r="M399" s="27"/>
      <c r="N399" s="190"/>
      <c r="O399" s="190"/>
      <c r="P399" s="38"/>
      <c r="Q399" s="38"/>
      <c r="R399" s="38"/>
      <c r="S399" s="38"/>
      <c r="T399" s="38"/>
      <c r="U399" s="38"/>
      <c r="V399" s="38"/>
      <c r="W399" s="38"/>
      <c r="X399" s="38"/>
      <c r="Y399" s="38"/>
      <c r="Z399" s="38"/>
    </row>
    <row r="400" spans="1:26" ht="22.5" customHeight="1">
      <c r="A400" s="38"/>
      <c r="B400" s="38"/>
      <c r="C400" s="38"/>
      <c r="D400" s="38"/>
      <c r="E400" s="50"/>
      <c r="F400" s="38"/>
      <c r="G400" s="38"/>
      <c r="H400" s="38"/>
      <c r="I400" s="38"/>
      <c r="J400" s="38"/>
      <c r="K400" s="38"/>
      <c r="L400" s="27"/>
      <c r="M400" s="27"/>
      <c r="N400" s="190"/>
      <c r="O400" s="190"/>
      <c r="P400" s="38"/>
      <c r="Q400" s="38"/>
      <c r="R400" s="38"/>
      <c r="S400" s="38"/>
      <c r="T400" s="38"/>
      <c r="U400" s="38"/>
      <c r="V400" s="38"/>
      <c r="W400" s="38"/>
      <c r="X400" s="38"/>
      <c r="Y400" s="38"/>
      <c r="Z400" s="38"/>
    </row>
    <row r="401" spans="1:26" ht="22.5" customHeight="1">
      <c r="A401" s="38"/>
      <c r="B401" s="38"/>
      <c r="C401" s="38"/>
      <c r="D401" s="38"/>
      <c r="E401" s="50"/>
      <c r="F401" s="38"/>
      <c r="G401" s="38"/>
      <c r="H401" s="38"/>
      <c r="I401" s="38"/>
      <c r="J401" s="38"/>
      <c r="K401" s="38"/>
      <c r="L401" s="27"/>
      <c r="M401" s="27"/>
      <c r="N401" s="190"/>
      <c r="O401" s="190"/>
      <c r="P401" s="38"/>
      <c r="Q401" s="38"/>
      <c r="R401" s="38"/>
      <c r="S401" s="38"/>
      <c r="T401" s="38"/>
      <c r="U401" s="38"/>
      <c r="V401" s="38"/>
      <c r="W401" s="38"/>
      <c r="X401" s="38"/>
      <c r="Y401" s="38"/>
      <c r="Z401" s="38"/>
    </row>
    <row r="402" spans="1:26" ht="22.5" customHeight="1">
      <c r="A402" s="38"/>
      <c r="B402" s="38"/>
      <c r="C402" s="38"/>
      <c r="D402" s="38"/>
      <c r="E402" s="50"/>
      <c r="F402" s="38"/>
      <c r="G402" s="38"/>
      <c r="H402" s="38"/>
      <c r="I402" s="38"/>
      <c r="J402" s="38"/>
      <c r="K402" s="38"/>
      <c r="L402" s="27"/>
      <c r="M402" s="27"/>
      <c r="N402" s="190"/>
      <c r="O402" s="190"/>
      <c r="P402" s="38"/>
      <c r="Q402" s="38"/>
      <c r="R402" s="38"/>
      <c r="S402" s="38"/>
      <c r="T402" s="38"/>
      <c r="U402" s="38"/>
      <c r="V402" s="38"/>
      <c r="W402" s="38"/>
      <c r="X402" s="38"/>
      <c r="Y402" s="38"/>
      <c r="Z402" s="38"/>
    </row>
    <row r="403" spans="1:26" ht="22.5" customHeight="1">
      <c r="A403" s="38"/>
      <c r="B403" s="38"/>
      <c r="C403" s="38"/>
      <c r="D403" s="38"/>
      <c r="E403" s="50"/>
      <c r="F403" s="38"/>
      <c r="G403" s="38"/>
      <c r="H403" s="38"/>
      <c r="I403" s="38"/>
      <c r="J403" s="38"/>
      <c r="K403" s="38"/>
      <c r="L403" s="27"/>
      <c r="M403" s="27"/>
      <c r="N403" s="190"/>
      <c r="O403" s="190"/>
      <c r="P403" s="38"/>
      <c r="Q403" s="38"/>
      <c r="R403" s="38"/>
      <c r="S403" s="38"/>
      <c r="T403" s="38"/>
      <c r="U403" s="38"/>
      <c r="V403" s="38"/>
      <c r="W403" s="38"/>
      <c r="X403" s="38"/>
      <c r="Y403" s="38"/>
      <c r="Z403" s="38"/>
    </row>
    <row r="404" spans="1:26" ht="22.5" customHeight="1">
      <c r="A404" s="38"/>
      <c r="B404" s="38"/>
      <c r="C404" s="38"/>
      <c r="D404" s="38"/>
      <c r="E404" s="50"/>
      <c r="F404" s="38"/>
      <c r="G404" s="38"/>
      <c r="H404" s="38"/>
      <c r="I404" s="38"/>
      <c r="J404" s="38"/>
      <c r="K404" s="38"/>
      <c r="L404" s="27"/>
      <c r="M404" s="27"/>
      <c r="N404" s="190"/>
      <c r="O404" s="190"/>
      <c r="P404" s="38"/>
      <c r="Q404" s="38"/>
      <c r="R404" s="38"/>
      <c r="S404" s="38"/>
      <c r="T404" s="38"/>
      <c r="U404" s="38"/>
      <c r="V404" s="38"/>
      <c r="W404" s="38"/>
      <c r="X404" s="38"/>
      <c r="Y404" s="38"/>
      <c r="Z404" s="38"/>
    </row>
    <row r="405" spans="1:26" ht="22.5" customHeight="1">
      <c r="A405" s="38"/>
      <c r="B405" s="38"/>
      <c r="C405" s="38"/>
      <c r="D405" s="38"/>
      <c r="E405" s="50"/>
      <c r="F405" s="38"/>
      <c r="G405" s="38"/>
      <c r="H405" s="38"/>
      <c r="I405" s="38"/>
      <c r="J405" s="38"/>
      <c r="K405" s="38"/>
      <c r="L405" s="27"/>
      <c r="M405" s="27"/>
      <c r="N405" s="190"/>
      <c r="O405" s="190"/>
      <c r="P405" s="38"/>
      <c r="Q405" s="38"/>
      <c r="R405" s="38"/>
      <c r="S405" s="38"/>
      <c r="T405" s="38"/>
      <c r="U405" s="38"/>
      <c r="V405" s="38"/>
      <c r="W405" s="38"/>
      <c r="X405" s="38"/>
      <c r="Y405" s="38"/>
      <c r="Z405" s="38"/>
    </row>
    <row r="406" spans="1:26" ht="22.5" customHeight="1">
      <c r="A406" s="38"/>
      <c r="B406" s="38"/>
      <c r="C406" s="38"/>
      <c r="D406" s="38"/>
      <c r="E406" s="50"/>
      <c r="F406" s="38"/>
      <c r="G406" s="38"/>
      <c r="H406" s="38"/>
      <c r="I406" s="38"/>
      <c r="J406" s="38"/>
      <c r="K406" s="38"/>
      <c r="L406" s="27"/>
      <c r="M406" s="27"/>
      <c r="N406" s="190"/>
      <c r="O406" s="190"/>
      <c r="P406" s="38"/>
      <c r="Q406" s="38"/>
      <c r="R406" s="38"/>
      <c r="S406" s="38"/>
      <c r="T406" s="38"/>
      <c r="U406" s="38"/>
      <c r="V406" s="38"/>
      <c r="W406" s="38"/>
      <c r="X406" s="38"/>
      <c r="Y406" s="38"/>
      <c r="Z406" s="38"/>
    </row>
    <row r="407" spans="1:26" ht="22.5" customHeight="1">
      <c r="A407" s="38"/>
      <c r="B407" s="38"/>
      <c r="C407" s="38"/>
      <c r="D407" s="38"/>
      <c r="E407" s="50"/>
      <c r="F407" s="38"/>
      <c r="G407" s="38"/>
      <c r="H407" s="38"/>
      <c r="I407" s="38"/>
      <c r="J407" s="38"/>
      <c r="K407" s="38"/>
      <c r="L407" s="27"/>
      <c r="M407" s="27"/>
      <c r="N407" s="190"/>
      <c r="O407" s="190"/>
      <c r="P407" s="38"/>
      <c r="Q407" s="38"/>
      <c r="R407" s="38"/>
      <c r="S407" s="38"/>
      <c r="T407" s="38"/>
      <c r="U407" s="38"/>
      <c r="V407" s="38"/>
      <c r="W407" s="38"/>
      <c r="X407" s="38"/>
      <c r="Y407" s="38"/>
      <c r="Z407" s="38"/>
    </row>
    <row r="408" spans="1:26" ht="22.5" customHeight="1">
      <c r="A408" s="38"/>
      <c r="B408" s="38"/>
      <c r="C408" s="38"/>
      <c r="D408" s="38"/>
      <c r="E408" s="50"/>
      <c r="F408" s="38"/>
      <c r="G408" s="38"/>
      <c r="H408" s="38"/>
      <c r="I408" s="38"/>
      <c r="J408" s="38"/>
      <c r="K408" s="38"/>
      <c r="L408" s="27"/>
      <c r="M408" s="27"/>
      <c r="N408" s="190"/>
      <c r="O408" s="190"/>
      <c r="P408" s="38"/>
      <c r="Q408" s="38"/>
      <c r="R408" s="38"/>
      <c r="S408" s="38"/>
      <c r="T408" s="38"/>
      <c r="U408" s="38"/>
      <c r="V408" s="38"/>
      <c r="W408" s="38"/>
      <c r="X408" s="38"/>
      <c r="Y408" s="38"/>
      <c r="Z408" s="38"/>
    </row>
    <row r="409" spans="1:26" ht="22.5" customHeight="1">
      <c r="A409" s="38"/>
      <c r="B409" s="38"/>
      <c r="C409" s="38"/>
      <c r="D409" s="38"/>
      <c r="E409" s="50"/>
      <c r="F409" s="38"/>
      <c r="G409" s="38"/>
      <c r="H409" s="38"/>
      <c r="I409" s="38"/>
      <c r="J409" s="38"/>
      <c r="K409" s="38"/>
      <c r="L409" s="27"/>
      <c r="M409" s="27"/>
      <c r="N409" s="190"/>
      <c r="O409" s="190"/>
      <c r="P409" s="38"/>
      <c r="Q409" s="38"/>
      <c r="R409" s="38"/>
      <c r="S409" s="38"/>
      <c r="T409" s="38"/>
      <c r="U409" s="38"/>
      <c r="V409" s="38"/>
      <c r="W409" s="38"/>
      <c r="X409" s="38"/>
      <c r="Y409" s="38"/>
      <c r="Z409" s="38"/>
    </row>
    <row r="410" spans="1:26" ht="22.5" customHeight="1">
      <c r="A410" s="38"/>
      <c r="B410" s="38"/>
      <c r="C410" s="38"/>
      <c r="D410" s="38"/>
      <c r="E410" s="50"/>
      <c r="F410" s="38"/>
      <c r="G410" s="38"/>
      <c r="H410" s="38"/>
      <c r="I410" s="38"/>
      <c r="J410" s="38"/>
      <c r="K410" s="38"/>
      <c r="L410" s="27"/>
      <c r="M410" s="27"/>
      <c r="N410" s="190"/>
      <c r="O410" s="190"/>
      <c r="P410" s="38"/>
      <c r="Q410" s="38"/>
      <c r="R410" s="38"/>
      <c r="S410" s="38"/>
      <c r="T410" s="38"/>
      <c r="U410" s="38"/>
      <c r="V410" s="38"/>
      <c r="W410" s="38"/>
      <c r="X410" s="38"/>
      <c r="Y410" s="38"/>
      <c r="Z410" s="38"/>
    </row>
    <row r="411" spans="1:26" ht="22.5" customHeight="1">
      <c r="A411" s="38"/>
      <c r="B411" s="38"/>
      <c r="C411" s="38"/>
      <c r="D411" s="38"/>
      <c r="E411" s="50"/>
      <c r="F411" s="38"/>
      <c r="G411" s="38"/>
      <c r="H411" s="38"/>
      <c r="I411" s="38"/>
      <c r="J411" s="38"/>
      <c r="K411" s="38"/>
      <c r="L411" s="27"/>
      <c r="M411" s="27"/>
      <c r="N411" s="190"/>
      <c r="O411" s="190"/>
      <c r="P411" s="38"/>
      <c r="Q411" s="38"/>
      <c r="R411" s="38"/>
      <c r="S411" s="38"/>
      <c r="T411" s="38"/>
      <c r="U411" s="38"/>
      <c r="V411" s="38"/>
      <c r="W411" s="38"/>
      <c r="X411" s="38"/>
      <c r="Y411" s="38"/>
      <c r="Z411" s="38"/>
    </row>
    <row r="412" spans="1:26" ht="22.5" customHeight="1">
      <c r="A412" s="38"/>
      <c r="B412" s="38"/>
      <c r="C412" s="38"/>
      <c r="D412" s="38"/>
      <c r="E412" s="50"/>
      <c r="F412" s="38"/>
      <c r="G412" s="38"/>
      <c r="H412" s="38"/>
      <c r="I412" s="38"/>
      <c r="J412" s="38"/>
      <c r="K412" s="38"/>
      <c r="L412" s="27"/>
      <c r="M412" s="27"/>
      <c r="N412" s="190"/>
      <c r="O412" s="190"/>
      <c r="P412" s="38"/>
      <c r="Q412" s="38"/>
      <c r="R412" s="38"/>
      <c r="S412" s="38"/>
      <c r="T412" s="38"/>
      <c r="U412" s="38"/>
      <c r="V412" s="38"/>
      <c r="W412" s="38"/>
      <c r="X412" s="38"/>
      <c r="Y412" s="38"/>
      <c r="Z412" s="38"/>
    </row>
    <row r="413" spans="1:26" ht="22.5" customHeight="1">
      <c r="A413" s="38"/>
      <c r="B413" s="38"/>
      <c r="C413" s="38"/>
      <c r="D413" s="38"/>
      <c r="E413" s="50"/>
      <c r="F413" s="38"/>
      <c r="G413" s="38"/>
      <c r="H413" s="38"/>
      <c r="I413" s="38"/>
      <c r="J413" s="38"/>
      <c r="K413" s="38"/>
      <c r="L413" s="27"/>
      <c r="M413" s="27"/>
      <c r="N413" s="190"/>
      <c r="O413" s="190"/>
      <c r="P413" s="38"/>
      <c r="Q413" s="38"/>
      <c r="R413" s="38"/>
      <c r="S413" s="38"/>
      <c r="T413" s="38"/>
      <c r="U413" s="38"/>
      <c r="V413" s="38"/>
      <c r="W413" s="38"/>
      <c r="X413" s="38"/>
      <c r="Y413" s="38"/>
      <c r="Z413" s="38"/>
    </row>
    <row r="414" spans="1:26" ht="22.5" customHeight="1">
      <c r="A414" s="38"/>
      <c r="B414" s="38"/>
      <c r="C414" s="38"/>
      <c r="D414" s="38"/>
      <c r="E414" s="50"/>
      <c r="F414" s="38"/>
      <c r="G414" s="38"/>
      <c r="H414" s="38"/>
      <c r="I414" s="38"/>
      <c r="J414" s="38"/>
      <c r="K414" s="38"/>
      <c r="L414" s="27"/>
      <c r="M414" s="27"/>
      <c r="N414" s="190"/>
      <c r="O414" s="190"/>
      <c r="P414" s="38"/>
      <c r="Q414" s="38"/>
      <c r="R414" s="38"/>
      <c r="S414" s="38"/>
      <c r="T414" s="38"/>
      <c r="U414" s="38"/>
      <c r="V414" s="38"/>
      <c r="W414" s="38"/>
      <c r="X414" s="38"/>
      <c r="Y414" s="38"/>
      <c r="Z414" s="38"/>
    </row>
    <row r="415" spans="1:26" ht="22.5" customHeight="1">
      <c r="A415" s="38"/>
      <c r="B415" s="38"/>
      <c r="C415" s="38"/>
      <c r="D415" s="38"/>
      <c r="E415" s="50"/>
      <c r="F415" s="38"/>
      <c r="G415" s="38"/>
      <c r="H415" s="38"/>
      <c r="I415" s="38"/>
      <c r="J415" s="38"/>
      <c r="K415" s="38"/>
      <c r="L415" s="27"/>
      <c r="M415" s="27"/>
      <c r="N415" s="190"/>
      <c r="O415" s="190"/>
      <c r="P415" s="38"/>
      <c r="Q415" s="38"/>
      <c r="R415" s="38"/>
      <c r="S415" s="38"/>
      <c r="T415" s="38"/>
      <c r="U415" s="38"/>
      <c r="V415" s="38"/>
      <c r="W415" s="38"/>
      <c r="X415" s="38"/>
      <c r="Y415" s="38"/>
      <c r="Z415" s="38"/>
    </row>
    <row r="416" spans="1:26" ht="22.5" customHeight="1">
      <c r="A416" s="38"/>
      <c r="B416" s="38"/>
      <c r="C416" s="38"/>
      <c r="D416" s="38"/>
      <c r="E416" s="50"/>
      <c r="F416" s="38"/>
      <c r="G416" s="38"/>
      <c r="H416" s="38"/>
      <c r="I416" s="38"/>
      <c r="J416" s="38"/>
      <c r="K416" s="38"/>
      <c r="L416" s="27"/>
      <c r="M416" s="27"/>
      <c r="N416" s="190"/>
      <c r="O416" s="190"/>
      <c r="P416" s="38"/>
      <c r="Q416" s="38"/>
      <c r="R416" s="38"/>
      <c r="S416" s="38"/>
      <c r="T416" s="38"/>
      <c r="U416" s="38"/>
      <c r="V416" s="38"/>
      <c r="W416" s="38"/>
      <c r="X416" s="38"/>
      <c r="Y416" s="38"/>
      <c r="Z416" s="38"/>
    </row>
    <row r="417" spans="1:26" ht="22.5" customHeight="1">
      <c r="A417" s="38"/>
      <c r="B417" s="38"/>
      <c r="C417" s="38"/>
      <c r="D417" s="38"/>
      <c r="E417" s="50"/>
      <c r="F417" s="38"/>
      <c r="G417" s="38"/>
      <c r="H417" s="38"/>
      <c r="I417" s="38"/>
      <c r="J417" s="38"/>
      <c r="K417" s="38"/>
      <c r="L417" s="27"/>
      <c r="M417" s="27"/>
      <c r="N417" s="190"/>
      <c r="O417" s="190"/>
      <c r="P417" s="38"/>
      <c r="Q417" s="38"/>
      <c r="R417" s="38"/>
      <c r="S417" s="38"/>
      <c r="T417" s="38"/>
      <c r="U417" s="38"/>
      <c r="V417" s="38"/>
      <c r="W417" s="38"/>
      <c r="X417" s="38"/>
      <c r="Y417" s="38"/>
      <c r="Z417" s="38"/>
    </row>
    <row r="418" spans="1:26" ht="22.5" customHeight="1">
      <c r="A418" s="38"/>
      <c r="B418" s="38"/>
      <c r="C418" s="38"/>
      <c r="D418" s="38"/>
      <c r="E418" s="50"/>
      <c r="F418" s="38"/>
      <c r="G418" s="38"/>
      <c r="H418" s="38"/>
      <c r="I418" s="38"/>
      <c r="J418" s="38"/>
      <c r="K418" s="38"/>
      <c r="L418" s="27"/>
      <c r="M418" s="27"/>
      <c r="N418" s="190"/>
      <c r="O418" s="190"/>
      <c r="P418" s="38"/>
      <c r="Q418" s="38"/>
      <c r="R418" s="38"/>
      <c r="S418" s="38"/>
      <c r="T418" s="38"/>
      <c r="U418" s="38"/>
      <c r="V418" s="38"/>
      <c r="W418" s="38"/>
      <c r="X418" s="38"/>
      <c r="Y418" s="38"/>
      <c r="Z418" s="38"/>
    </row>
    <row r="419" spans="1:26" ht="22.5" customHeight="1">
      <c r="A419" s="38"/>
      <c r="B419" s="38"/>
      <c r="C419" s="38"/>
      <c r="D419" s="38"/>
      <c r="E419" s="50"/>
      <c r="F419" s="38"/>
      <c r="G419" s="38"/>
      <c r="H419" s="38"/>
      <c r="I419" s="38"/>
      <c r="J419" s="38"/>
      <c r="K419" s="38"/>
      <c r="L419" s="27"/>
      <c r="M419" s="27"/>
      <c r="N419" s="190"/>
      <c r="O419" s="190"/>
      <c r="P419" s="38"/>
      <c r="Q419" s="38"/>
      <c r="R419" s="38"/>
      <c r="S419" s="38"/>
      <c r="T419" s="38"/>
      <c r="U419" s="38"/>
      <c r="V419" s="38"/>
      <c r="W419" s="38"/>
      <c r="X419" s="38"/>
      <c r="Y419" s="38"/>
      <c r="Z419" s="38"/>
    </row>
    <row r="420" spans="1:26" ht="22.5" customHeight="1">
      <c r="A420" s="38"/>
      <c r="B420" s="38"/>
      <c r="C420" s="38"/>
      <c r="D420" s="38"/>
      <c r="E420" s="50"/>
      <c r="F420" s="38"/>
      <c r="G420" s="38"/>
      <c r="H420" s="38"/>
      <c r="I420" s="38"/>
      <c r="J420" s="38"/>
      <c r="K420" s="38"/>
      <c r="L420" s="27"/>
      <c r="M420" s="27"/>
      <c r="N420" s="190"/>
      <c r="O420" s="190"/>
      <c r="P420" s="38"/>
      <c r="Q420" s="38"/>
      <c r="R420" s="38"/>
      <c r="S420" s="38"/>
      <c r="T420" s="38"/>
      <c r="U420" s="38"/>
      <c r="V420" s="38"/>
      <c r="W420" s="38"/>
      <c r="X420" s="38"/>
      <c r="Y420" s="38"/>
      <c r="Z420" s="38"/>
    </row>
    <row r="421" spans="1:26" ht="22.5" customHeight="1">
      <c r="A421" s="38"/>
      <c r="B421" s="38"/>
      <c r="C421" s="38"/>
      <c r="D421" s="38"/>
      <c r="E421" s="50"/>
      <c r="F421" s="38"/>
      <c r="G421" s="38"/>
      <c r="H421" s="38"/>
      <c r="I421" s="38"/>
      <c r="J421" s="38"/>
      <c r="K421" s="38"/>
      <c r="L421" s="27"/>
      <c r="M421" s="27"/>
      <c r="N421" s="190"/>
      <c r="O421" s="190"/>
      <c r="P421" s="38"/>
      <c r="Q421" s="38"/>
      <c r="R421" s="38"/>
      <c r="S421" s="38"/>
      <c r="T421" s="38"/>
      <c r="U421" s="38"/>
      <c r="V421" s="38"/>
      <c r="W421" s="38"/>
      <c r="X421" s="38"/>
      <c r="Y421" s="38"/>
      <c r="Z421" s="38"/>
    </row>
    <row r="422" spans="1:26" ht="22.5" customHeight="1">
      <c r="A422" s="38"/>
      <c r="B422" s="38"/>
      <c r="C422" s="38"/>
      <c r="D422" s="38"/>
      <c r="E422" s="50"/>
      <c r="F422" s="38"/>
      <c r="G422" s="38"/>
      <c r="H422" s="38"/>
      <c r="I422" s="38"/>
      <c r="J422" s="38"/>
      <c r="K422" s="38"/>
      <c r="L422" s="27"/>
      <c r="M422" s="27"/>
      <c r="N422" s="190"/>
      <c r="O422" s="190"/>
      <c r="P422" s="38"/>
      <c r="Q422" s="38"/>
      <c r="R422" s="38"/>
      <c r="S422" s="38"/>
      <c r="T422" s="38"/>
      <c r="U422" s="38"/>
      <c r="V422" s="38"/>
      <c r="W422" s="38"/>
      <c r="X422" s="38"/>
      <c r="Y422" s="38"/>
      <c r="Z422" s="38"/>
    </row>
    <row r="423" spans="1:26" ht="22.5" customHeight="1">
      <c r="A423" s="38"/>
      <c r="B423" s="38"/>
      <c r="C423" s="38"/>
      <c r="D423" s="38"/>
      <c r="E423" s="50"/>
      <c r="F423" s="38"/>
      <c r="G423" s="38"/>
      <c r="H423" s="38"/>
      <c r="I423" s="38"/>
      <c r="J423" s="38"/>
      <c r="K423" s="38"/>
      <c r="L423" s="27"/>
      <c r="M423" s="27"/>
      <c r="N423" s="190"/>
      <c r="O423" s="190"/>
      <c r="P423" s="38"/>
      <c r="Q423" s="38"/>
      <c r="R423" s="38"/>
      <c r="S423" s="38"/>
      <c r="T423" s="38"/>
      <c r="U423" s="38"/>
      <c r="V423" s="38"/>
      <c r="W423" s="38"/>
      <c r="X423" s="38"/>
      <c r="Y423" s="38"/>
      <c r="Z423" s="38"/>
    </row>
    <row r="424" spans="1:26" ht="22.5" customHeight="1">
      <c r="A424" s="38"/>
      <c r="B424" s="38"/>
      <c r="C424" s="38"/>
      <c r="D424" s="38"/>
      <c r="E424" s="50"/>
      <c r="F424" s="38"/>
      <c r="G424" s="38"/>
      <c r="H424" s="38"/>
      <c r="I424" s="38"/>
      <c r="J424" s="38"/>
      <c r="K424" s="38"/>
      <c r="L424" s="27"/>
      <c r="M424" s="27"/>
      <c r="N424" s="190"/>
      <c r="O424" s="190"/>
      <c r="P424" s="38"/>
      <c r="Q424" s="38"/>
      <c r="R424" s="38"/>
      <c r="S424" s="38"/>
      <c r="T424" s="38"/>
      <c r="U424" s="38"/>
      <c r="V424" s="38"/>
      <c r="W424" s="38"/>
      <c r="X424" s="38"/>
      <c r="Y424" s="38"/>
      <c r="Z424" s="38"/>
    </row>
    <row r="425" spans="1:26" ht="22.5" customHeight="1">
      <c r="A425" s="38"/>
      <c r="B425" s="38"/>
      <c r="C425" s="38"/>
      <c r="D425" s="38"/>
      <c r="E425" s="50"/>
      <c r="F425" s="38"/>
      <c r="G425" s="38"/>
      <c r="H425" s="38"/>
      <c r="I425" s="38"/>
      <c r="J425" s="38"/>
      <c r="K425" s="38"/>
      <c r="L425" s="27"/>
      <c r="M425" s="27"/>
      <c r="N425" s="190"/>
      <c r="O425" s="190"/>
      <c r="P425" s="38"/>
      <c r="Q425" s="38"/>
      <c r="R425" s="38"/>
      <c r="S425" s="38"/>
      <c r="T425" s="38"/>
      <c r="U425" s="38"/>
      <c r="V425" s="38"/>
      <c r="W425" s="38"/>
      <c r="X425" s="38"/>
      <c r="Y425" s="38"/>
      <c r="Z425" s="38"/>
    </row>
    <row r="426" spans="1:26" ht="22.5" customHeight="1">
      <c r="A426" s="38"/>
      <c r="B426" s="38"/>
      <c r="C426" s="38"/>
      <c r="D426" s="38"/>
      <c r="E426" s="50"/>
      <c r="F426" s="38"/>
      <c r="G426" s="38"/>
      <c r="H426" s="38"/>
      <c r="I426" s="38"/>
      <c r="J426" s="38"/>
      <c r="K426" s="38"/>
      <c r="L426" s="27"/>
      <c r="M426" s="27"/>
      <c r="N426" s="190"/>
      <c r="O426" s="190"/>
      <c r="P426" s="38"/>
      <c r="Q426" s="38"/>
      <c r="R426" s="38"/>
      <c r="S426" s="38"/>
      <c r="T426" s="38"/>
      <c r="U426" s="38"/>
      <c r="V426" s="38"/>
      <c r="W426" s="38"/>
      <c r="X426" s="38"/>
      <c r="Y426" s="38"/>
      <c r="Z426" s="38"/>
    </row>
    <row r="427" spans="1:26" ht="22.5" customHeight="1">
      <c r="A427" s="38"/>
      <c r="B427" s="38"/>
      <c r="C427" s="38"/>
      <c r="D427" s="38"/>
      <c r="E427" s="50"/>
      <c r="F427" s="38"/>
      <c r="G427" s="38"/>
      <c r="H427" s="38"/>
      <c r="I427" s="38"/>
      <c r="J427" s="38"/>
      <c r="K427" s="38"/>
      <c r="L427" s="27"/>
      <c r="M427" s="27"/>
      <c r="N427" s="190"/>
      <c r="O427" s="190"/>
      <c r="P427" s="38"/>
      <c r="Q427" s="38"/>
      <c r="R427" s="38"/>
      <c r="S427" s="38"/>
      <c r="T427" s="38"/>
      <c r="U427" s="38"/>
      <c r="V427" s="38"/>
      <c r="W427" s="38"/>
      <c r="X427" s="38"/>
      <c r="Y427" s="38"/>
      <c r="Z427" s="38"/>
    </row>
    <row r="428" spans="1:26" ht="22.5" customHeight="1">
      <c r="A428" s="38"/>
      <c r="B428" s="38"/>
      <c r="C428" s="38"/>
      <c r="D428" s="38"/>
      <c r="E428" s="50"/>
      <c r="F428" s="38"/>
      <c r="G428" s="38"/>
      <c r="H428" s="38"/>
      <c r="I428" s="38"/>
      <c r="J428" s="38"/>
      <c r="K428" s="38"/>
      <c r="L428" s="27"/>
      <c r="M428" s="27"/>
      <c r="N428" s="190"/>
      <c r="O428" s="190"/>
      <c r="P428" s="38"/>
      <c r="Q428" s="38"/>
      <c r="R428" s="38"/>
      <c r="S428" s="38"/>
      <c r="T428" s="38"/>
      <c r="U428" s="38"/>
      <c r="V428" s="38"/>
      <c r="W428" s="38"/>
      <c r="X428" s="38"/>
      <c r="Y428" s="38"/>
      <c r="Z428" s="38"/>
    </row>
    <row r="429" spans="1:26" ht="22.5" customHeight="1">
      <c r="A429" s="38"/>
      <c r="B429" s="38"/>
      <c r="C429" s="38"/>
      <c r="D429" s="38"/>
      <c r="E429" s="50"/>
      <c r="F429" s="38"/>
      <c r="G429" s="38"/>
      <c r="H429" s="38"/>
      <c r="I429" s="38"/>
      <c r="J429" s="38"/>
      <c r="K429" s="38"/>
      <c r="L429" s="27"/>
      <c r="M429" s="27"/>
      <c r="N429" s="190"/>
      <c r="O429" s="190"/>
      <c r="P429" s="38"/>
      <c r="Q429" s="38"/>
      <c r="R429" s="38"/>
      <c r="S429" s="38"/>
      <c r="T429" s="38"/>
      <c r="U429" s="38"/>
      <c r="V429" s="38"/>
      <c r="W429" s="38"/>
      <c r="X429" s="38"/>
      <c r="Y429" s="38"/>
      <c r="Z429" s="38"/>
    </row>
    <row r="430" spans="1:26" ht="22.5" customHeight="1">
      <c r="A430" s="38"/>
      <c r="B430" s="38"/>
      <c r="C430" s="38"/>
      <c r="D430" s="38"/>
      <c r="E430" s="50"/>
      <c r="F430" s="38"/>
      <c r="G430" s="38"/>
      <c r="H430" s="38"/>
      <c r="I430" s="38"/>
      <c r="J430" s="38"/>
      <c r="K430" s="38"/>
      <c r="L430" s="27"/>
      <c r="M430" s="27"/>
      <c r="N430" s="190"/>
      <c r="O430" s="190"/>
      <c r="P430" s="38"/>
      <c r="Q430" s="38"/>
      <c r="R430" s="38"/>
      <c r="S430" s="38"/>
      <c r="T430" s="38"/>
      <c r="U430" s="38"/>
      <c r="V430" s="38"/>
      <c r="W430" s="38"/>
      <c r="X430" s="38"/>
      <c r="Y430" s="38"/>
      <c r="Z430" s="38"/>
    </row>
    <row r="431" spans="1:26" ht="22.5" customHeight="1">
      <c r="A431" s="38"/>
      <c r="B431" s="38"/>
      <c r="C431" s="38"/>
      <c r="D431" s="38"/>
      <c r="E431" s="50"/>
      <c r="F431" s="38"/>
      <c r="G431" s="38"/>
      <c r="H431" s="38"/>
      <c r="I431" s="38"/>
      <c r="J431" s="38"/>
      <c r="K431" s="38"/>
      <c r="L431" s="27"/>
      <c r="M431" s="27"/>
      <c r="N431" s="190"/>
      <c r="O431" s="190"/>
      <c r="P431" s="38"/>
      <c r="Q431" s="38"/>
      <c r="R431" s="38"/>
      <c r="S431" s="38"/>
      <c r="T431" s="38"/>
      <c r="U431" s="38"/>
      <c r="V431" s="38"/>
      <c r="W431" s="38"/>
      <c r="X431" s="38"/>
      <c r="Y431" s="38"/>
      <c r="Z431" s="38"/>
    </row>
    <row r="432" spans="1:26" ht="22.5" customHeight="1">
      <c r="A432" s="38"/>
      <c r="B432" s="38"/>
      <c r="C432" s="38"/>
      <c r="D432" s="38"/>
      <c r="E432" s="50"/>
      <c r="F432" s="38"/>
      <c r="G432" s="38"/>
      <c r="H432" s="38"/>
      <c r="I432" s="38"/>
      <c r="J432" s="38"/>
      <c r="K432" s="38"/>
      <c r="L432" s="27"/>
      <c r="M432" s="27"/>
      <c r="N432" s="190"/>
      <c r="O432" s="190"/>
      <c r="P432" s="38"/>
      <c r="Q432" s="38"/>
      <c r="R432" s="38"/>
      <c r="S432" s="38"/>
      <c r="T432" s="38"/>
      <c r="U432" s="38"/>
      <c r="V432" s="38"/>
      <c r="W432" s="38"/>
      <c r="X432" s="38"/>
      <c r="Y432" s="38"/>
      <c r="Z432" s="38"/>
    </row>
    <row r="433" spans="1:26" ht="22.5" customHeight="1">
      <c r="A433" s="38"/>
      <c r="B433" s="38"/>
      <c r="C433" s="38"/>
      <c r="D433" s="38"/>
      <c r="E433" s="50"/>
      <c r="F433" s="38"/>
      <c r="G433" s="38"/>
      <c r="H433" s="38"/>
      <c r="I433" s="38"/>
      <c r="J433" s="38"/>
      <c r="K433" s="38"/>
      <c r="L433" s="27"/>
      <c r="M433" s="27"/>
      <c r="N433" s="190"/>
      <c r="O433" s="190"/>
      <c r="P433" s="38"/>
      <c r="Q433" s="38"/>
      <c r="R433" s="38"/>
      <c r="S433" s="38"/>
      <c r="T433" s="38"/>
      <c r="U433" s="38"/>
      <c r="V433" s="38"/>
      <c r="W433" s="38"/>
      <c r="X433" s="38"/>
      <c r="Y433" s="38"/>
      <c r="Z433" s="38"/>
    </row>
    <row r="434" spans="1:26" ht="22.5" customHeight="1">
      <c r="A434" s="38"/>
      <c r="B434" s="38"/>
      <c r="C434" s="38"/>
      <c r="D434" s="38"/>
      <c r="E434" s="50"/>
      <c r="F434" s="38"/>
      <c r="G434" s="38"/>
      <c r="H434" s="38"/>
      <c r="I434" s="38"/>
      <c r="J434" s="38"/>
      <c r="K434" s="38"/>
      <c r="L434" s="27"/>
      <c r="M434" s="27"/>
      <c r="N434" s="190"/>
      <c r="O434" s="190"/>
      <c r="P434" s="38"/>
      <c r="Q434" s="38"/>
      <c r="R434" s="38"/>
      <c r="S434" s="38"/>
      <c r="T434" s="38"/>
      <c r="U434" s="38"/>
      <c r="V434" s="38"/>
      <c r="W434" s="38"/>
      <c r="X434" s="38"/>
      <c r="Y434" s="38"/>
      <c r="Z434" s="38"/>
    </row>
    <row r="435" spans="1:26" ht="22.5" customHeight="1">
      <c r="A435" s="38"/>
      <c r="B435" s="38"/>
      <c r="C435" s="38"/>
      <c r="D435" s="38"/>
      <c r="E435" s="50"/>
      <c r="F435" s="38"/>
      <c r="G435" s="38"/>
      <c r="H435" s="38"/>
      <c r="I435" s="38"/>
      <c r="J435" s="38"/>
      <c r="K435" s="38"/>
      <c r="L435" s="27"/>
      <c r="M435" s="27"/>
      <c r="N435" s="190"/>
      <c r="O435" s="190"/>
      <c r="P435" s="38"/>
      <c r="Q435" s="38"/>
      <c r="R435" s="38"/>
      <c r="S435" s="38"/>
      <c r="T435" s="38"/>
      <c r="U435" s="38"/>
      <c r="V435" s="38"/>
      <c r="W435" s="38"/>
      <c r="X435" s="38"/>
      <c r="Y435" s="38"/>
      <c r="Z435" s="38"/>
    </row>
    <row r="436" spans="1:26" ht="22.5" customHeight="1">
      <c r="A436" s="38"/>
      <c r="B436" s="38"/>
      <c r="C436" s="38"/>
      <c r="D436" s="38"/>
      <c r="E436" s="50"/>
      <c r="F436" s="38"/>
      <c r="G436" s="38"/>
      <c r="H436" s="38"/>
      <c r="I436" s="38"/>
      <c r="J436" s="38"/>
      <c r="K436" s="38"/>
      <c r="L436" s="27"/>
      <c r="M436" s="27"/>
      <c r="N436" s="190"/>
      <c r="O436" s="190"/>
      <c r="P436" s="38"/>
      <c r="Q436" s="38"/>
      <c r="R436" s="38"/>
      <c r="S436" s="38"/>
      <c r="T436" s="38"/>
      <c r="U436" s="38"/>
      <c r="V436" s="38"/>
      <c r="W436" s="38"/>
      <c r="X436" s="38"/>
      <c r="Y436" s="38"/>
      <c r="Z436" s="38"/>
    </row>
    <row r="437" spans="1:26" ht="22.5" customHeight="1">
      <c r="A437" s="38"/>
      <c r="B437" s="38"/>
      <c r="C437" s="38"/>
      <c r="D437" s="38"/>
      <c r="E437" s="50"/>
      <c r="F437" s="38"/>
      <c r="G437" s="38"/>
      <c r="H437" s="38"/>
      <c r="I437" s="38"/>
      <c r="J437" s="38"/>
      <c r="K437" s="38"/>
      <c r="L437" s="27"/>
      <c r="M437" s="27"/>
      <c r="N437" s="190"/>
      <c r="O437" s="190"/>
      <c r="P437" s="38"/>
      <c r="Q437" s="38"/>
      <c r="R437" s="38"/>
      <c r="S437" s="38"/>
      <c r="T437" s="38"/>
      <c r="U437" s="38"/>
      <c r="V437" s="38"/>
      <c r="W437" s="38"/>
      <c r="X437" s="38"/>
      <c r="Y437" s="38"/>
      <c r="Z437" s="38"/>
    </row>
    <row r="438" spans="1:26" ht="22.5" customHeight="1">
      <c r="A438" s="38"/>
      <c r="B438" s="38"/>
      <c r="C438" s="38"/>
      <c r="D438" s="38"/>
      <c r="E438" s="50"/>
      <c r="F438" s="38"/>
      <c r="G438" s="38"/>
      <c r="H438" s="38"/>
      <c r="I438" s="38"/>
      <c r="J438" s="38"/>
      <c r="K438" s="38"/>
      <c r="L438" s="27"/>
      <c r="M438" s="27"/>
      <c r="N438" s="190"/>
      <c r="O438" s="190"/>
      <c r="P438" s="38"/>
      <c r="Q438" s="38"/>
      <c r="R438" s="38"/>
      <c r="S438" s="38"/>
      <c r="T438" s="38"/>
      <c r="U438" s="38"/>
      <c r="V438" s="38"/>
      <c r="W438" s="38"/>
      <c r="X438" s="38"/>
      <c r="Y438" s="38"/>
      <c r="Z438" s="38"/>
    </row>
    <row r="439" spans="1:26" ht="22.5" customHeight="1">
      <c r="A439" s="38"/>
      <c r="B439" s="38"/>
      <c r="C439" s="38"/>
      <c r="D439" s="38"/>
      <c r="E439" s="50"/>
      <c r="F439" s="38"/>
      <c r="G439" s="38"/>
      <c r="H439" s="38"/>
      <c r="I439" s="38"/>
      <c r="J439" s="38"/>
      <c r="K439" s="38"/>
      <c r="L439" s="27"/>
      <c r="M439" s="27"/>
      <c r="N439" s="190"/>
      <c r="O439" s="190"/>
      <c r="P439" s="38"/>
      <c r="Q439" s="38"/>
      <c r="R439" s="38"/>
      <c r="S439" s="38"/>
      <c r="T439" s="38"/>
      <c r="U439" s="38"/>
      <c r="V439" s="38"/>
      <c r="W439" s="38"/>
      <c r="X439" s="38"/>
      <c r="Y439" s="38"/>
      <c r="Z439" s="38"/>
    </row>
    <row r="440" spans="1:26" ht="22.5" customHeight="1">
      <c r="A440" s="38"/>
      <c r="B440" s="38"/>
      <c r="C440" s="38"/>
      <c r="D440" s="38"/>
      <c r="E440" s="50"/>
      <c r="F440" s="38"/>
      <c r="G440" s="38"/>
      <c r="H440" s="38"/>
      <c r="I440" s="38"/>
      <c r="J440" s="38"/>
      <c r="K440" s="38"/>
      <c r="L440" s="27"/>
      <c r="M440" s="27"/>
      <c r="N440" s="190"/>
      <c r="O440" s="190"/>
      <c r="P440" s="38"/>
      <c r="Q440" s="38"/>
      <c r="R440" s="38"/>
      <c r="S440" s="38"/>
      <c r="T440" s="38"/>
      <c r="U440" s="38"/>
      <c r="V440" s="38"/>
      <c r="W440" s="38"/>
      <c r="X440" s="38"/>
      <c r="Y440" s="38"/>
      <c r="Z440" s="38"/>
    </row>
    <row r="441" spans="1:26" ht="22.5" customHeight="1">
      <c r="A441" s="38"/>
      <c r="B441" s="38"/>
      <c r="C441" s="38"/>
      <c r="D441" s="38"/>
      <c r="E441" s="50"/>
      <c r="F441" s="38"/>
      <c r="G441" s="38"/>
      <c r="H441" s="38"/>
      <c r="I441" s="38"/>
      <c r="J441" s="38"/>
      <c r="K441" s="38"/>
      <c r="L441" s="27"/>
      <c r="M441" s="27"/>
      <c r="N441" s="190"/>
      <c r="O441" s="190"/>
      <c r="P441" s="38"/>
      <c r="Q441" s="38"/>
      <c r="R441" s="38"/>
      <c r="S441" s="38"/>
      <c r="T441" s="38"/>
      <c r="U441" s="38"/>
      <c r="V441" s="38"/>
      <c r="W441" s="38"/>
      <c r="X441" s="38"/>
      <c r="Y441" s="38"/>
      <c r="Z441" s="38"/>
    </row>
    <row r="442" spans="1:26" ht="22.5" customHeight="1">
      <c r="A442" s="38"/>
      <c r="B442" s="38"/>
      <c r="C442" s="38"/>
      <c r="D442" s="38"/>
      <c r="E442" s="50"/>
      <c r="F442" s="38"/>
      <c r="G442" s="38"/>
      <c r="H442" s="38"/>
      <c r="I442" s="38"/>
      <c r="J442" s="38"/>
      <c r="K442" s="38"/>
      <c r="L442" s="27"/>
      <c r="M442" s="27"/>
      <c r="N442" s="190"/>
      <c r="O442" s="190"/>
      <c r="P442" s="38"/>
      <c r="Q442" s="38"/>
      <c r="R442" s="38"/>
      <c r="S442" s="38"/>
      <c r="T442" s="38"/>
      <c r="U442" s="38"/>
      <c r="V442" s="38"/>
      <c r="W442" s="38"/>
      <c r="X442" s="38"/>
      <c r="Y442" s="38"/>
      <c r="Z442" s="38"/>
    </row>
    <row r="443" spans="1:26" ht="22.5" customHeight="1">
      <c r="A443" s="38"/>
      <c r="B443" s="38"/>
      <c r="C443" s="38"/>
      <c r="D443" s="38"/>
      <c r="E443" s="50"/>
      <c r="F443" s="38"/>
      <c r="G443" s="38"/>
      <c r="H443" s="38"/>
      <c r="I443" s="38"/>
      <c r="J443" s="38"/>
      <c r="K443" s="38"/>
      <c r="L443" s="27"/>
      <c r="M443" s="27"/>
      <c r="N443" s="190"/>
      <c r="O443" s="190"/>
      <c r="P443" s="38"/>
      <c r="Q443" s="38"/>
      <c r="R443" s="38"/>
      <c r="S443" s="38"/>
      <c r="T443" s="38"/>
      <c r="U443" s="38"/>
      <c r="V443" s="38"/>
      <c r="W443" s="38"/>
      <c r="X443" s="38"/>
      <c r="Y443" s="38"/>
      <c r="Z443" s="38"/>
    </row>
    <row r="444" spans="1:26" ht="22.5" customHeight="1">
      <c r="A444" s="38"/>
      <c r="B444" s="38"/>
      <c r="C444" s="38"/>
      <c r="D444" s="38"/>
      <c r="E444" s="50"/>
      <c r="F444" s="38"/>
      <c r="G444" s="38"/>
      <c r="H444" s="38"/>
      <c r="I444" s="38"/>
      <c r="J444" s="38"/>
      <c r="K444" s="38"/>
      <c r="L444" s="27"/>
      <c r="M444" s="27"/>
      <c r="N444" s="190"/>
      <c r="O444" s="190"/>
      <c r="P444" s="38"/>
      <c r="Q444" s="38"/>
      <c r="R444" s="38"/>
      <c r="S444" s="38"/>
      <c r="T444" s="38"/>
      <c r="U444" s="38"/>
      <c r="V444" s="38"/>
      <c r="W444" s="38"/>
      <c r="X444" s="38"/>
      <c r="Y444" s="38"/>
      <c r="Z444" s="38"/>
    </row>
    <row r="445" spans="1:26" ht="22.5" customHeight="1">
      <c r="A445" s="38"/>
      <c r="B445" s="38"/>
      <c r="C445" s="38"/>
      <c r="D445" s="38"/>
      <c r="E445" s="50"/>
      <c r="F445" s="38"/>
      <c r="G445" s="38"/>
      <c r="H445" s="38"/>
      <c r="I445" s="38"/>
      <c r="J445" s="38"/>
      <c r="K445" s="38"/>
      <c r="L445" s="27"/>
      <c r="M445" s="27"/>
      <c r="N445" s="190"/>
      <c r="O445" s="190"/>
      <c r="P445" s="38"/>
      <c r="Q445" s="38"/>
      <c r="R445" s="38"/>
      <c r="S445" s="38"/>
      <c r="T445" s="38"/>
      <c r="U445" s="38"/>
      <c r="V445" s="38"/>
      <c r="W445" s="38"/>
      <c r="X445" s="38"/>
      <c r="Y445" s="38"/>
      <c r="Z445" s="38"/>
    </row>
    <row r="446" spans="1:26" ht="22.5" customHeight="1">
      <c r="A446" s="38"/>
      <c r="B446" s="38"/>
      <c r="C446" s="38"/>
      <c r="D446" s="38"/>
      <c r="E446" s="50"/>
      <c r="F446" s="38"/>
      <c r="G446" s="38"/>
      <c r="H446" s="38"/>
      <c r="I446" s="38"/>
      <c r="J446" s="38"/>
      <c r="K446" s="38"/>
      <c r="L446" s="27"/>
      <c r="M446" s="27"/>
      <c r="N446" s="190"/>
      <c r="O446" s="190"/>
      <c r="P446" s="38"/>
      <c r="Q446" s="38"/>
      <c r="R446" s="38"/>
      <c r="S446" s="38"/>
      <c r="T446" s="38"/>
      <c r="U446" s="38"/>
      <c r="V446" s="38"/>
      <c r="W446" s="38"/>
      <c r="X446" s="38"/>
      <c r="Y446" s="38"/>
      <c r="Z446" s="38"/>
    </row>
    <row r="447" spans="1:26" ht="22.5" customHeight="1">
      <c r="A447" s="38"/>
      <c r="B447" s="38"/>
      <c r="C447" s="38"/>
      <c r="D447" s="38"/>
      <c r="E447" s="50"/>
      <c r="F447" s="38"/>
      <c r="G447" s="38"/>
      <c r="H447" s="38"/>
      <c r="I447" s="38"/>
      <c r="J447" s="38"/>
      <c r="K447" s="38"/>
      <c r="L447" s="27"/>
      <c r="M447" s="27"/>
      <c r="N447" s="190"/>
      <c r="O447" s="190"/>
      <c r="P447" s="38"/>
      <c r="Q447" s="38"/>
      <c r="R447" s="38"/>
      <c r="S447" s="38"/>
      <c r="T447" s="38"/>
      <c r="U447" s="38"/>
      <c r="V447" s="38"/>
      <c r="W447" s="38"/>
      <c r="X447" s="38"/>
      <c r="Y447" s="38"/>
      <c r="Z447" s="38"/>
    </row>
    <row r="448" spans="1:26" ht="22.5" customHeight="1">
      <c r="A448" s="38"/>
      <c r="B448" s="38"/>
      <c r="C448" s="38"/>
      <c r="D448" s="38"/>
      <c r="E448" s="50"/>
      <c r="F448" s="38"/>
      <c r="G448" s="38"/>
      <c r="H448" s="38"/>
      <c r="I448" s="38"/>
      <c r="J448" s="38"/>
      <c r="K448" s="38"/>
      <c r="L448" s="27"/>
      <c r="M448" s="27"/>
      <c r="N448" s="190"/>
      <c r="O448" s="190"/>
      <c r="P448" s="38"/>
      <c r="Q448" s="38"/>
      <c r="R448" s="38"/>
      <c r="S448" s="38"/>
      <c r="T448" s="38"/>
      <c r="U448" s="38"/>
      <c r="V448" s="38"/>
      <c r="W448" s="38"/>
      <c r="X448" s="38"/>
      <c r="Y448" s="38"/>
      <c r="Z448" s="38"/>
    </row>
    <row r="449" spans="1:26" ht="22.5" customHeight="1">
      <c r="A449" s="38"/>
      <c r="B449" s="38"/>
      <c r="C449" s="38"/>
      <c r="D449" s="38"/>
      <c r="E449" s="50"/>
      <c r="F449" s="38"/>
      <c r="G449" s="38"/>
      <c r="H449" s="38"/>
      <c r="I449" s="38"/>
      <c r="J449" s="38"/>
      <c r="K449" s="38"/>
      <c r="L449" s="27"/>
      <c r="M449" s="27"/>
      <c r="N449" s="190"/>
      <c r="O449" s="190"/>
      <c r="P449" s="38"/>
      <c r="Q449" s="38"/>
      <c r="R449" s="38"/>
      <c r="S449" s="38"/>
      <c r="T449" s="38"/>
      <c r="U449" s="38"/>
      <c r="V449" s="38"/>
      <c r="W449" s="38"/>
      <c r="X449" s="38"/>
      <c r="Y449" s="38"/>
      <c r="Z449" s="38"/>
    </row>
    <row r="450" spans="1:26" ht="22.5" customHeight="1">
      <c r="A450" s="38"/>
      <c r="B450" s="38"/>
      <c r="C450" s="38"/>
      <c r="D450" s="38"/>
      <c r="E450" s="50"/>
      <c r="F450" s="38"/>
      <c r="G450" s="38"/>
      <c r="H450" s="38"/>
      <c r="I450" s="38"/>
      <c r="J450" s="38"/>
      <c r="K450" s="38"/>
      <c r="L450" s="27"/>
      <c r="M450" s="27"/>
      <c r="N450" s="190"/>
      <c r="O450" s="190"/>
      <c r="P450" s="38"/>
      <c r="Q450" s="38"/>
      <c r="R450" s="38"/>
      <c r="S450" s="38"/>
      <c r="T450" s="38"/>
      <c r="U450" s="38"/>
      <c r="V450" s="38"/>
      <c r="W450" s="38"/>
      <c r="X450" s="38"/>
      <c r="Y450" s="38"/>
      <c r="Z450" s="38"/>
    </row>
    <row r="451" spans="1:26" ht="22.5" customHeight="1">
      <c r="A451" s="38"/>
      <c r="B451" s="38"/>
      <c r="C451" s="38"/>
      <c r="D451" s="38"/>
      <c r="E451" s="50"/>
      <c r="F451" s="38"/>
      <c r="G451" s="38"/>
      <c r="H451" s="38"/>
      <c r="I451" s="38"/>
      <c r="J451" s="38"/>
      <c r="K451" s="38"/>
      <c r="L451" s="27"/>
      <c r="M451" s="27"/>
      <c r="N451" s="190"/>
      <c r="O451" s="190"/>
      <c r="P451" s="38"/>
      <c r="Q451" s="38"/>
      <c r="R451" s="38"/>
      <c r="S451" s="38"/>
      <c r="T451" s="38"/>
      <c r="U451" s="38"/>
      <c r="V451" s="38"/>
      <c r="W451" s="38"/>
      <c r="X451" s="38"/>
      <c r="Y451" s="38"/>
      <c r="Z451" s="38"/>
    </row>
    <row r="452" spans="1:26" ht="22.5" customHeight="1">
      <c r="A452" s="38"/>
      <c r="B452" s="38"/>
      <c r="C452" s="38"/>
      <c r="D452" s="38"/>
      <c r="E452" s="50"/>
      <c r="F452" s="38"/>
      <c r="G452" s="38"/>
      <c r="H452" s="38"/>
      <c r="I452" s="38"/>
      <c r="J452" s="38"/>
      <c r="K452" s="38"/>
      <c r="L452" s="27"/>
      <c r="M452" s="27"/>
      <c r="N452" s="190"/>
      <c r="O452" s="190"/>
      <c r="P452" s="38"/>
      <c r="Q452" s="38"/>
      <c r="R452" s="38"/>
      <c r="S452" s="38"/>
      <c r="T452" s="38"/>
      <c r="U452" s="38"/>
      <c r="V452" s="38"/>
      <c r="W452" s="38"/>
      <c r="X452" s="38"/>
      <c r="Y452" s="38"/>
      <c r="Z452" s="38"/>
    </row>
    <row r="453" spans="1:26" ht="22.5" customHeight="1">
      <c r="A453" s="38"/>
      <c r="B453" s="38"/>
      <c r="C453" s="38"/>
      <c r="D453" s="38"/>
      <c r="E453" s="50"/>
      <c r="F453" s="38"/>
      <c r="G453" s="38"/>
      <c r="H453" s="38"/>
      <c r="I453" s="38"/>
      <c r="J453" s="38"/>
      <c r="K453" s="38"/>
      <c r="L453" s="27"/>
      <c r="M453" s="27"/>
      <c r="N453" s="190"/>
      <c r="O453" s="190"/>
      <c r="P453" s="38"/>
      <c r="Q453" s="38"/>
      <c r="R453" s="38"/>
      <c r="S453" s="38"/>
      <c r="T453" s="38"/>
      <c r="U453" s="38"/>
      <c r="V453" s="38"/>
      <c r="W453" s="38"/>
      <c r="X453" s="38"/>
      <c r="Y453" s="38"/>
      <c r="Z453" s="38"/>
    </row>
    <row r="454" spans="1:26" ht="22.5" customHeight="1">
      <c r="A454" s="38"/>
      <c r="B454" s="38"/>
      <c r="C454" s="38"/>
      <c r="D454" s="38"/>
      <c r="E454" s="50"/>
      <c r="F454" s="38"/>
      <c r="G454" s="38"/>
      <c r="H454" s="38"/>
      <c r="I454" s="38"/>
      <c r="J454" s="38"/>
      <c r="K454" s="38"/>
      <c r="L454" s="27"/>
      <c r="M454" s="27"/>
      <c r="N454" s="190"/>
      <c r="O454" s="190"/>
      <c r="P454" s="38"/>
      <c r="Q454" s="38"/>
      <c r="R454" s="38"/>
      <c r="S454" s="38"/>
      <c r="T454" s="38"/>
      <c r="U454" s="38"/>
      <c r="V454" s="38"/>
      <c r="W454" s="38"/>
      <c r="X454" s="38"/>
      <c r="Y454" s="38"/>
      <c r="Z454" s="38"/>
    </row>
    <row r="455" spans="1:26" ht="22.5" customHeight="1">
      <c r="A455" s="38"/>
      <c r="B455" s="38"/>
      <c r="C455" s="38"/>
      <c r="D455" s="38"/>
      <c r="E455" s="50"/>
      <c r="F455" s="38"/>
      <c r="G455" s="38"/>
      <c r="H455" s="38"/>
      <c r="I455" s="38"/>
      <c r="J455" s="38"/>
      <c r="K455" s="38"/>
      <c r="L455" s="27"/>
      <c r="M455" s="27"/>
      <c r="N455" s="190"/>
      <c r="O455" s="190"/>
      <c r="P455" s="38"/>
      <c r="Q455" s="38"/>
      <c r="R455" s="38"/>
      <c r="S455" s="38"/>
      <c r="T455" s="38"/>
      <c r="U455" s="38"/>
      <c r="V455" s="38"/>
      <c r="W455" s="38"/>
      <c r="X455" s="38"/>
      <c r="Y455" s="38"/>
      <c r="Z455" s="38"/>
    </row>
    <row r="456" spans="1:26" ht="22.5" customHeight="1">
      <c r="A456" s="38"/>
      <c r="B456" s="38"/>
      <c r="C456" s="38"/>
      <c r="D456" s="38"/>
      <c r="E456" s="50"/>
      <c r="F456" s="38"/>
      <c r="G456" s="38"/>
      <c r="H456" s="38"/>
      <c r="I456" s="38"/>
      <c r="J456" s="38"/>
      <c r="K456" s="38"/>
      <c r="L456" s="27"/>
      <c r="M456" s="27"/>
      <c r="N456" s="190"/>
      <c r="O456" s="190"/>
      <c r="P456" s="38"/>
      <c r="Q456" s="38"/>
      <c r="R456" s="38"/>
      <c r="S456" s="38"/>
      <c r="T456" s="38"/>
      <c r="U456" s="38"/>
      <c r="V456" s="38"/>
      <c r="W456" s="38"/>
      <c r="X456" s="38"/>
      <c r="Y456" s="38"/>
      <c r="Z456" s="38"/>
    </row>
    <row r="457" spans="1:26" ht="22.5" customHeight="1">
      <c r="A457" s="38"/>
      <c r="B457" s="38"/>
      <c r="C457" s="38"/>
      <c r="D457" s="38"/>
      <c r="E457" s="50"/>
      <c r="F457" s="38"/>
      <c r="G457" s="38"/>
      <c r="H457" s="38"/>
      <c r="I457" s="38"/>
      <c r="J457" s="38"/>
      <c r="K457" s="38"/>
      <c r="L457" s="27"/>
      <c r="M457" s="27"/>
      <c r="N457" s="190"/>
      <c r="O457" s="190"/>
      <c r="P457" s="38"/>
      <c r="Q457" s="38"/>
      <c r="R457" s="38"/>
      <c r="S457" s="38"/>
      <c r="T457" s="38"/>
      <c r="U457" s="38"/>
      <c r="V457" s="38"/>
      <c r="W457" s="38"/>
      <c r="X457" s="38"/>
      <c r="Y457" s="38"/>
      <c r="Z457" s="38"/>
    </row>
    <row r="458" spans="1:26" ht="22.5" customHeight="1">
      <c r="A458" s="38"/>
      <c r="B458" s="38"/>
      <c r="C458" s="38"/>
      <c r="D458" s="38"/>
      <c r="E458" s="50"/>
      <c r="F458" s="38"/>
      <c r="G458" s="38"/>
      <c r="H458" s="38"/>
      <c r="I458" s="38"/>
      <c r="J458" s="38"/>
      <c r="K458" s="38"/>
      <c r="L458" s="27"/>
      <c r="M458" s="27"/>
      <c r="N458" s="190"/>
      <c r="O458" s="190"/>
      <c r="P458" s="38"/>
      <c r="Q458" s="38"/>
      <c r="R458" s="38"/>
      <c r="S458" s="38"/>
      <c r="T458" s="38"/>
      <c r="U458" s="38"/>
      <c r="V458" s="38"/>
      <c r="W458" s="38"/>
      <c r="X458" s="38"/>
      <c r="Y458" s="38"/>
      <c r="Z458" s="38"/>
    </row>
    <row r="459" spans="1:26" ht="22.5" customHeight="1">
      <c r="A459" s="38"/>
      <c r="B459" s="38"/>
      <c r="C459" s="38"/>
      <c r="D459" s="38"/>
      <c r="E459" s="50"/>
      <c r="F459" s="38"/>
      <c r="G459" s="38"/>
      <c r="H459" s="38"/>
      <c r="I459" s="38"/>
      <c r="J459" s="38"/>
      <c r="K459" s="38"/>
      <c r="L459" s="27"/>
      <c r="M459" s="27"/>
      <c r="N459" s="190"/>
      <c r="O459" s="190"/>
      <c r="P459" s="38"/>
      <c r="Q459" s="38"/>
      <c r="R459" s="38"/>
      <c r="S459" s="38"/>
      <c r="T459" s="38"/>
      <c r="U459" s="38"/>
      <c r="V459" s="38"/>
      <c r="W459" s="38"/>
      <c r="X459" s="38"/>
      <c r="Y459" s="38"/>
      <c r="Z459" s="38"/>
    </row>
    <row r="460" spans="1:26" ht="22.5" customHeight="1">
      <c r="A460" s="38"/>
      <c r="B460" s="38"/>
      <c r="C460" s="38"/>
      <c r="D460" s="38"/>
      <c r="E460" s="50"/>
      <c r="F460" s="38"/>
      <c r="G460" s="38"/>
      <c r="H460" s="38"/>
      <c r="I460" s="38"/>
      <c r="J460" s="38"/>
      <c r="K460" s="38"/>
      <c r="L460" s="27"/>
      <c r="M460" s="27"/>
      <c r="N460" s="190"/>
      <c r="O460" s="190"/>
      <c r="P460" s="38"/>
      <c r="Q460" s="38"/>
      <c r="R460" s="38"/>
      <c r="S460" s="38"/>
      <c r="T460" s="38"/>
      <c r="U460" s="38"/>
      <c r="V460" s="38"/>
      <c r="W460" s="38"/>
      <c r="X460" s="38"/>
      <c r="Y460" s="38"/>
      <c r="Z460" s="38"/>
    </row>
    <row r="461" spans="1:26" ht="22.5" customHeight="1">
      <c r="A461" s="38"/>
      <c r="B461" s="38"/>
      <c r="C461" s="38"/>
      <c r="D461" s="38"/>
      <c r="E461" s="50"/>
      <c r="F461" s="38"/>
      <c r="G461" s="38"/>
      <c r="H461" s="38"/>
      <c r="I461" s="38"/>
      <c r="J461" s="38"/>
      <c r="K461" s="38"/>
      <c r="L461" s="27"/>
      <c r="M461" s="27"/>
      <c r="N461" s="190"/>
      <c r="O461" s="190"/>
      <c r="P461" s="38"/>
      <c r="Q461" s="38"/>
      <c r="R461" s="38"/>
      <c r="S461" s="38"/>
      <c r="T461" s="38"/>
      <c r="U461" s="38"/>
      <c r="V461" s="38"/>
      <c r="W461" s="38"/>
      <c r="X461" s="38"/>
      <c r="Y461" s="38"/>
      <c r="Z461" s="38"/>
    </row>
    <row r="462" spans="1:26" ht="22.5" customHeight="1">
      <c r="A462" s="38"/>
      <c r="B462" s="38"/>
      <c r="C462" s="38"/>
      <c r="D462" s="38"/>
      <c r="E462" s="50"/>
      <c r="F462" s="38"/>
      <c r="G462" s="38"/>
      <c r="H462" s="38"/>
      <c r="I462" s="38"/>
      <c r="J462" s="38"/>
      <c r="K462" s="38"/>
      <c r="L462" s="27"/>
      <c r="M462" s="27"/>
      <c r="N462" s="190"/>
      <c r="O462" s="190"/>
      <c r="P462" s="38"/>
      <c r="Q462" s="38"/>
      <c r="R462" s="38"/>
      <c r="S462" s="38"/>
      <c r="T462" s="38"/>
      <c r="U462" s="38"/>
      <c r="V462" s="38"/>
      <c r="W462" s="38"/>
      <c r="X462" s="38"/>
      <c r="Y462" s="38"/>
      <c r="Z462" s="38"/>
    </row>
    <row r="463" spans="1:26" ht="22.5" customHeight="1">
      <c r="A463" s="38"/>
      <c r="B463" s="38"/>
      <c r="C463" s="38"/>
      <c r="D463" s="38"/>
      <c r="E463" s="50"/>
      <c r="F463" s="38"/>
      <c r="G463" s="38"/>
      <c r="H463" s="38"/>
      <c r="I463" s="38"/>
      <c r="J463" s="38"/>
      <c r="K463" s="38"/>
      <c r="L463" s="27"/>
      <c r="M463" s="27"/>
      <c r="N463" s="190"/>
      <c r="O463" s="190"/>
      <c r="P463" s="38"/>
      <c r="Q463" s="38"/>
      <c r="R463" s="38"/>
      <c r="S463" s="38"/>
      <c r="T463" s="38"/>
      <c r="U463" s="38"/>
      <c r="V463" s="38"/>
      <c r="W463" s="38"/>
      <c r="X463" s="38"/>
      <c r="Y463" s="38"/>
      <c r="Z463" s="38"/>
    </row>
    <row r="464" spans="1:26" ht="22.5" customHeight="1">
      <c r="A464" s="38"/>
      <c r="B464" s="38"/>
      <c r="C464" s="38"/>
      <c r="D464" s="38"/>
      <c r="E464" s="50"/>
      <c r="F464" s="38"/>
      <c r="G464" s="38"/>
      <c r="H464" s="38"/>
      <c r="I464" s="38"/>
      <c r="J464" s="38"/>
      <c r="K464" s="38"/>
      <c r="L464" s="27"/>
      <c r="M464" s="27"/>
      <c r="N464" s="190"/>
      <c r="O464" s="190"/>
      <c r="P464" s="38"/>
      <c r="Q464" s="38"/>
      <c r="R464" s="38"/>
      <c r="S464" s="38"/>
      <c r="T464" s="38"/>
      <c r="U464" s="38"/>
      <c r="V464" s="38"/>
      <c r="W464" s="38"/>
      <c r="X464" s="38"/>
      <c r="Y464" s="38"/>
      <c r="Z464" s="38"/>
    </row>
    <row r="465" spans="1:26" ht="22.5" customHeight="1">
      <c r="A465" s="38"/>
      <c r="B465" s="38"/>
      <c r="C465" s="38"/>
      <c r="D465" s="38"/>
      <c r="E465" s="50"/>
      <c r="F465" s="38"/>
      <c r="G465" s="38"/>
      <c r="H465" s="38"/>
      <c r="I465" s="38"/>
      <c r="J465" s="38"/>
      <c r="K465" s="38"/>
      <c r="L465" s="27"/>
      <c r="M465" s="27"/>
      <c r="N465" s="190"/>
      <c r="O465" s="190"/>
      <c r="P465" s="38"/>
      <c r="Q465" s="38"/>
      <c r="R465" s="38"/>
      <c r="S465" s="38"/>
      <c r="T465" s="38"/>
      <c r="U465" s="38"/>
      <c r="V465" s="38"/>
      <c r="W465" s="38"/>
      <c r="X465" s="38"/>
      <c r="Y465" s="38"/>
      <c r="Z465" s="38"/>
    </row>
    <row r="466" spans="1:26" ht="22.5" customHeight="1">
      <c r="A466" s="38"/>
      <c r="B466" s="38"/>
      <c r="C466" s="38"/>
      <c r="D466" s="38"/>
      <c r="E466" s="50"/>
      <c r="F466" s="38"/>
      <c r="G466" s="38"/>
      <c r="H466" s="38"/>
      <c r="I466" s="38"/>
      <c r="J466" s="38"/>
      <c r="K466" s="38"/>
      <c r="L466" s="27"/>
      <c r="M466" s="27"/>
      <c r="N466" s="190"/>
      <c r="O466" s="190"/>
      <c r="P466" s="38"/>
      <c r="Q466" s="38"/>
      <c r="R466" s="38"/>
      <c r="S466" s="38"/>
      <c r="T466" s="38"/>
      <c r="U466" s="38"/>
      <c r="V466" s="38"/>
      <c r="W466" s="38"/>
      <c r="X466" s="38"/>
      <c r="Y466" s="38"/>
      <c r="Z466" s="38"/>
    </row>
    <row r="467" spans="1:26" ht="22.5" customHeight="1">
      <c r="A467" s="38"/>
      <c r="B467" s="38"/>
      <c r="C467" s="38"/>
      <c r="D467" s="38"/>
      <c r="E467" s="50"/>
      <c r="F467" s="38"/>
      <c r="G467" s="38"/>
      <c r="H467" s="38"/>
      <c r="I467" s="38"/>
      <c r="J467" s="38"/>
      <c r="K467" s="38"/>
      <c r="L467" s="27"/>
      <c r="M467" s="27"/>
      <c r="N467" s="190"/>
      <c r="O467" s="190"/>
      <c r="P467" s="38"/>
      <c r="Q467" s="38"/>
      <c r="R467" s="38"/>
      <c r="S467" s="38"/>
      <c r="T467" s="38"/>
      <c r="U467" s="38"/>
      <c r="V467" s="38"/>
      <c r="W467" s="38"/>
      <c r="X467" s="38"/>
      <c r="Y467" s="38"/>
      <c r="Z467" s="38"/>
    </row>
    <row r="468" spans="1:26" ht="22.5" customHeight="1">
      <c r="A468" s="38"/>
      <c r="B468" s="38"/>
      <c r="C468" s="38"/>
      <c r="D468" s="38"/>
      <c r="E468" s="50"/>
      <c r="F468" s="38"/>
      <c r="G468" s="38"/>
      <c r="H468" s="38"/>
      <c r="I468" s="38"/>
      <c r="J468" s="38"/>
      <c r="K468" s="38"/>
      <c r="L468" s="27"/>
      <c r="M468" s="27"/>
      <c r="N468" s="190"/>
      <c r="O468" s="190"/>
      <c r="P468" s="38"/>
      <c r="Q468" s="38"/>
      <c r="R468" s="38"/>
      <c r="S468" s="38"/>
      <c r="T468" s="38"/>
      <c r="U468" s="38"/>
      <c r="V468" s="38"/>
      <c r="W468" s="38"/>
      <c r="X468" s="38"/>
      <c r="Y468" s="38"/>
      <c r="Z468" s="38"/>
    </row>
    <row r="469" spans="1:26" ht="22.5" customHeight="1">
      <c r="A469" s="38"/>
      <c r="B469" s="38"/>
      <c r="C469" s="38"/>
      <c r="D469" s="38"/>
      <c r="E469" s="50"/>
      <c r="F469" s="38"/>
      <c r="G469" s="38"/>
      <c r="H469" s="38"/>
      <c r="I469" s="38"/>
      <c r="J469" s="38"/>
      <c r="K469" s="38"/>
      <c r="L469" s="27"/>
      <c r="M469" s="27"/>
      <c r="N469" s="190"/>
      <c r="O469" s="190"/>
      <c r="P469" s="38"/>
      <c r="Q469" s="38"/>
      <c r="R469" s="38"/>
      <c r="S469" s="38"/>
      <c r="T469" s="38"/>
      <c r="U469" s="38"/>
      <c r="V469" s="38"/>
      <c r="W469" s="38"/>
      <c r="X469" s="38"/>
      <c r="Y469" s="38"/>
      <c r="Z469" s="38"/>
    </row>
    <row r="470" spans="1:26" ht="22.5" customHeight="1">
      <c r="A470" s="38"/>
      <c r="B470" s="38"/>
      <c r="C470" s="38"/>
      <c r="D470" s="38"/>
      <c r="E470" s="50"/>
      <c r="F470" s="38"/>
      <c r="G470" s="38"/>
      <c r="H470" s="38"/>
      <c r="I470" s="38"/>
      <c r="J470" s="38"/>
      <c r="K470" s="38"/>
      <c r="L470" s="27"/>
      <c r="M470" s="27"/>
      <c r="N470" s="190"/>
      <c r="O470" s="190"/>
      <c r="P470" s="38"/>
      <c r="Q470" s="38"/>
      <c r="R470" s="38"/>
      <c r="S470" s="38"/>
      <c r="T470" s="38"/>
      <c r="U470" s="38"/>
      <c r="V470" s="38"/>
      <c r="W470" s="38"/>
      <c r="X470" s="38"/>
      <c r="Y470" s="38"/>
      <c r="Z470" s="38"/>
    </row>
    <row r="471" spans="1:26" ht="22.5" customHeight="1">
      <c r="A471" s="38"/>
      <c r="B471" s="38"/>
      <c r="C471" s="38"/>
      <c r="D471" s="38"/>
      <c r="E471" s="50"/>
      <c r="F471" s="38"/>
      <c r="G471" s="38"/>
      <c r="H471" s="38"/>
      <c r="I471" s="38"/>
      <c r="J471" s="38"/>
      <c r="K471" s="38"/>
      <c r="L471" s="27"/>
      <c r="M471" s="27"/>
      <c r="N471" s="190"/>
      <c r="O471" s="190"/>
      <c r="P471" s="38"/>
      <c r="Q471" s="38"/>
      <c r="R471" s="38"/>
      <c r="S471" s="38"/>
      <c r="T471" s="38"/>
      <c r="U471" s="38"/>
      <c r="V471" s="38"/>
      <c r="W471" s="38"/>
      <c r="X471" s="38"/>
      <c r="Y471" s="38"/>
      <c r="Z471" s="38"/>
    </row>
    <row r="472" spans="1:26" ht="22.5" customHeight="1">
      <c r="A472" s="38"/>
      <c r="B472" s="38"/>
      <c r="C472" s="38"/>
      <c r="D472" s="38"/>
      <c r="E472" s="50"/>
      <c r="F472" s="38"/>
      <c r="G472" s="38"/>
      <c r="H472" s="38"/>
      <c r="I472" s="38"/>
      <c r="J472" s="38"/>
      <c r="K472" s="38"/>
      <c r="L472" s="27"/>
      <c r="M472" s="27"/>
      <c r="N472" s="190"/>
      <c r="O472" s="190"/>
      <c r="P472" s="38"/>
      <c r="Q472" s="38"/>
      <c r="R472" s="38"/>
      <c r="S472" s="38"/>
      <c r="T472" s="38"/>
      <c r="U472" s="38"/>
      <c r="V472" s="38"/>
      <c r="W472" s="38"/>
      <c r="X472" s="38"/>
      <c r="Y472" s="38"/>
      <c r="Z472" s="38"/>
    </row>
    <row r="473" spans="1:26" ht="22.5" customHeight="1">
      <c r="A473" s="38"/>
      <c r="B473" s="38"/>
      <c r="C473" s="38"/>
      <c r="D473" s="38"/>
      <c r="E473" s="50"/>
      <c r="F473" s="38"/>
      <c r="G473" s="38"/>
      <c r="H473" s="38"/>
      <c r="I473" s="38"/>
      <c r="J473" s="38"/>
      <c r="K473" s="38"/>
      <c r="L473" s="27"/>
      <c r="M473" s="27"/>
      <c r="N473" s="190"/>
      <c r="O473" s="190"/>
      <c r="P473" s="38"/>
      <c r="Q473" s="38"/>
      <c r="R473" s="38"/>
      <c r="S473" s="38"/>
      <c r="T473" s="38"/>
      <c r="U473" s="38"/>
      <c r="V473" s="38"/>
      <c r="W473" s="38"/>
      <c r="X473" s="38"/>
      <c r="Y473" s="38"/>
      <c r="Z473" s="38"/>
    </row>
    <row r="474" spans="1:26" ht="22.5" customHeight="1">
      <c r="A474" s="38"/>
      <c r="B474" s="38"/>
      <c r="C474" s="38"/>
      <c r="D474" s="38"/>
      <c r="E474" s="50"/>
      <c r="F474" s="38"/>
      <c r="G474" s="38"/>
      <c r="H474" s="38"/>
      <c r="I474" s="38"/>
      <c r="J474" s="38"/>
      <c r="K474" s="38"/>
      <c r="L474" s="27"/>
      <c r="M474" s="27"/>
      <c r="N474" s="190"/>
      <c r="O474" s="190"/>
      <c r="P474" s="38"/>
      <c r="Q474" s="38"/>
      <c r="R474" s="38"/>
      <c r="S474" s="38"/>
      <c r="T474" s="38"/>
      <c r="U474" s="38"/>
      <c r="V474" s="38"/>
      <c r="W474" s="38"/>
      <c r="X474" s="38"/>
      <c r="Y474" s="38"/>
      <c r="Z474" s="38"/>
    </row>
    <row r="475" spans="1:26" ht="22.5" customHeight="1">
      <c r="A475" s="38"/>
      <c r="B475" s="38"/>
      <c r="C475" s="38"/>
      <c r="D475" s="38"/>
      <c r="E475" s="50"/>
      <c r="F475" s="38"/>
      <c r="G475" s="38"/>
      <c r="H475" s="38"/>
      <c r="I475" s="38"/>
      <c r="J475" s="38"/>
      <c r="K475" s="38"/>
      <c r="L475" s="27"/>
      <c r="M475" s="27"/>
      <c r="N475" s="190"/>
      <c r="O475" s="190"/>
      <c r="P475" s="38"/>
      <c r="Q475" s="38"/>
      <c r="R475" s="38"/>
      <c r="S475" s="38"/>
      <c r="T475" s="38"/>
      <c r="U475" s="38"/>
      <c r="V475" s="38"/>
      <c r="W475" s="38"/>
      <c r="X475" s="38"/>
      <c r="Y475" s="38"/>
      <c r="Z475" s="38"/>
    </row>
    <row r="476" spans="1:26" ht="22.5" customHeight="1">
      <c r="A476" s="38"/>
      <c r="B476" s="38"/>
      <c r="C476" s="38"/>
      <c r="D476" s="38"/>
      <c r="E476" s="50"/>
      <c r="F476" s="38"/>
      <c r="G476" s="38"/>
      <c r="H476" s="38"/>
      <c r="I476" s="38"/>
      <c r="J476" s="38"/>
      <c r="K476" s="38"/>
      <c r="L476" s="27"/>
      <c r="M476" s="27"/>
      <c r="N476" s="190"/>
      <c r="O476" s="190"/>
      <c r="P476" s="38"/>
      <c r="Q476" s="38"/>
      <c r="R476" s="38"/>
      <c r="S476" s="38"/>
      <c r="T476" s="38"/>
      <c r="U476" s="38"/>
      <c r="V476" s="38"/>
      <c r="W476" s="38"/>
      <c r="X476" s="38"/>
      <c r="Y476" s="38"/>
      <c r="Z476" s="38"/>
    </row>
    <row r="477" spans="1:26" ht="22.5" customHeight="1">
      <c r="A477" s="38"/>
      <c r="B477" s="38"/>
      <c r="C477" s="38"/>
      <c r="D477" s="38"/>
      <c r="E477" s="50"/>
      <c r="F477" s="38"/>
      <c r="G477" s="38"/>
      <c r="H477" s="38"/>
      <c r="I477" s="38"/>
      <c r="J477" s="38"/>
      <c r="K477" s="38"/>
      <c r="L477" s="27"/>
      <c r="M477" s="27"/>
      <c r="N477" s="190"/>
      <c r="O477" s="190"/>
      <c r="P477" s="38"/>
      <c r="Q477" s="38"/>
      <c r="R477" s="38"/>
      <c r="S477" s="38"/>
      <c r="T477" s="38"/>
      <c r="U477" s="38"/>
      <c r="V477" s="38"/>
      <c r="W477" s="38"/>
      <c r="X477" s="38"/>
      <c r="Y477" s="38"/>
      <c r="Z477" s="38"/>
    </row>
    <row r="478" spans="1:26" ht="22.5" customHeight="1">
      <c r="A478" s="38"/>
      <c r="B478" s="38"/>
      <c r="C478" s="38"/>
      <c r="D478" s="38"/>
      <c r="E478" s="50"/>
      <c r="F478" s="38"/>
      <c r="G478" s="38"/>
      <c r="H478" s="38"/>
      <c r="I478" s="38"/>
      <c r="J478" s="38"/>
      <c r="K478" s="38"/>
      <c r="L478" s="27"/>
      <c r="M478" s="27"/>
      <c r="N478" s="190"/>
      <c r="O478" s="190"/>
      <c r="P478" s="38"/>
      <c r="Q478" s="38"/>
      <c r="R478" s="38"/>
      <c r="S478" s="38"/>
      <c r="T478" s="38"/>
      <c r="U478" s="38"/>
      <c r="V478" s="38"/>
      <c r="W478" s="38"/>
      <c r="X478" s="38"/>
      <c r="Y478" s="38"/>
      <c r="Z478" s="38"/>
    </row>
    <row r="479" spans="1:26" ht="22.5" customHeight="1">
      <c r="A479" s="38"/>
      <c r="B479" s="38"/>
      <c r="C479" s="38"/>
      <c r="D479" s="38"/>
      <c r="E479" s="50"/>
      <c r="F479" s="38"/>
      <c r="G479" s="38"/>
      <c r="H479" s="38"/>
      <c r="I479" s="38"/>
      <c r="J479" s="38"/>
      <c r="K479" s="38"/>
      <c r="L479" s="27"/>
      <c r="M479" s="27"/>
      <c r="N479" s="190"/>
      <c r="O479" s="190"/>
      <c r="P479" s="38"/>
      <c r="Q479" s="38"/>
      <c r="R479" s="38"/>
      <c r="S479" s="38"/>
      <c r="T479" s="38"/>
      <c r="U479" s="38"/>
      <c r="V479" s="38"/>
      <c r="W479" s="38"/>
      <c r="X479" s="38"/>
      <c r="Y479" s="38"/>
      <c r="Z479" s="38"/>
    </row>
    <row r="480" spans="1:26" ht="22.5" customHeight="1">
      <c r="A480" s="38"/>
      <c r="B480" s="38"/>
      <c r="C480" s="38"/>
      <c r="D480" s="38"/>
      <c r="E480" s="50"/>
      <c r="F480" s="38"/>
      <c r="G480" s="38"/>
      <c r="H480" s="38"/>
      <c r="I480" s="38"/>
      <c r="J480" s="38"/>
      <c r="K480" s="38"/>
      <c r="L480" s="27"/>
      <c r="M480" s="27"/>
      <c r="N480" s="190"/>
      <c r="O480" s="190"/>
      <c r="P480" s="38"/>
      <c r="Q480" s="38"/>
      <c r="R480" s="38"/>
      <c r="S480" s="38"/>
      <c r="T480" s="38"/>
      <c r="U480" s="38"/>
      <c r="V480" s="38"/>
      <c r="W480" s="38"/>
      <c r="X480" s="38"/>
      <c r="Y480" s="38"/>
      <c r="Z480" s="38"/>
    </row>
    <row r="481" spans="1:26" ht="22.5" customHeight="1">
      <c r="A481" s="38"/>
      <c r="B481" s="38"/>
      <c r="C481" s="38"/>
      <c r="D481" s="38"/>
      <c r="E481" s="50"/>
      <c r="F481" s="38"/>
      <c r="G481" s="38"/>
      <c r="H481" s="38"/>
      <c r="I481" s="38"/>
      <c r="J481" s="38"/>
      <c r="K481" s="38"/>
      <c r="L481" s="27"/>
      <c r="M481" s="27"/>
      <c r="N481" s="190"/>
      <c r="O481" s="190"/>
      <c r="P481" s="38"/>
      <c r="Q481" s="38"/>
      <c r="R481" s="38"/>
      <c r="S481" s="38"/>
      <c r="T481" s="38"/>
      <c r="U481" s="38"/>
      <c r="V481" s="38"/>
      <c r="W481" s="38"/>
      <c r="X481" s="38"/>
      <c r="Y481" s="38"/>
      <c r="Z481" s="38"/>
    </row>
    <row r="482" spans="1:26" ht="22.5" customHeight="1">
      <c r="A482" s="38"/>
      <c r="B482" s="38"/>
      <c r="C482" s="38"/>
      <c r="D482" s="38"/>
      <c r="E482" s="50"/>
      <c r="F482" s="38"/>
      <c r="G482" s="38"/>
      <c r="H482" s="38"/>
      <c r="I482" s="38"/>
      <c r="J482" s="38"/>
      <c r="K482" s="38"/>
      <c r="L482" s="27"/>
      <c r="M482" s="27"/>
      <c r="N482" s="190"/>
      <c r="O482" s="190"/>
      <c r="P482" s="38"/>
      <c r="Q482" s="38"/>
      <c r="R482" s="38"/>
      <c r="S482" s="38"/>
      <c r="T482" s="38"/>
      <c r="U482" s="38"/>
      <c r="V482" s="38"/>
      <c r="W482" s="38"/>
      <c r="X482" s="38"/>
      <c r="Y482" s="38"/>
      <c r="Z482" s="38"/>
    </row>
    <row r="483" spans="1:26" ht="22.5" customHeight="1">
      <c r="A483" s="38"/>
      <c r="B483" s="38"/>
      <c r="C483" s="38"/>
      <c r="D483" s="38"/>
      <c r="E483" s="50"/>
      <c r="F483" s="38"/>
      <c r="G483" s="38"/>
      <c r="H483" s="38"/>
      <c r="I483" s="38"/>
      <c r="J483" s="38"/>
      <c r="K483" s="38"/>
      <c r="L483" s="27"/>
      <c r="M483" s="27"/>
      <c r="N483" s="190"/>
      <c r="O483" s="190"/>
      <c r="P483" s="38"/>
      <c r="Q483" s="38"/>
      <c r="R483" s="38"/>
      <c r="S483" s="38"/>
      <c r="T483" s="38"/>
      <c r="U483" s="38"/>
      <c r="V483" s="38"/>
      <c r="W483" s="38"/>
      <c r="X483" s="38"/>
      <c r="Y483" s="38"/>
      <c r="Z483" s="38"/>
    </row>
    <row r="484" spans="1:26" ht="22.5" customHeight="1">
      <c r="A484" s="38"/>
      <c r="B484" s="38"/>
      <c r="C484" s="38"/>
      <c r="D484" s="38"/>
      <c r="E484" s="50"/>
      <c r="F484" s="38"/>
      <c r="G484" s="38"/>
      <c r="H484" s="38"/>
      <c r="I484" s="38"/>
      <c r="J484" s="38"/>
      <c r="K484" s="38"/>
      <c r="L484" s="27"/>
      <c r="M484" s="27"/>
      <c r="N484" s="190"/>
      <c r="O484" s="190"/>
      <c r="P484" s="38"/>
      <c r="Q484" s="38"/>
      <c r="R484" s="38"/>
      <c r="S484" s="38"/>
      <c r="T484" s="38"/>
      <c r="U484" s="38"/>
      <c r="V484" s="38"/>
      <c r="W484" s="38"/>
      <c r="X484" s="38"/>
      <c r="Y484" s="38"/>
      <c r="Z484" s="38"/>
    </row>
    <row r="485" spans="1:26" ht="22.5" customHeight="1">
      <c r="A485" s="38"/>
      <c r="B485" s="38"/>
      <c r="C485" s="38"/>
      <c r="D485" s="38"/>
      <c r="E485" s="50"/>
      <c r="F485" s="38"/>
      <c r="G485" s="38"/>
      <c r="H485" s="38"/>
      <c r="I485" s="38"/>
      <c r="J485" s="38"/>
      <c r="K485" s="38"/>
      <c r="L485" s="27"/>
      <c r="M485" s="27"/>
      <c r="N485" s="190"/>
      <c r="O485" s="190"/>
      <c r="P485" s="38"/>
      <c r="Q485" s="38"/>
      <c r="R485" s="38"/>
      <c r="S485" s="38"/>
      <c r="T485" s="38"/>
      <c r="U485" s="38"/>
      <c r="V485" s="38"/>
      <c r="W485" s="38"/>
      <c r="X485" s="38"/>
      <c r="Y485" s="38"/>
      <c r="Z485" s="38"/>
    </row>
    <row r="486" spans="1:26" ht="22.5" customHeight="1">
      <c r="A486" s="38"/>
      <c r="B486" s="38"/>
      <c r="C486" s="38"/>
      <c r="D486" s="38"/>
      <c r="E486" s="50"/>
      <c r="F486" s="38"/>
      <c r="G486" s="38"/>
      <c r="H486" s="38"/>
      <c r="I486" s="38"/>
      <c r="J486" s="38"/>
      <c r="K486" s="38"/>
      <c r="L486" s="27"/>
      <c r="M486" s="27"/>
      <c r="N486" s="190"/>
      <c r="O486" s="190"/>
      <c r="P486" s="38"/>
      <c r="Q486" s="38"/>
      <c r="R486" s="38"/>
      <c r="S486" s="38"/>
      <c r="T486" s="38"/>
      <c r="U486" s="38"/>
      <c r="V486" s="38"/>
      <c r="W486" s="38"/>
      <c r="X486" s="38"/>
      <c r="Y486" s="38"/>
      <c r="Z486" s="38"/>
    </row>
    <row r="487" spans="1:26" ht="22.5" customHeight="1">
      <c r="A487" s="38"/>
      <c r="B487" s="38"/>
      <c r="C487" s="38"/>
      <c r="D487" s="38"/>
      <c r="E487" s="50"/>
      <c r="F487" s="38"/>
      <c r="G487" s="38"/>
      <c r="H487" s="38"/>
      <c r="I487" s="38"/>
      <c r="J487" s="38"/>
      <c r="K487" s="38"/>
      <c r="L487" s="27"/>
      <c r="M487" s="27"/>
      <c r="N487" s="190"/>
      <c r="O487" s="190"/>
      <c r="P487" s="38"/>
      <c r="Q487" s="38"/>
      <c r="R487" s="38"/>
      <c r="S487" s="38"/>
      <c r="T487" s="38"/>
      <c r="U487" s="38"/>
      <c r="V487" s="38"/>
      <c r="W487" s="38"/>
      <c r="X487" s="38"/>
      <c r="Y487" s="38"/>
      <c r="Z487" s="38"/>
    </row>
    <row r="488" spans="1:26" ht="22.5" customHeight="1">
      <c r="A488" s="38"/>
      <c r="B488" s="38"/>
      <c r="C488" s="38"/>
      <c r="D488" s="38"/>
      <c r="E488" s="50"/>
      <c r="F488" s="38"/>
      <c r="G488" s="38"/>
      <c r="H488" s="38"/>
      <c r="I488" s="38"/>
      <c r="J488" s="38"/>
      <c r="K488" s="38"/>
      <c r="L488" s="27"/>
      <c r="M488" s="27"/>
      <c r="N488" s="190"/>
      <c r="O488" s="190"/>
      <c r="P488" s="38"/>
      <c r="Q488" s="38"/>
      <c r="R488" s="38"/>
      <c r="S488" s="38"/>
      <c r="T488" s="38"/>
      <c r="U488" s="38"/>
      <c r="V488" s="38"/>
      <c r="W488" s="38"/>
      <c r="X488" s="38"/>
      <c r="Y488" s="38"/>
      <c r="Z488" s="38"/>
    </row>
    <row r="489" spans="1:26" ht="22.5" customHeight="1">
      <c r="A489" s="38"/>
      <c r="B489" s="38"/>
      <c r="C489" s="38"/>
      <c r="D489" s="38"/>
      <c r="E489" s="50"/>
      <c r="F489" s="38"/>
      <c r="G489" s="38"/>
      <c r="H489" s="38"/>
      <c r="I489" s="38"/>
      <c r="J489" s="38"/>
      <c r="K489" s="38"/>
      <c r="L489" s="27"/>
      <c r="M489" s="27"/>
      <c r="N489" s="190"/>
      <c r="O489" s="190"/>
      <c r="P489" s="38"/>
      <c r="Q489" s="38"/>
      <c r="R489" s="38"/>
      <c r="S489" s="38"/>
      <c r="T489" s="38"/>
      <c r="U489" s="38"/>
      <c r="V489" s="38"/>
      <c r="W489" s="38"/>
      <c r="X489" s="38"/>
      <c r="Y489" s="38"/>
      <c r="Z489" s="38"/>
    </row>
    <row r="490" spans="1:26" ht="22.5" customHeight="1">
      <c r="A490" s="38"/>
      <c r="B490" s="38"/>
      <c r="C490" s="38"/>
      <c r="D490" s="38"/>
      <c r="E490" s="50"/>
      <c r="F490" s="38"/>
      <c r="G490" s="38"/>
      <c r="H490" s="38"/>
      <c r="I490" s="38"/>
      <c r="J490" s="38"/>
      <c r="K490" s="38"/>
      <c r="L490" s="27"/>
      <c r="M490" s="27"/>
      <c r="N490" s="190"/>
      <c r="O490" s="190"/>
      <c r="P490" s="38"/>
      <c r="Q490" s="38"/>
      <c r="R490" s="38"/>
      <c r="S490" s="38"/>
      <c r="T490" s="38"/>
      <c r="U490" s="38"/>
      <c r="V490" s="38"/>
      <c r="W490" s="38"/>
      <c r="X490" s="38"/>
      <c r="Y490" s="38"/>
      <c r="Z490" s="38"/>
    </row>
    <row r="491" spans="1:26" ht="22.5" customHeight="1">
      <c r="A491" s="38"/>
      <c r="B491" s="38"/>
      <c r="C491" s="38"/>
      <c r="D491" s="38"/>
      <c r="E491" s="50"/>
      <c r="F491" s="38"/>
      <c r="G491" s="38"/>
      <c r="H491" s="38"/>
      <c r="I491" s="38"/>
      <c r="J491" s="38"/>
      <c r="K491" s="38"/>
      <c r="L491" s="27"/>
      <c r="M491" s="27"/>
      <c r="N491" s="190"/>
      <c r="O491" s="190"/>
      <c r="P491" s="38"/>
      <c r="Q491" s="38"/>
      <c r="R491" s="38"/>
      <c r="S491" s="38"/>
      <c r="T491" s="38"/>
      <c r="U491" s="38"/>
      <c r="V491" s="38"/>
      <c r="W491" s="38"/>
      <c r="X491" s="38"/>
      <c r="Y491" s="38"/>
      <c r="Z491" s="38"/>
    </row>
    <row r="492" spans="1:26" ht="22.5" customHeight="1">
      <c r="A492" s="38"/>
      <c r="B492" s="38"/>
      <c r="C492" s="38"/>
      <c r="D492" s="38"/>
      <c r="E492" s="50"/>
      <c r="F492" s="38"/>
      <c r="G492" s="38"/>
      <c r="H492" s="38"/>
      <c r="I492" s="38"/>
      <c r="J492" s="38"/>
      <c r="K492" s="38"/>
      <c r="L492" s="27"/>
      <c r="M492" s="27"/>
      <c r="N492" s="190"/>
      <c r="O492" s="190"/>
      <c r="P492" s="38"/>
      <c r="Q492" s="38"/>
      <c r="R492" s="38"/>
      <c r="S492" s="38"/>
      <c r="T492" s="38"/>
      <c r="U492" s="38"/>
      <c r="V492" s="38"/>
      <c r="W492" s="38"/>
      <c r="X492" s="38"/>
      <c r="Y492" s="38"/>
      <c r="Z492" s="38"/>
    </row>
    <row r="493" spans="1:26" ht="22.5" customHeight="1">
      <c r="A493" s="38"/>
      <c r="B493" s="38"/>
      <c r="C493" s="38"/>
      <c r="D493" s="38"/>
      <c r="E493" s="50"/>
      <c r="F493" s="38"/>
      <c r="G493" s="38"/>
      <c r="H493" s="38"/>
      <c r="I493" s="38"/>
      <c r="J493" s="38"/>
      <c r="K493" s="38"/>
      <c r="L493" s="27"/>
      <c r="M493" s="27"/>
      <c r="N493" s="190"/>
      <c r="O493" s="190"/>
      <c r="P493" s="38"/>
      <c r="Q493" s="38"/>
      <c r="R493" s="38"/>
      <c r="S493" s="38"/>
      <c r="T493" s="38"/>
      <c r="U493" s="38"/>
      <c r="V493" s="38"/>
      <c r="W493" s="38"/>
      <c r="X493" s="38"/>
      <c r="Y493" s="38"/>
      <c r="Z493" s="38"/>
    </row>
    <row r="494" spans="1:26" ht="22.5" customHeight="1">
      <c r="A494" s="38"/>
      <c r="B494" s="38"/>
      <c r="C494" s="38"/>
      <c r="D494" s="38"/>
      <c r="E494" s="50"/>
      <c r="F494" s="38"/>
      <c r="G494" s="38"/>
      <c r="H494" s="38"/>
      <c r="I494" s="38"/>
      <c r="J494" s="38"/>
      <c r="K494" s="38"/>
      <c r="L494" s="27"/>
      <c r="M494" s="27"/>
      <c r="N494" s="190"/>
      <c r="O494" s="190"/>
      <c r="P494" s="38"/>
      <c r="Q494" s="38"/>
      <c r="R494" s="38"/>
      <c r="S494" s="38"/>
      <c r="T494" s="38"/>
      <c r="U494" s="38"/>
      <c r="V494" s="38"/>
      <c r="W494" s="38"/>
      <c r="X494" s="38"/>
      <c r="Y494" s="38"/>
      <c r="Z494" s="38"/>
    </row>
    <row r="495" spans="1:26" ht="22.5" customHeight="1">
      <c r="A495" s="38"/>
      <c r="B495" s="38"/>
      <c r="C495" s="38"/>
      <c r="D495" s="38"/>
      <c r="E495" s="50"/>
      <c r="F495" s="38"/>
      <c r="G495" s="38"/>
      <c r="H495" s="38"/>
      <c r="I495" s="38"/>
      <c r="J495" s="38"/>
      <c r="K495" s="38"/>
      <c r="L495" s="27"/>
      <c r="M495" s="27"/>
      <c r="N495" s="190"/>
      <c r="O495" s="190"/>
      <c r="P495" s="38"/>
      <c r="Q495" s="38"/>
      <c r="R495" s="38"/>
      <c r="S495" s="38"/>
      <c r="T495" s="38"/>
      <c r="U495" s="38"/>
      <c r="V495" s="38"/>
      <c r="W495" s="38"/>
      <c r="X495" s="38"/>
      <c r="Y495" s="38"/>
      <c r="Z495" s="38"/>
    </row>
    <row r="496" spans="1:26" ht="22.5" customHeight="1">
      <c r="A496" s="38"/>
      <c r="B496" s="38"/>
      <c r="C496" s="38"/>
      <c r="D496" s="38"/>
      <c r="E496" s="50"/>
      <c r="F496" s="38"/>
      <c r="G496" s="38"/>
      <c r="H496" s="38"/>
      <c r="I496" s="38"/>
      <c r="J496" s="38"/>
      <c r="K496" s="38"/>
      <c r="L496" s="27"/>
      <c r="M496" s="27"/>
      <c r="N496" s="190"/>
      <c r="O496" s="190"/>
      <c r="P496" s="38"/>
      <c r="Q496" s="38"/>
      <c r="R496" s="38"/>
      <c r="S496" s="38"/>
      <c r="T496" s="38"/>
      <c r="U496" s="38"/>
      <c r="V496" s="38"/>
      <c r="W496" s="38"/>
      <c r="X496" s="38"/>
      <c r="Y496" s="38"/>
      <c r="Z496" s="38"/>
    </row>
    <row r="497" spans="1:26" ht="22.5" customHeight="1">
      <c r="A497" s="38"/>
      <c r="B497" s="38"/>
      <c r="C497" s="38"/>
      <c r="D497" s="38"/>
      <c r="E497" s="50"/>
      <c r="F497" s="38"/>
      <c r="G497" s="38"/>
      <c r="H497" s="38"/>
      <c r="I497" s="38"/>
      <c r="J497" s="38"/>
      <c r="K497" s="38"/>
      <c r="L497" s="27"/>
      <c r="M497" s="27"/>
      <c r="N497" s="190"/>
      <c r="O497" s="190"/>
      <c r="P497" s="38"/>
      <c r="Q497" s="38"/>
      <c r="R497" s="38"/>
      <c r="S497" s="38"/>
      <c r="T497" s="38"/>
      <c r="U497" s="38"/>
      <c r="V497" s="38"/>
      <c r="W497" s="38"/>
      <c r="X497" s="38"/>
      <c r="Y497" s="38"/>
      <c r="Z497" s="38"/>
    </row>
    <row r="498" spans="1:26" ht="22.5" customHeight="1">
      <c r="A498" s="38"/>
      <c r="B498" s="38"/>
      <c r="C498" s="38"/>
      <c r="D498" s="38"/>
      <c r="E498" s="50"/>
      <c r="F498" s="38"/>
      <c r="G498" s="38"/>
      <c r="H498" s="38"/>
      <c r="I498" s="38"/>
      <c r="J498" s="38"/>
      <c r="K498" s="38"/>
      <c r="L498" s="27"/>
      <c r="M498" s="27"/>
      <c r="N498" s="190"/>
      <c r="O498" s="190"/>
      <c r="P498" s="38"/>
      <c r="Q498" s="38"/>
      <c r="R498" s="38"/>
      <c r="S498" s="38"/>
      <c r="T498" s="38"/>
      <c r="U498" s="38"/>
      <c r="V498" s="38"/>
      <c r="W498" s="38"/>
      <c r="X498" s="38"/>
      <c r="Y498" s="38"/>
      <c r="Z498" s="38"/>
    </row>
    <row r="499" spans="1:26" ht="22.5" customHeight="1">
      <c r="A499" s="38"/>
      <c r="B499" s="38"/>
      <c r="C499" s="38"/>
      <c r="D499" s="38"/>
      <c r="E499" s="50"/>
      <c r="F499" s="38"/>
      <c r="G499" s="38"/>
      <c r="H499" s="38"/>
      <c r="I499" s="38"/>
      <c r="J499" s="38"/>
      <c r="K499" s="38"/>
      <c r="L499" s="27"/>
      <c r="M499" s="27"/>
      <c r="N499" s="190"/>
      <c r="O499" s="190"/>
      <c r="P499" s="38"/>
      <c r="Q499" s="38"/>
      <c r="R499" s="38"/>
      <c r="S499" s="38"/>
      <c r="T499" s="38"/>
      <c r="U499" s="38"/>
      <c r="V499" s="38"/>
      <c r="W499" s="38"/>
      <c r="X499" s="38"/>
      <c r="Y499" s="38"/>
      <c r="Z499" s="38"/>
    </row>
    <row r="500" spans="1:26" ht="22.5" customHeight="1">
      <c r="A500" s="38"/>
      <c r="B500" s="38"/>
      <c r="C500" s="38"/>
      <c r="D500" s="38"/>
      <c r="E500" s="50"/>
      <c r="F500" s="38"/>
      <c r="G500" s="38"/>
      <c r="H500" s="38"/>
      <c r="I500" s="38"/>
      <c r="J500" s="38"/>
      <c r="K500" s="38"/>
      <c r="L500" s="27"/>
      <c r="M500" s="27"/>
      <c r="N500" s="190"/>
      <c r="O500" s="190"/>
      <c r="P500" s="38"/>
      <c r="Q500" s="38"/>
      <c r="R500" s="38"/>
      <c r="S500" s="38"/>
      <c r="T500" s="38"/>
      <c r="U500" s="38"/>
      <c r="V500" s="38"/>
      <c r="W500" s="38"/>
      <c r="X500" s="38"/>
      <c r="Y500" s="38"/>
      <c r="Z500" s="38"/>
    </row>
    <row r="501" spans="1:26" ht="22.5" customHeight="1">
      <c r="A501" s="38"/>
      <c r="B501" s="38"/>
      <c r="C501" s="38"/>
      <c r="D501" s="38"/>
      <c r="E501" s="50"/>
      <c r="F501" s="38"/>
      <c r="G501" s="38"/>
      <c r="H501" s="38"/>
      <c r="I501" s="38"/>
      <c r="J501" s="38"/>
      <c r="K501" s="38"/>
      <c r="L501" s="27"/>
      <c r="M501" s="27"/>
      <c r="N501" s="190"/>
      <c r="O501" s="190"/>
      <c r="P501" s="38"/>
      <c r="Q501" s="38"/>
      <c r="R501" s="38"/>
      <c r="S501" s="38"/>
      <c r="T501" s="38"/>
      <c r="U501" s="38"/>
      <c r="V501" s="38"/>
      <c r="W501" s="38"/>
      <c r="X501" s="38"/>
      <c r="Y501" s="38"/>
      <c r="Z501" s="38"/>
    </row>
    <row r="502" spans="1:26" ht="22.5" customHeight="1">
      <c r="A502" s="38"/>
      <c r="B502" s="38"/>
      <c r="C502" s="38"/>
      <c r="D502" s="38"/>
      <c r="E502" s="50"/>
      <c r="F502" s="38"/>
      <c r="G502" s="38"/>
      <c r="H502" s="38"/>
      <c r="I502" s="38"/>
      <c r="J502" s="38"/>
      <c r="K502" s="38"/>
      <c r="L502" s="27"/>
      <c r="M502" s="27"/>
      <c r="N502" s="190"/>
      <c r="O502" s="190"/>
      <c r="P502" s="38"/>
      <c r="Q502" s="38"/>
      <c r="R502" s="38"/>
      <c r="S502" s="38"/>
      <c r="T502" s="38"/>
      <c r="U502" s="38"/>
      <c r="V502" s="38"/>
      <c r="W502" s="38"/>
      <c r="X502" s="38"/>
      <c r="Y502" s="38"/>
      <c r="Z502" s="38"/>
    </row>
    <row r="503" spans="1:26" ht="22.5" customHeight="1">
      <c r="A503" s="38"/>
      <c r="B503" s="38"/>
      <c r="C503" s="38"/>
      <c r="D503" s="38"/>
      <c r="E503" s="50"/>
      <c r="F503" s="38"/>
      <c r="G503" s="38"/>
      <c r="H503" s="38"/>
      <c r="I503" s="38"/>
      <c r="J503" s="38"/>
      <c r="K503" s="38"/>
      <c r="L503" s="27"/>
      <c r="M503" s="27"/>
      <c r="N503" s="190"/>
      <c r="O503" s="190"/>
      <c r="P503" s="38"/>
      <c r="Q503" s="38"/>
      <c r="R503" s="38"/>
      <c r="S503" s="38"/>
      <c r="T503" s="38"/>
      <c r="U503" s="38"/>
      <c r="V503" s="38"/>
      <c r="W503" s="38"/>
      <c r="X503" s="38"/>
      <c r="Y503" s="38"/>
      <c r="Z503" s="38"/>
    </row>
    <row r="504" spans="1:26" ht="22.5" customHeight="1">
      <c r="A504" s="38"/>
      <c r="B504" s="38"/>
      <c r="C504" s="38"/>
      <c r="D504" s="38"/>
      <c r="E504" s="50"/>
      <c r="F504" s="38"/>
      <c r="G504" s="38"/>
      <c r="H504" s="38"/>
      <c r="I504" s="38"/>
      <c r="J504" s="38"/>
      <c r="K504" s="38"/>
      <c r="L504" s="27"/>
      <c r="M504" s="27"/>
      <c r="N504" s="190"/>
      <c r="O504" s="190"/>
      <c r="P504" s="38"/>
      <c r="Q504" s="38"/>
      <c r="R504" s="38"/>
      <c r="S504" s="38"/>
      <c r="T504" s="38"/>
      <c r="U504" s="38"/>
      <c r="V504" s="38"/>
      <c r="W504" s="38"/>
      <c r="X504" s="38"/>
      <c r="Y504" s="38"/>
      <c r="Z504" s="38"/>
    </row>
    <row r="505" spans="1:26" ht="22.5" customHeight="1">
      <c r="A505" s="38"/>
      <c r="B505" s="38"/>
      <c r="C505" s="38"/>
      <c r="D505" s="38"/>
      <c r="E505" s="50"/>
      <c r="F505" s="38"/>
      <c r="G505" s="38"/>
      <c r="H505" s="38"/>
      <c r="I505" s="38"/>
      <c r="J505" s="38"/>
      <c r="K505" s="38"/>
      <c r="L505" s="27"/>
      <c r="M505" s="27"/>
      <c r="N505" s="190"/>
      <c r="O505" s="190"/>
      <c r="P505" s="38"/>
      <c r="Q505" s="38"/>
      <c r="R505" s="38"/>
      <c r="S505" s="38"/>
      <c r="T505" s="38"/>
      <c r="U505" s="38"/>
      <c r="V505" s="38"/>
      <c r="W505" s="38"/>
      <c r="X505" s="38"/>
      <c r="Y505" s="38"/>
      <c r="Z505" s="38"/>
    </row>
    <row r="506" spans="1:26" ht="22.5" customHeight="1">
      <c r="A506" s="38"/>
      <c r="B506" s="38"/>
      <c r="C506" s="38"/>
      <c r="D506" s="38"/>
      <c r="E506" s="50"/>
      <c r="F506" s="38"/>
      <c r="G506" s="38"/>
      <c r="H506" s="38"/>
      <c r="I506" s="38"/>
      <c r="J506" s="38"/>
      <c r="K506" s="38"/>
      <c r="L506" s="27"/>
      <c r="M506" s="27"/>
      <c r="N506" s="190"/>
      <c r="O506" s="190"/>
      <c r="P506" s="38"/>
      <c r="Q506" s="38"/>
      <c r="R506" s="38"/>
      <c r="S506" s="38"/>
      <c r="T506" s="38"/>
      <c r="U506" s="38"/>
      <c r="V506" s="38"/>
      <c r="W506" s="38"/>
      <c r="X506" s="38"/>
      <c r="Y506" s="38"/>
      <c r="Z506" s="38"/>
    </row>
    <row r="507" spans="1:26" ht="22.5" customHeight="1">
      <c r="A507" s="38"/>
      <c r="B507" s="38"/>
      <c r="C507" s="38"/>
      <c r="D507" s="38"/>
      <c r="E507" s="50"/>
      <c r="F507" s="38"/>
      <c r="G507" s="38"/>
      <c r="H507" s="38"/>
      <c r="I507" s="38"/>
      <c r="J507" s="38"/>
      <c r="K507" s="38"/>
      <c r="L507" s="27"/>
      <c r="M507" s="27"/>
      <c r="N507" s="190"/>
      <c r="O507" s="190"/>
      <c r="P507" s="38"/>
      <c r="Q507" s="38"/>
      <c r="R507" s="38"/>
      <c r="S507" s="38"/>
      <c r="T507" s="38"/>
      <c r="U507" s="38"/>
      <c r="V507" s="38"/>
      <c r="W507" s="38"/>
      <c r="X507" s="38"/>
      <c r="Y507" s="38"/>
      <c r="Z507" s="38"/>
    </row>
    <row r="508" spans="1:26" ht="22.5" customHeight="1">
      <c r="A508" s="38"/>
      <c r="B508" s="38"/>
      <c r="C508" s="38"/>
      <c r="D508" s="38"/>
      <c r="E508" s="50"/>
      <c r="F508" s="38"/>
      <c r="G508" s="38"/>
      <c r="H508" s="38"/>
      <c r="I508" s="38"/>
      <c r="J508" s="38"/>
      <c r="K508" s="38"/>
      <c r="L508" s="27"/>
      <c r="M508" s="27"/>
      <c r="N508" s="190"/>
      <c r="O508" s="190"/>
      <c r="P508" s="38"/>
      <c r="Q508" s="38"/>
      <c r="R508" s="38"/>
      <c r="S508" s="38"/>
      <c r="T508" s="38"/>
      <c r="U508" s="38"/>
      <c r="V508" s="38"/>
      <c r="W508" s="38"/>
      <c r="X508" s="38"/>
      <c r="Y508" s="38"/>
      <c r="Z508" s="38"/>
    </row>
    <row r="509" spans="1:26" ht="22.5" customHeight="1">
      <c r="A509" s="38"/>
      <c r="B509" s="38"/>
      <c r="C509" s="38"/>
      <c r="D509" s="38"/>
      <c r="E509" s="50"/>
      <c r="F509" s="38"/>
      <c r="G509" s="38"/>
      <c r="H509" s="38"/>
      <c r="I509" s="38"/>
      <c r="J509" s="38"/>
      <c r="K509" s="38"/>
      <c r="L509" s="27"/>
      <c r="M509" s="27"/>
      <c r="N509" s="190"/>
      <c r="O509" s="190"/>
      <c r="P509" s="38"/>
      <c r="Q509" s="38"/>
      <c r="R509" s="38"/>
      <c r="S509" s="38"/>
      <c r="T509" s="38"/>
      <c r="U509" s="38"/>
      <c r="V509" s="38"/>
      <c r="W509" s="38"/>
      <c r="X509" s="38"/>
      <c r="Y509" s="38"/>
      <c r="Z509" s="38"/>
    </row>
    <row r="510" spans="1:26" ht="22.5" customHeight="1">
      <c r="A510" s="38"/>
      <c r="B510" s="38"/>
      <c r="C510" s="38"/>
      <c r="D510" s="38"/>
      <c r="E510" s="50"/>
      <c r="F510" s="38"/>
      <c r="G510" s="38"/>
      <c r="H510" s="38"/>
      <c r="I510" s="38"/>
      <c r="J510" s="38"/>
      <c r="K510" s="38"/>
      <c r="L510" s="27"/>
      <c r="M510" s="27"/>
      <c r="N510" s="190"/>
      <c r="O510" s="190"/>
      <c r="P510" s="38"/>
      <c r="Q510" s="38"/>
      <c r="R510" s="38"/>
      <c r="S510" s="38"/>
      <c r="T510" s="38"/>
      <c r="U510" s="38"/>
      <c r="V510" s="38"/>
      <c r="W510" s="38"/>
      <c r="X510" s="38"/>
      <c r="Y510" s="38"/>
      <c r="Z510" s="38"/>
    </row>
    <row r="511" spans="1:26" ht="22.5" customHeight="1">
      <c r="A511" s="38"/>
      <c r="B511" s="38"/>
      <c r="C511" s="38"/>
      <c r="D511" s="38"/>
      <c r="E511" s="50"/>
      <c r="F511" s="38"/>
      <c r="G511" s="38"/>
      <c r="H511" s="38"/>
      <c r="I511" s="38"/>
      <c r="J511" s="38"/>
      <c r="K511" s="38"/>
      <c r="L511" s="27"/>
      <c r="M511" s="27"/>
      <c r="N511" s="190"/>
      <c r="O511" s="190"/>
      <c r="P511" s="38"/>
      <c r="Q511" s="38"/>
      <c r="R511" s="38"/>
      <c r="S511" s="38"/>
      <c r="T511" s="38"/>
      <c r="U511" s="38"/>
      <c r="V511" s="38"/>
      <c r="W511" s="38"/>
      <c r="X511" s="38"/>
      <c r="Y511" s="38"/>
      <c r="Z511" s="38"/>
    </row>
    <row r="512" spans="1:26" ht="22.5" customHeight="1">
      <c r="A512" s="38"/>
      <c r="B512" s="38"/>
      <c r="C512" s="38"/>
      <c r="D512" s="38"/>
      <c r="E512" s="50"/>
      <c r="F512" s="38"/>
      <c r="G512" s="38"/>
      <c r="H512" s="38"/>
      <c r="I512" s="38"/>
      <c r="J512" s="38"/>
      <c r="K512" s="38"/>
      <c r="L512" s="27"/>
      <c r="M512" s="27"/>
      <c r="N512" s="190"/>
      <c r="O512" s="190"/>
      <c r="P512" s="38"/>
      <c r="Q512" s="38"/>
      <c r="R512" s="38"/>
      <c r="S512" s="38"/>
      <c r="T512" s="38"/>
      <c r="U512" s="38"/>
      <c r="V512" s="38"/>
      <c r="W512" s="38"/>
      <c r="X512" s="38"/>
      <c r="Y512" s="38"/>
      <c r="Z512" s="38"/>
    </row>
    <row r="513" spans="1:26" ht="22.5" customHeight="1">
      <c r="A513" s="38"/>
      <c r="B513" s="38"/>
      <c r="C513" s="38"/>
      <c r="D513" s="38"/>
      <c r="E513" s="50"/>
      <c r="F513" s="38"/>
      <c r="G513" s="38"/>
      <c r="H513" s="38"/>
      <c r="I513" s="38"/>
      <c r="J513" s="38"/>
      <c r="K513" s="38"/>
      <c r="L513" s="27"/>
      <c r="M513" s="27"/>
      <c r="N513" s="190"/>
      <c r="O513" s="190"/>
      <c r="P513" s="38"/>
      <c r="Q513" s="38"/>
      <c r="R513" s="38"/>
      <c r="S513" s="38"/>
      <c r="T513" s="38"/>
      <c r="U513" s="38"/>
      <c r="V513" s="38"/>
      <c r="W513" s="38"/>
      <c r="X513" s="38"/>
      <c r="Y513" s="38"/>
      <c r="Z513" s="38"/>
    </row>
    <row r="514" spans="1:26" ht="22.5" customHeight="1">
      <c r="A514" s="38"/>
      <c r="B514" s="38"/>
      <c r="C514" s="38"/>
      <c r="D514" s="38"/>
      <c r="E514" s="50"/>
      <c r="F514" s="38"/>
      <c r="G514" s="38"/>
      <c r="H514" s="38"/>
      <c r="I514" s="38"/>
      <c r="J514" s="38"/>
      <c r="K514" s="38"/>
      <c r="L514" s="27"/>
      <c r="M514" s="27"/>
      <c r="N514" s="190"/>
      <c r="O514" s="190"/>
      <c r="P514" s="38"/>
      <c r="Q514" s="38"/>
      <c r="R514" s="38"/>
      <c r="S514" s="38"/>
      <c r="T514" s="38"/>
      <c r="U514" s="38"/>
      <c r="V514" s="38"/>
      <c r="W514" s="38"/>
      <c r="X514" s="38"/>
      <c r="Y514" s="38"/>
      <c r="Z514" s="38"/>
    </row>
    <row r="515" spans="1:26" ht="22.5" customHeight="1">
      <c r="A515" s="38"/>
      <c r="B515" s="38"/>
      <c r="C515" s="38"/>
      <c r="D515" s="38"/>
      <c r="E515" s="50"/>
      <c r="F515" s="38"/>
      <c r="G515" s="38"/>
      <c r="H515" s="38"/>
      <c r="I515" s="38"/>
      <c r="J515" s="38"/>
      <c r="K515" s="38"/>
      <c r="L515" s="27"/>
      <c r="M515" s="27"/>
      <c r="N515" s="190"/>
      <c r="O515" s="190"/>
      <c r="P515" s="38"/>
      <c r="Q515" s="38"/>
      <c r="R515" s="38"/>
      <c r="S515" s="38"/>
      <c r="T515" s="38"/>
      <c r="U515" s="38"/>
      <c r="V515" s="38"/>
      <c r="W515" s="38"/>
      <c r="X515" s="38"/>
      <c r="Y515" s="38"/>
      <c r="Z515" s="38"/>
    </row>
    <row r="516" spans="1:26" ht="22.5" customHeight="1">
      <c r="A516" s="38"/>
      <c r="B516" s="38"/>
      <c r="C516" s="38"/>
      <c r="D516" s="38"/>
      <c r="E516" s="50"/>
      <c r="F516" s="38"/>
      <c r="G516" s="38"/>
      <c r="H516" s="38"/>
      <c r="I516" s="38"/>
      <c r="J516" s="38"/>
      <c r="K516" s="38"/>
      <c r="L516" s="27"/>
      <c r="M516" s="27"/>
      <c r="N516" s="190"/>
      <c r="O516" s="190"/>
      <c r="P516" s="38"/>
      <c r="Q516" s="38"/>
      <c r="R516" s="38"/>
      <c r="S516" s="38"/>
      <c r="T516" s="38"/>
      <c r="U516" s="38"/>
      <c r="V516" s="38"/>
      <c r="W516" s="38"/>
      <c r="X516" s="38"/>
      <c r="Y516" s="38"/>
      <c r="Z516" s="38"/>
    </row>
    <row r="517" spans="1:26" ht="22.5" customHeight="1">
      <c r="A517" s="38"/>
      <c r="B517" s="38"/>
      <c r="C517" s="38"/>
      <c r="D517" s="38"/>
      <c r="E517" s="50"/>
      <c r="F517" s="38"/>
      <c r="G517" s="38"/>
      <c r="H517" s="38"/>
      <c r="I517" s="38"/>
      <c r="J517" s="38"/>
      <c r="K517" s="38"/>
      <c r="L517" s="27"/>
      <c r="M517" s="27"/>
      <c r="N517" s="190"/>
      <c r="O517" s="190"/>
      <c r="P517" s="38"/>
      <c r="Q517" s="38"/>
      <c r="R517" s="38"/>
      <c r="S517" s="38"/>
      <c r="T517" s="38"/>
      <c r="U517" s="38"/>
      <c r="V517" s="38"/>
      <c r="W517" s="38"/>
      <c r="X517" s="38"/>
      <c r="Y517" s="38"/>
      <c r="Z517" s="38"/>
    </row>
    <row r="518" spans="1:26" ht="22.5" customHeight="1">
      <c r="A518" s="38"/>
      <c r="B518" s="38"/>
      <c r="C518" s="38"/>
      <c r="D518" s="38"/>
      <c r="E518" s="50"/>
      <c r="F518" s="38"/>
      <c r="G518" s="38"/>
      <c r="H518" s="38"/>
      <c r="I518" s="38"/>
      <c r="J518" s="38"/>
      <c r="K518" s="38"/>
      <c r="L518" s="27"/>
      <c r="M518" s="27"/>
      <c r="N518" s="190"/>
      <c r="O518" s="190"/>
      <c r="P518" s="38"/>
      <c r="Q518" s="38"/>
      <c r="R518" s="38"/>
      <c r="S518" s="38"/>
      <c r="T518" s="38"/>
      <c r="U518" s="38"/>
      <c r="V518" s="38"/>
      <c r="W518" s="38"/>
      <c r="X518" s="38"/>
      <c r="Y518" s="38"/>
      <c r="Z518" s="38"/>
    </row>
    <row r="519" spans="1:26" ht="22.5" customHeight="1">
      <c r="A519" s="38"/>
      <c r="B519" s="38"/>
      <c r="C519" s="38"/>
      <c r="D519" s="38"/>
      <c r="E519" s="50"/>
      <c r="F519" s="38"/>
      <c r="G519" s="38"/>
      <c r="H519" s="38"/>
      <c r="I519" s="38"/>
      <c r="J519" s="38"/>
      <c r="K519" s="38"/>
      <c r="L519" s="27"/>
      <c r="M519" s="27"/>
      <c r="N519" s="190"/>
      <c r="O519" s="190"/>
      <c r="P519" s="38"/>
      <c r="Q519" s="38"/>
      <c r="R519" s="38"/>
      <c r="S519" s="38"/>
      <c r="T519" s="38"/>
      <c r="U519" s="38"/>
      <c r="V519" s="38"/>
      <c r="W519" s="38"/>
      <c r="X519" s="38"/>
      <c r="Y519" s="38"/>
      <c r="Z519" s="38"/>
    </row>
    <row r="520" spans="1:26" ht="22.5" customHeight="1">
      <c r="A520" s="38"/>
      <c r="B520" s="38"/>
      <c r="C520" s="38"/>
      <c r="D520" s="38"/>
      <c r="E520" s="50"/>
      <c r="F520" s="38"/>
      <c r="G520" s="38"/>
      <c r="H520" s="38"/>
      <c r="I520" s="38"/>
      <c r="J520" s="38"/>
      <c r="K520" s="38"/>
      <c r="L520" s="27"/>
      <c r="M520" s="27"/>
      <c r="N520" s="190"/>
      <c r="O520" s="190"/>
      <c r="P520" s="38"/>
      <c r="Q520" s="38"/>
      <c r="R520" s="38"/>
      <c r="S520" s="38"/>
      <c r="T520" s="38"/>
      <c r="U520" s="38"/>
      <c r="V520" s="38"/>
      <c r="W520" s="38"/>
      <c r="X520" s="38"/>
      <c r="Y520" s="38"/>
      <c r="Z520" s="38"/>
    </row>
    <row r="521" spans="1:26" ht="22.5" customHeight="1">
      <c r="A521" s="38"/>
      <c r="B521" s="38"/>
      <c r="C521" s="38"/>
      <c r="D521" s="38"/>
      <c r="E521" s="50"/>
      <c r="F521" s="38"/>
      <c r="G521" s="38"/>
      <c r="H521" s="38"/>
      <c r="I521" s="38"/>
      <c r="J521" s="38"/>
      <c r="K521" s="38"/>
      <c r="L521" s="27"/>
      <c r="M521" s="27"/>
      <c r="N521" s="190"/>
      <c r="O521" s="190"/>
      <c r="P521" s="38"/>
      <c r="Q521" s="38"/>
      <c r="R521" s="38"/>
      <c r="S521" s="38"/>
      <c r="T521" s="38"/>
      <c r="U521" s="38"/>
      <c r="V521" s="38"/>
      <c r="W521" s="38"/>
      <c r="X521" s="38"/>
      <c r="Y521" s="38"/>
      <c r="Z521" s="38"/>
    </row>
    <row r="522" spans="1:26" ht="22.5" customHeight="1">
      <c r="A522" s="38"/>
      <c r="B522" s="38"/>
      <c r="C522" s="38"/>
      <c r="D522" s="38"/>
      <c r="E522" s="50"/>
      <c r="F522" s="38"/>
      <c r="G522" s="38"/>
      <c r="H522" s="38"/>
      <c r="I522" s="38"/>
      <c r="J522" s="38"/>
      <c r="K522" s="38"/>
      <c r="L522" s="27"/>
      <c r="M522" s="27"/>
      <c r="N522" s="190"/>
      <c r="O522" s="190"/>
      <c r="P522" s="38"/>
      <c r="Q522" s="38"/>
      <c r="R522" s="38"/>
      <c r="S522" s="38"/>
      <c r="T522" s="38"/>
      <c r="U522" s="38"/>
      <c r="V522" s="38"/>
      <c r="W522" s="38"/>
      <c r="X522" s="38"/>
      <c r="Y522" s="38"/>
      <c r="Z522" s="38"/>
    </row>
    <row r="523" spans="1:26" ht="22.5" customHeight="1">
      <c r="A523" s="38"/>
      <c r="B523" s="38"/>
      <c r="C523" s="38"/>
      <c r="D523" s="38"/>
      <c r="E523" s="50"/>
      <c r="F523" s="38"/>
      <c r="G523" s="38"/>
      <c r="H523" s="38"/>
      <c r="I523" s="38"/>
      <c r="J523" s="38"/>
      <c r="K523" s="38"/>
      <c r="L523" s="27"/>
      <c r="M523" s="27"/>
      <c r="N523" s="190"/>
      <c r="O523" s="190"/>
      <c r="P523" s="38"/>
      <c r="Q523" s="38"/>
      <c r="R523" s="38"/>
      <c r="S523" s="38"/>
      <c r="T523" s="38"/>
      <c r="U523" s="38"/>
      <c r="V523" s="38"/>
      <c r="W523" s="38"/>
      <c r="X523" s="38"/>
      <c r="Y523" s="38"/>
      <c r="Z523" s="38"/>
    </row>
    <row r="524" spans="1:26" ht="22.5" customHeight="1">
      <c r="A524" s="38"/>
      <c r="B524" s="38"/>
      <c r="C524" s="38"/>
      <c r="D524" s="38"/>
      <c r="E524" s="50"/>
      <c r="F524" s="38"/>
      <c r="G524" s="38"/>
      <c r="H524" s="38"/>
      <c r="I524" s="38"/>
      <c r="J524" s="38"/>
      <c r="K524" s="38"/>
      <c r="L524" s="27"/>
      <c r="M524" s="27"/>
      <c r="N524" s="190"/>
      <c r="O524" s="190"/>
      <c r="P524" s="38"/>
      <c r="Q524" s="38"/>
      <c r="R524" s="38"/>
      <c r="S524" s="38"/>
      <c r="T524" s="38"/>
      <c r="U524" s="38"/>
      <c r="V524" s="38"/>
      <c r="W524" s="38"/>
      <c r="X524" s="38"/>
      <c r="Y524" s="38"/>
      <c r="Z524" s="38"/>
    </row>
    <row r="525" spans="1:26" ht="22.5" customHeight="1">
      <c r="A525" s="38"/>
      <c r="B525" s="38"/>
      <c r="C525" s="38"/>
      <c r="D525" s="38"/>
      <c r="E525" s="50"/>
      <c r="F525" s="38"/>
      <c r="G525" s="38"/>
      <c r="H525" s="38"/>
      <c r="I525" s="38"/>
      <c r="J525" s="38"/>
      <c r="K525" s="38"/>
      <c r="L525" s="27"/>
      <c r="M525" s="27"/>
      <c r="N525" s="190"/>
      <c r="O525" s="190"/>
      <c r="P525" s="38"/>
      <c r="Q525" s="38"/>
      <c r="R525" s="38"/>
      <c r="S525" s="38"/>
      <c r="T525" s="38"/>
      <c r="U525" s="38"/>
      <c r="V525" s="38"/>
      <c r="W525" s="38"/>
      <c r="X525" s="38"/>
      <c r="Y525" s="38"/>
      <c r="Z525" s="38"/>
    </row>
    <row r="526" spans="1:26" ht="22.5" customHeight="1">
      <c r="A526" s="38"/>
      <c r="B526" s="38"/>
      <c r="C526" s="38"/>
      <c r="D526" s="38"/>
      <c r="E526" s="50"/>
      <c r="F526" s="38"/>
      <c r="G526" s="38"/>
      <c r="H526" s="38"/>
      <c r="I526" s="38"/>
      <c r="J526" s="38"/>
      <c r="K526" s="38"/>
      <c r="L526" s="27"/>
      <c r="M526" s="27"/>
      <c r="N526" s="190"/>
      <c r="O526" s="190"/>
      <c r="P526" s="38"/>
      <c r="Q526" s="38"/>
      <c r="R526" s="38"/>
      <c r="S526" s="38"/>
      <c r="T526" s="38"/>
      <c r="U526" s="38"/>
      <c r="V526" s="38"/>
      <c r="W526" s="38"/>
      <c r="X526" s="38"/>
      <c r="Y526" s="38"/>
      <c r="Z526" s="38"/>
    </row>
    <row r="527" spans="1:26" ht="22.5" customHeight="1">
      <c r="A527" s="38"/>
      <c r="B527" s="38"/>
      <c r="C527" s="38"/>
      <c r="D527" s="38"/>
      <c r="E527" s="50"/>
      <c r="F527" s="38"/>
      <c r="G527" s="38"/>
      <c r="H527" s="38"/>
      <c r="I527" s="38"/>
      <c r="J527" s="38"/>
      <c r="K527" s="38"/>
      <c r="L527" s="27"/>
      <c r="M527" s="27"/>
      <c r="N527" s="190"/>
      <c r="O527" s="190"/>
      <c r="P527" s="38"/>
      <c r="Q527" s="38"/>
      <c r="R527" s="38"/>
      <c r="S527" s="38"/>
      <c r="T527" s="38"/>
      <c r="U527" s="38"/>
      <c r="V527" s="38"/>
      <c r="W527" s="38"/>
      <c r="X527" s="38"/>
      <c r="Y527" s="38"/>
      <c r="Z527" s="38"/>
    </row>
    <row r="528" spans="1:26" ht="22.5" customHeight="1">
      <c r="A528" s="38"/>
      <c r="B528" s="38"/>
      <c r="C528" s="38"/>
      <c r="D528" s="38"/>
      <c r="E528" s="50"/>
      <c r="F528" s="38"/>
      <c r="G528" s="38"/>
      <c r="H528" s="38"/>
      <c r="I528" s="38"/>
      <c r="J528" s="38"/>
      <c r="K528" s="38"/>
      <c r="L528" s="27"/>
      <c r="M528" s="27"/>
      <c r="N528" s="190"/>
      <c r="O528" s="190"/>
      <c r="P528" s="38"/>
      <c r="Q528" s="38"/>
      <c r="R528" s="38"/>
      <c r="S528" s="38"/>
      <c r="T528" s="38"/>
      <c r="U528" s="38"/>
      <c r="V528" s="38"/>
      <c r="W528" s="38"/>
      <c r="X528" s="38"/>
      <c r="Y528" s="38"/>
      <c r="Z528" s="38"/>
    </row>
    <row r="529" spans="1:26" ht="22.5" customHeight="1">
      <c r="A529" s="38"/>
      <c r="B529" s="38"/>
      <c r="C529" s="38"/>
      <c r="D529" s="38"/>
      <c r="E529" s="50"/>
      <c r="F529" s="38"/>
      <c r="G529" s="38"/>
      <c r="H529" s="38"/>
      <c r="I529" s="38"/>
      <c r="J529" s="38"/>
      <c r="K529" s="38"/>
      <c r="L529" s="27"/>
      <c r="M529" s="27"/>
      <c r="N529" s="190"/>
      <c r="O529" s="190"/>
      <c r="P529" s="38"/>
      <c r="Q529" s="38"/>
      <c r="R529" s="38"/>
      <c r="S529" s="38"/>
      <c r="T529" s="38"/>
      <c r="U529" s="38"/>
      <c r="V529" s="38"/>
      <c r="W529" s="38"/>
      <c r="X529" s="38"/>
      <c r="Y529" s="38"/>
      <c r="Z529" s="38"/>
    </row>
    <row r="530" spans="1:26" ht="22.5" customHeight="1">
      <c r="A530" s="38"/>
      <c r="B530" s="38"/>
      <c r="C530" s="38"/>
      <c r="D530" s="38"/>
      <c r="E530" s="50"/>
      <c r="F530" s="38"/>
      <c r="G530" s="38"/>
      <c r="H530" s="38"/>
      <c r="I530" s="38"/>
      <c r="J530" s="38"/>
      <c r="K530" s="38"/>
      <c r="L530" s="27"/>
      <c r="M530" s="27"/>
      <c r="N530" s="190"/>
      <c r="O530" s="190"/>
      <c r="P530" s="38"/>
      <c r="Q530" s="38"/>
      <c r="R530" s="38"/>
      <c r="S530" s="38"/>
      <c r="T530" s="38"/>
      <c r="U530" s="38"/>
      <c r="V530" s="38"/>
      <c r="W530" s="38"/>
      <c r="X530" s="38"/>
      <c r="Y530" s="38"/>
      <c r="Z530" s="38"/>
    </row>
    <row r="531" spans="1:26" ht="22.5" customHeight="1">
      <c r="A531" s="38"/>
      <c r="B531" s="38"/>
      <c r="C531" s="38"/>
      <c r="D531" s="38"/>
      <c r="E531" s="50"/>
      <c r="F531" s="38"/>
      <c r="G531" s="38"/>
      <c r="H531" s="38"/>
      <c r="I531" s="38"/>
      <c r="J531" s="38"/>
      <c r="K531" s="38"/>
      <c r="L531" s="27"/>
      <c r="M531" s="27"/>
      <c r="N531" s="190"/>
      <c r="O531" s="190"/>
      <c r="P531" s="38"/>
      <c r="Q531" s="38"/>
      <c r="R531" s="38"/>
      <c r="S531" s="38"/>
      <c r="T531" s="38"/>
      <c r="U531" s="38"/>
      <c r="V531" s="38"/>
      <c r="W531" s="38"/>
      <c r="X531" s="38"/>
      <c r="Y531" s="38"/>
      <c r="Z531" s="38"/>
    </row>
    <row r="532" spans="1:26" ht="22.5" customHeight="1">
      <c r="A532" s="38"/>
      <c r="B532" s="38"/>
      <c r="C532" s="38"/>
      <c r="D532" s="38"/>
      <c r="E532" s="50"/>
      <c r="F532" s="38"/>
      <c r="G532" s="38"/>
      <c r="H532" s="38"/>
      <c r="I532" s="38"/>
      <c r="J532" s="38"/>
      <c r="K532" s="38"/>
      <c r="L532" s="27"/>
      <c r="M532" s="27"/>
      <c r="N532" s="190"/>
      <c r="O532" s="190"/>
      <c r="P532" s="38"/>
      <c r="Q532" s="38"/>
      <c r="R532" s="38"/>
      <c r="S532" s="38"/>
      <c r="T532" s="38"/>
      <c r="U532" s="38"/>
      <c r="V532" s="38"/>
      <c r="W532" s="38"/>
      <c r="X532" s="38"/>
      <c r="Y532" s="38"/>
      <c r="Z532" s="38"/>
    </row>
    <row r="533" spans="1:26" ht="22.5" customHeight="1">
      <c r="A533" s="38"/>
      <c r="B533" s="38"/>
      <c r="C533" s="38"/>
      <c r="D533" s="38"/>
      <c r="E533" s="50"/>
      <c r="F533" s="38"/>
      <c r="G533" s="38"/>
      <c r="H533" s="38"/>
      <c r="I533" s="38"/>
      <c r="J533" s="38"/>
      <c r="K533" s="38"/>
      <c r="L533" s="27"/>
      <c r="M533" s="27"/>
      <c r="N533" s="190"/>
      <c r="O533" s="190"/>
      <c r="P533" s="38"/>
      <c r="Q533" s="38"/>
      <c r="R533" s="38"/>
      <c r="S533" s="38"/>
      <c r="T533" s="38"/>
      <c r="U533" s="38"/>
      <c r="V533" s="38"/>
      <c r="W533" s="38"/>
      <c r="X533" s="38"/>
      <c r="Y533" s="38"/>
      <c r="Z533" s="38"/>
    </row>
    <row r="534" spans="1:26" ht="22.5" customHeight="1">
      <c r="A534" s="38"/>
      <c r="B534" s="38"/>
      <c r="C534" s="38"/>
      <c r="D534" s="38"/>
      <c r="E534" s="50"/>
      <c r="F534" s="38"/>
      <c r="G534" s="38"/>
      <c r="H534" s="38"/>
      <c r="I534" s="38"/>
      <c r="J534" s="38"/>
      <c r="K534" s="38"/>
      <c r="L534" s="27"/>
      <c r="M534" s="27"/>
      <c r="N534" s="190"/>
      <c r="O534" s="190"/>
      <c r="P534" s="38"/>
      <c r="Q534" s="38"/>
      <c r="R534" s="38"/>
      <c r="S534" s="38"/>
      <c r="T534" s="38"/>
      <c r="U534" s="38"/>
      <c r="V534" s="38"/>
      <c r="W534" s="38"/>
      <c r="X534" s="38"/>
      <c r="Y534" s="38"/>
      <c r="Z534" s="38"/>
    </row>
    <row r="535" spans="1:26" ht="22.5" customHeight="1">
      <c r="A535" s="38"/>
      <c r="B535" s="38"/>
      <c r="C535" s="38"/>
      <c r="D535" s="38"/>
      <c r="E535" s="50"/>
      <c r="F535" s="38"/>
      <c r="G535" s="38"/>
      <c r="H535" s="38"/>
      <c r="I535" s="38"/>
      <c r="J535" s="38"/>
      <c r="K535" s="38"/>
      <c r="L535" s="27"/>
      <c r="M535" s="27"/>
      <c r="N535" s="190"/>
      <c r="O535" s="190"/>
      <c r="P535" s="38"/>
      <c r="Q535" s="38"/>
      <c r="R535" s="38"/>
      <c r="S535" s="38"/>
      <c r="T535" s="38"/>
      <c r="U535" s="38"/>
      <c r="V535" s="38"/>
      <c r="W535" s="38"/>
      <c r="X535" s="38"/>
      <c r="Y535" s="38"/>
      <c r="Z535" s="38"/>
    </row>
    <row r="536" spans="1:26" ht="22.5" customHeight="1">
      <c r="A536" s="38"/>
      <c r="B536" s="38"/>
      <c r="C536" s="38"/>
      <c r="D536" s="38"/>
      <c r="E536" s="50"/>
      <c r="F536" s="38"/>
      <c r="G536" s="38"/>
      <c r="H536" s="38"/>
      <c r="I536" s="38"/>
      <c r="J536" s="38"/>
      <c r="K536" s="38"/>
      <c r="L536" s="27"/>
      <c r="M536" s="27"/>
      <c r="N536" s="190"/>
      <c r="O536" s="190"/>
      <c r="P536" s="38"/>
      <c r="Q536" s="38"/>
      <c r="R536" s="38"/>
      <c r="S536" s="38"/>
      <c r="T536" s="38"/>
      <c r="U536" s="38"/>
      <c r="V536" s="38"/>
      <c r="W536" s="38"/>
      <c r="X536" s="38"/>
      <c r="Y536" s="38"/>
      <c r="Z536" s="38"/>
    </row>
    <row r="537" spans="1:26" ht="22.5" customHeight="1">
      <c r="A537" s="38"/>
      <c r="B537" s="38"/>
      <c r="C537" s="38"/>
      <c r="D537" s="38"/>
      <c r="E537" s="50"/>
      <c r="F537" s="38"/>
      <c r="G537" s="38"/>
      <c r="H537" s="38"/>
      <c r="I537" s="38"/>
      <c r="J537" s="38"/>
      <c r="K537" s="38"/>
      <c r="L537" s="27"/>
      <c r="M537" s="27"/>
      <c r="N537" s="190"/>
      <c r="O537" s="190"/>
      <c r="P537" s="38"/>
      <c r="Q537" s="38"/>
      <c r="R537" s="38"/>
      <c r="S537" s="38"/>
      <c r="T537" s="38"/>
      <c r="U537" s="38"/>
      <c r="V537" s="38"/>
      <c r="W537" s="38"/>
      <c r="X537" s="38"/>
      <c r="Y537" s="38"/>
      <c r="Z537" s="38"/>
    </row>
    <row r="538" spans="1:26" ht="22.5" customHeight="1">
      <c r="A538" s="38"/>
      <c r="B538" s="38"/>
      <c r="C538" s="38"/>
      <c r="D538" s="38"/>
      <c r="E538" s="50"/>
      <c r="F538" s="38"/>
      <c r="G538" s="38"/>
      <c r="H538" s="38"/>
      <c r="I538" s="38"/>
      <c r="J538" s="38"/>
      <c r="K538" s="38"/>
      <c r="L538" s="27"/>
      <c r="M538" s="27"/>
      <c r="N538" s="190"/>
      <c r="O538" s="190"/>
      <c r="P538" s="38"/>
      <c r="Q538" s="38"/>
      <c r="R538" s="38"/>
      <c r="S538" s="38"/>
      <c r="T538" s="38"/>
      <c r="U538" s="38"/>
      <c r="V538" s="38"/>
      <c r="W538" s="38"/>
      <c r="X538" s="38"/>
      <c r="Y538" s="38"/>
      <c r="Z538" s="38"/>
    </row>
    <row r="539" spans="1:26" ht="22.5" customHeight="1">
      <c r="A539" s="38"/>
      <c r="B539" s="38"/>
      <c r="C539" s="38"/>
      <c r="D539" s="38"/>
      <c r="E539" s="50"/>
      <c r="F539" s="38"/>
      <c r="G539" s="38"/>
      <c r="H539" s="38"/>
      <c r="I539" s="38"/>
      <c r="J539" s="38"/>
      <c r="K539" s="38"/>
      <c r="L539" s="27"/>
      <c r="M539" s="27"/>
      <c r="N539" s="190"/>
      <c r="O539" s="190"/>
      <c r="P539" s="38"/>
      <c r="Q539" s="38"/>
      <c r="R539" s="38"/>
      <c r="S539" s="38"/>
      <c r="T539" s="38"/>
      <c r="U539" s="38"/>
      <c r="V539" s="38"/>
      <c r="W539" s="38"/>
      <c r="X539" s="38"/>
      <c r="Y539" s="38"/>
      <c r="Z539" s="38"/>
    </row>
    <row r="540" spans="1:26" ht="22.5" customHeight="1">
      <c r="A540" s="38"/>
      <c r="B540" s="38"/>
      <c r="C540" s="38"/>
      <c r="D540" s="38"/>
      <c r="E540" s="50"/>
      <c r="F540" s="38"/>
      <c r="G540" s="38"/>
      <c r="H540" s="38"/>
      <c r="I540" s="38"/>
      <c r="J540" s="38"/>
      <c r="K540" s="38"/>
      <c r="L540" s="27"/>
      <c r="M540" s="27"/>
      <c r="N540" s="190"/>
      <c r="O540" s="190"/>
      <c r="P540" s="38"/>
      <c r="Q540" s="38"/>
      <c r="R540" s="38"/>
      <c r="S540" s="38"/>
      <c r="T540" s="38"/>
      <c r="U540" s="38"/>
      <c r="V540" s="38"/>
      <c r="W540" s="38"/>
      <c r="X540" s="38"/>
      <c r="Y540" s="38"/>
      <c r="Z540" s="38"/>
    </row>
    <row r="541" spans="1:26" ht="22.5" customHeight="1">
      <c r="A541" s="38"/>
      <c r="B541" s="38"/>
      <c r="C541" s="38"/>
      <c r="D541" s="38"/>
      <c r="E541" s="50"/>
      <c r="F541" s="38"/>
      <c r="G541" s="38"/>
      <c r="H541" s="38"/>
      <c r="I541" s="38"/>
      <c r="J541" s="38"/>
      <c r="K541" s="38"/>
      <c r="L541" s="27"/>
      <c r="M541" s="27"/>
      <c r="N541" s="190"/>
      <c r="O541" s="190"/>
      <c r="P541" s="38"/>
      <c r="Q541" s="38"/>
      <c r="R541" s="38"/>
      <c r="S541" s="38"/>
      <c r="T541" s="38"/>
      <c r="U541" s="38"/>
      <c r="V541" s="38"/>
      <c r="W541" s="38"/>
      <c r="X541" s="38"/>
      <c r="Y541" s="38"/>
      <c r="Z541" s="38"/>
    </row>
    <row r="542" spans="1:26" ht="22.5" customHeight="1">
      <c r="A542" s="38"/>
      <c r="B542" s="38"/>
      <c r="C542" s="38"/>
      <c r="D542" s="38"/>
      <c r="E542" s="50"/>
      <c r="F542" s="38"/>
      <c r="G542" s="38"/>
      <c r="H542" s="38"/>
      <c r="I542" s="38"/>
      <c r="J542" s="38"/>
      <c r="K542" s="38"/>
      <c r="L542" s="27"/>
      <c r="M542" s="27"/>
      <c r="N542" s="190"/>
      <c r="O542" s="190"/>
      <c r="P542" s="38"/>
      <c r="Q542" s="38"/>
      <c r="R542" s="38"/>
      <c r="S542" s="38"/>
      <c r="T542" s="38"/>
      <c r="U542" s="38"/>
      <c r="V542" s="38"/>
      <c r="W542" s="38"/>
      <c r="X542" s="38"/>
      <c r="Y542" s="38"/>
      <c r="Z542" s="38"/>
    </row>
    <row r="543" spans="1:26" ht="22.5" customHeight="1">
      <c r="A543" s="38"/>
      <c r="B543" s="38"/>
      <c r="C543" s="38"/>
      <c r="D543" s="38"/>
      <c r="E543" s="50"/>
      <c r="F543" s="38"/>
      <c r="G543" s="38"/>
      <c r="H543" s="38"/>
      <c r="I543" s="38"/>
      <c r="J543" s="38"/>
      <c r="K543" s="38"/>
      <c r="L543" s="27"/>
      <c r="M543" s="27"/>
      <c r="N543" s="190"/>
      <c r="O543" s="190"/>
      <c r="P543" s="38"/>
      <c r="Q543" s="38"/>
      <c r="R543" s="38"/>
      <c r="S543" s="38"/>
      <c r="T543" s="38"/>
      <c r="U543" s="38"/>
      <c r="V543" s="38"/>
      <c r="W543" s="38"/>
      <c r="X543" s="38"/>
      <c r="Y543" s="38"/>
      <c r="Z543" s="38"/>
    </row>
    <row r="544" spans="1:26" ht="22.5" customHeight="1">
      <c r="A544" s="38"/>
      <c r="B544" s="38"/>
      <c r="C544" s="38"/>
      <c r="D544" s="38"/>
      <c r="E544" s="50"/>
      <c r="F544" s="38"/>
      <c r="G544" s="38"/>
      <c r="H544" s="38"/>
      <c r="I544" s="38"/>
      <c r="J544" s="38"/>
      <c r="K544" s="38"/>
      <c r="L544" s="27"/>
      <c r="M544" s="27"/>
      <c r="N544" s="190"/>
      <c r="O544" s="190"/>
      <c r="P544" s="38"/>
      <c r="Q544" s="38"/>
      <c r="R544" s="38"/>
      <c r="S544" s="38"/>
      <c r="T544" s="38"/>
      <c r="U544" s="38"/>
      <c r="V544" s="38"/>
      <c r="W544" s="38"/>
      <c r="X544" s="38"/>
      <c r="Y544" s="38"/>
      <c r="Z544" s="38"/>
    </row>
    <row r="545" spans="1:26" ht="22.5" customHeight="1">
      <c r="A545" s="38"/>
      <c r="B545" s="38"/>
      <c r="C545" s="38"/>
      <c r="D545" s="38"/>
      <c r="E545" s="50"/>
      <c r="F545" s="38"/>
      <c r="G545" s="38"/>
      <c r="H545" s="38"/>
      <c r="I545" s="38"/>
      <c r="J545" s="38"/>
      <c r="K545" s="38"/>
      <c r="L545" s="27"/>
      <c r="M545" s="27"/>
      <c r="N545" s="190"/>
      <c r="O545" s="190"/>
      <c r="P545" s="38"/>
      <c r="Q545" s="38"/>
      <c r="R545" s="38"/>
      <c r="S545" s="38"/>
      <c r="T545" s="38"/>
      <c r="U545" s="38"/>
      <c r="V545" s="38"/>
      <c r="W545" s="38"/>
      <c r="X545" s="38"/>
      <c r="Y545" s="38"/>
      <c r="Z545" s="38"/>
    </row>
    <row r="546" spans="1:26" ht="22.5" customHeight="1">
      <c r="A546" s="38"/>
      <c r="B546" s="38"/>
      <c r="C546" s="38"/>
      <c r="D546" s="38"/>
      <c r="E546" s="50"/>
      <c r="F546" s="38"/>
      <c r="G546" s="38"/>
      <c r="H546" s="38"/>
      <c r="I546" s="38"/>
      <c r="J546" s="38"/>
      <c r="K546" s="38"/>
      <c r="L546" s="27"/>
      <c r="M546" s="27"/>
      <c r="N546" s="190"/>
      <c r="O546" s="190"/>
      <c r="P546" s="38"/>
      <c r="Q546" s="38"/>
      <c r="R546" s="38"/>
      <c r="S546" s="38"/>
      <c r="T546" s="38"/>
      <c r="U546" s="38"/>
      <c r="V546" s="38"/>
      <c r="W546" s="38"/>
      <c r="X546" s="38"/>
      <c r="Y546" s="38"/>
      <c r="Z546" s="38"/>
    </row>
    <row r="547" spans="1:26" ht="22.5" customHeight="1">
      <c r="A547" s="38"/>
      <c r="B547" s="38"/>
      <c r="C547" s="38"/>
      <c r="D547" s="38"/>
      <c r="E547" s="50"/>
      <c r="F547" s="38"/>
      <c r="G547" s="38"/>
      <c r="H547" s="38"/>
      <c r="I547" s="38"/>
      <c r="J547" s="38"/>
      <c r="K547" s="38"/>
      <c r="L547" s="27"/>
      <c r="M547" s="27"/>
      <c r="N547" s="190"/>
      <c r="O547" s="190"/>
      <c r="P547" s="38"/>
      <c r="Q547" s="38"/>
      <c r="R547" s="38"/>
      <c r="S547" s="38"/>
      <c r="T547" s="38"/>
      <c r="U547" s="38"/>
      <c r="V547" s="38"/>
      <c r="W547" s="38"/>
      <c r="X547" s="38"/>
      <c r="Y547" s="38"/>
      <c r="Z547" s="38"/>
    </row>
    <row r="548" spans="1:26" ht="22.5" customHeight="1">
      <c r="A548" s="38"/>
      <c r="B548" s="38"/>
      <c r="C548" s="38"/>
      <c r="D548" s="38"/>
      <c r="E548" s="50"/>
      <c r="F548" s="38"/>
      <c r="G548" s="38"/>
      <c r="H548" s="38"/>
      <c r="I548" s="38"/>
      <c r="J548" s="38"/>
      <c r="K548" s="38"/>
      <c r="L548" s="27"/>
      <c r="M548" s="27"/>
      <c r="N548" s="190"/>
      <c r="O548" s="190"/>
      <c r="P548" s="38"/>
      <c r="Q548" s="38"/>
      <c r="R548" s="38"/>
      <c r="S548" s="38"/>
      <c r="T548" s="38"/>
      <c r="U548" s="38"/>
      <c r="V548" s="38"/>
      <c r="W548" s="38"/>
      <c r="X548" s="38"/>
      <c r="Y548" s="38"/>
      <c r="Z548" s="38"/>
    </row>
    <row r="549" spans="1:26" ht="22.5" customHeight="1">
      <c r="A549" s="38"/>
      <c r="B549" s="38"/>
      <c r="C549" s="38"/>
      <c r="D549" s="38"/>
      <c r="E549" s="50"/>
      <c r="F549" s="38"/>
      <c r="G549" s="38"/>
      <c r="H549" s="38"/>
      <c r="I549" s="38"/>
      <c r="J549" s="38"/>
      <c r="K549" s="38"/>
      <c r="L549" s="27"/>
      <c r="M549" s="27"/>
      <c r="N549" s="190"/>
      <c r="O549" s="190"/>
      <c r="P549" s="38"/>
      <c r="Q549" s="38"/>
      <c r="R549" s="38"/>
      <c r="S549" s="38"/>
      <c r="T549" s="38"/>
      <c r="U549" s="38"/>
      <c r="V549" s="38"/>
      <c r="W549" s="38"/>
      <c r="X549" s="38"/>
      <c r="Y549" s="38"/>
      <c r="Z549" s="38"/>
    </row>
    <row r="550" spans="1:26" ht="22.5" customHeight="1">
      <c r="A550" s="38"/>
      <c r="B550" s="38"/>
      <c r="C550" s="38"/>
      <c r="D550" s="38"/>
      <c r="E550" s="50"/>
      <c r="F550" s="38"/>
      <c r="G550" s="38"/>
      <c r="H550" s="38"/>
      <c r="I550" s="38"/>
      <c r="J550" s="38"/>
      <c r="K550" s="38"/>
      <c r="L550" s="27"/>
      <c r="M550" s="27"/>
      <c r="N550" s="190"/>
      <c r="O550" s="190"/>
      <c r="P550" s="38"/>
      <c r="Q550" s="38"/>
      <c r="R550" s="38"/>
      <c r="S550" s="38"/>
      <c r="T550" s="38"/>
      <c r="U550" s="38"/>
      <c r="V550" s="38"/>
      <c r="W550" s="38"/>
      <c r="X550" s="38"/>
      <c r="Y550" s="38"/>
      <c r="Z550" s="38"/>
    </row>
    <row r="551" spans="1:26" ht="22.5" customHeight="1">
      <c r="A551" s="38"/>
      <c r="B551" s="38"/>
      <c r="C551" s="38"/>
      <c r="D551" s="38"/>
      <c r="E551" s="50"/>
      <c r="F551" s="38"/>
      <c r="G551" s="38"/>
      <c r="H551" s="38"/>
      <c r="I551" s="38"/>
      <c r="J551" s="38"/>
      <c r="K551" s="38"/>
      <c r="L551" s="27"/>
      <c r="M551" s="27"/>
      <c r="N551" s="190"/>
      <c r="O551" s="190"/>
      <c r="P551" s="38"/>
      <c r="Q551" s="38"/>
      <c r="R551" s="38"/>
      <c r="S551" s="38"/>
      <c r="T551" s="38"/>
      <c r="U551" s="38"/>
      <c r="V551" s="38"/>
      <c r="W551" s="38"/>
      <c r="X551" s="38"/>
      <c r="Y551" s="38"/>
      <c r="Z551" s="38"/>
    </row>
    <row r="552" spans="1:26" ht="22.5" customHeight="1">
      <c r="A552" s="38"/>
      <c r="B552" s="38"/>
      <c r="C552" s="38"/>
      <c r="D552" s="38"/>
      <c r="E552" s="50"/>
      <c r="F552" s="38"/>
      <c r="G552" s="38"/>
      <c r="H552" s="38"/>
      <c r="I552" s="38"/>
      <c r="J552" s="38"/>
      <c r="K552" s="38"/>
      <c r="L552" s="27"/>
      <c r="M552" s="27"/>
      <c r="N552" s="190"/>
      <c r="O552" s="190"/>
      <c r="P552" s="38"/>
      <c r="Q552" s="38"/>
      <c r="R552" s="38"/>
      <c r="S552" s="38"/>
      <c r="T552" s="38"/>
      <c r="U552" s="38"/>
      <c r="V552" s="38"/>
      <c r="W552" s="38"/>
      <c r="X552" s="38"/>
      <c r="Y552" s="38"/>
      <c r="Z552" s="38"/>
    </row>
    <row r="553" spans="1:26" ht="22.5" customHeight="1">
      <c r="A553" s="38"/>
      <c r="B553" s="38"/>
      <c r="C553" s="38"/>
      <c r="D553" s="38"/>
      <c r="E553" s="50"/>
      <c r="F553" s="38"/>
      <c r="G553" s="38"/>
      <c r="H553" s="38"/>
      <c r="I553" s="38"/>
      <c r="J553" s="38"/>
      <c r="K553" s="38"/>
      <c r="L553" s="27"/>
      <c r="M553" s="27"/>
      <c r="N553" s="190"/>
      <c r="O553" s="190"/>
      <c r="P553" s="38"/>
      <c r="Q553" s="38"/>
      <c r="R553" s="38"/>
      <c r="S553" s="38"/>
      <c r="T553" s="38"/>
      <c r="U553" s="38"/>
      <c r="V553" s="38"/>
      <c r="W553" s="38"/>
      <c r="X553" s="38"/>
      <c r="Y553" s="38"/>
      <c r="Z553" s="38"/>
    </row>
    <row r="554" spans="1:26" ht="22.5" customHeight="1">
      <c r="A554" s="38"/>
      <c r="B554" s="38"/>
      <c r="C554" s="38"/>
      <c r="D554" s="38"/>
      <c r="E554" s="50"/>
      <c r="F554" s="38"/>
      <c r="G554" s="38"/>
      <c r="H554" s="38"/>
      <c r="I554" s="38"/>
      <c r="J554" s="38"/>
      <c r="K554" s="38"/>
      <c r="L554" s="27"/>
      <c r="M554" s="27"/>
      <c r="N554" s="190"/>
      <c r="O554" s="190"/>
      <c r="P554" s="38"/>
      <c r="Q554" s="38"/>
      <c r="R554" s="38"/>
      <c r="S554" s="38"/>
      <c r="T554" s="38"/>
      <c r="U554" s="38"/>
      <c r="V554" s="38"/>
      <c r="W554" s="38"/>
      <c r="X554" s="38"/>
      <c r="Y554" s="38"/>
      <c r="Z554" s="38"/>
    </row>
    <row r="555" spans="1:26" ht="22.5" customHeight="1">
      <c r="A555" s="38"/>
      <c r="B555" s="38"/>
      <c r="C555" s="38"/>
      <c r="D555" s="38"/>
      <c r="E555" s="50"/>
      <c r="F555" s="38"/>
      <c r="G555" s="38"/>
      <c r="H555" s="38"/>
      <c r="I555" s="38"/>
      <c r="J555" s="38"/>
      <c r="K555" s="38"/>
      <c r="L555" s="27"/>
      <c r="M555" s="27"/>
      <c r="N555" s="190"/>
      <c r="O555" s="190"/>
      <c r="P555" s="38"/>
      <c r="Q555" s="38"/>
      <c r="R555" s="38"/>
      <c r="S555" s="38"/>
      <c r="T555" s="38"/>
      <c r="U555" s="38"/>
      <c r="V555" s="38"/>
      <c r="W555" s="38"/>
      <c r="X555" s="38"/>
      <c r="Y555" s="38"/>
      <c r="Z555" s="38"/>
    </row>
    <row r="556" spans="1:26" ht="22.5" customHeight="1">
      <c r="A556" s="38"/>
      <c r="B556" s="38"/>
      <c r="C556" s="38"/>
      <c r="D556" s="38"/>
      <c r="E556" s="50"/>
      <c r="F556" s="38"/>
      <c r="G556" s="38"/>
      <c r="H556" s="38"/>
      <c r="I556" s="38"/>
      <c r="J556" s="38"/>
      <c r="K556" s="38"/>
      <c r="L556" s="27"/>
      <c r="M556" s="27"/>
      <c r="N556" s="190"/>
      <c r="O556" s="190"/>
      <c r="P556" s="38"/>
      <c r="Q556" s="38"/>
      <c r="R556" s="38"/>
      <c r="S556" s="38"/>
      <c r="T556" s="38"/>
      <c r="U556" s="38"/>
      <c r="V556" s="38"/>
      <c r="W556" s="38"/>
      <c r="X556" s="38"/>
      <c r="Y556" s="38"/>
      <c r="Z556" s="38"/>
    </row>
    <row r="557" spans="1:26" ht="22.5" customHeight="1">
      <c r="A557" s="38"/>
      <c r="B557" s="38"/>
      <c r="C557" s="38"/>
      <c r="D557" s="38"/>
      <c r="E557" s="50"/>
      <c r="F557" s="38"/>
      <c r="G557" s="38"/>
      <c r="H557" s="38"/>
      <c r="I557" s="38"/>
      <c r="J557" s="38"/>
      <c r="K557" s="38"/>
      <c r="L557" s="27"/>
      <c r="M557" s="27"/>
      <c r="N557" s="190"/>
      <c r="O557" s="190"/>
      <c r="P557" s="38"/>
      <c r="Q557" s="38"/>
      <c r="R557" s="38"/>
      <c r="S557" s="38"/>
      <c r="T557" s="38"/>
      <c r="U557" s="38"/>
      <c r="V557" s="38"/>
      <c r="W557" s="38"/>
      <c r="X557" s="38"/>
      <c r="Y557" s="38"/>
      <c r="Z557" s="38"/>
    </row>
    <row r="558" spans="1:26" ht="22.5" customHeight="1">
      <c r="A558" s="38"/>
      <c r="B558" s="38"/>
      <c r="C558" s="38"/>
      <c r="D558" s="38"/>
      <c r="E558" s="50"/>
      <c r="F558" s="38"/>
      <c r="G558" s="38"/>
      <c r="H558" s="38"/>
      <c r="I558" s="38"/>
      <c r="J558" s="38"/>
      <c r="K558" s="38"/>
      <c r="L558" s="27"/>
      <c r="M558" s="27"/>
      <c r="N558" s="190"/>
      <c r="O558" s="190"/>
      <c r="P558" s="38"/>
      <c r="Q558" s="38"/>
      <c r="R558" s="38"/>
      <c r="S558" s="38"/>
      <c r="T558" s="38"/>
      <c r="U558" s="38"/>
      <c r="V558" s="38"/>
      <c r="W558" s="38"/>
      <c r="X558" s="38"/>
      <c r="Y558" s="38"/>
      <c r="Z558" s="38"/>
    </row>
    <row r="559" spans="1:26" ht="22.5" customHeight="1">
      <c r="A559" s="38"/>
      <c r="B559" s="38"/>
      <c r="C559" s="38"/>
      <c r="D559" s="38"/>
      <c r="E559" s="50"/>
      <c r="F559" s="38"/>
      <c r="G559" s="38"/>
      <c r="H559" s="38"/>
      <c r="I559" s="38"/>
      <c r="J559" s="38"/>
      <c r="K559" s="38"/>
      <c r="L559" s="27"/>
      <c r="M559" s="27"/>
      <c r="N559" s="190"/>
      <c r="O559" s="190"/>
      <c r="P559" s="38"/>
      <c r="Q559" s="38"/>
      <c r="R559" s="38"/>
      <c r="S559" s="38"/>
      <c r="T559" s="38"/>
      <c r="U559" s="38"/>
      <c r="V559" s="38"/>
      <c r="W559" s="38"/>
      <c r="X559" s="38"/>
      <c r="Y559" s="38"/>
      <c r="Z559" s="38"/>
    </row>
    <row r="560" spans="1:26" ht="22.5" customHeight="1">
      <c r="A560" s="38"/>
      <c r="B560" s="38"/>
      <c r="C560" s="38"/>
      <c r="D560" s="38"/>
      <c r="E560" s="50"/>
      <c r="F560" s="38"/>
      <c r="G560" s="38"/>
      <c r="H560" s="38"/>
      <c r="I560" s="38"/>
      <c r="J560" s="38"/>
      <c r="K560" s="38"/>
      <c r="L560" s="27"/>
      <c r="M560" s="27"/>
      <c r="N560" s="190"/>
      <c r="O560" s="190"/>
      <c r="P560" s="38"/>
      <c r="Q560" s="38"/>
      <c r="R560" s="38"/>
      <c r="S560" s="38"/>
      <c r="T560" s="38"/>
      <c r="U560" s="38"/>
      <c r="V560" s="38"/>
      <c r="W560" s="38"/>
      <c r="X560" s="38"/>
      <c r="Y560" s="38"/>
      <c r="Z560" s="38"/>
    </row>
    <row r="561" spans="1:26" ht="22.5" customHeight="1">
      <c r="A561" s="38"/>
      <c r="B561" s="38"/>
      <c r="C561" s="38"/>
      <c r="D561" s="38"/>
      <c r="E561" s="50"/>
      <c r="F561" s="38"/>
      <c r="G561" s="38"/>
      <c r="H561" s="38"/>
      <c r="I561" s="38"/>
      <c r="J561" s="38"/>
      <c r="K561" s="38"/>
      <c r="L561" s="27"/>
      <c r="M561" s="27"/>
      <c r="N561" s="190"/>
      <c r="O561" s="190"/>
      <c r="P561" s="38"/>
      <c r="Q561" s="38"/>
      <c r="R561" s="38"/>
      <c r="S561" s="38"/>
      <c r="T561" s="38"/>
      <c r="U561" s="38"/>
      <c r="V561" s="38"/>
      <c r="W561" s="38"/>
      <c r="X561" s="38"/>
      <c r="Y561" s="38"/>
      <c r="Z561" s="38"/>
    </row>
    <row r="562" spans="1:26" ht="22.5" customHeight="1">
      <c r="A562" s="38"/>
      <c r="B562" s="38"/>
      <c r="C562" s="38"/>
      <c r="D562" s="38"/>
      <c r="E562" s="50"/>
      <c r="F562" s="38"/>
      <c r="G562" s="38"/>
      <c r="H562" s="38"/>
      <c r="I562" s="38"/>
      <c r="J562" s="38"/>
      <c r="K562" s="38"/>
      <c r="L562" s="27"/>
      <c r="M562" s="27"/>
      <c r="N562" s="190"/>
      <c r="O562" s="190"/>
      <c r="P562" s="38"/>
      <c r="Q562" s="38"/>
      <c r="R562" s="38"/>
      <c r="S562" s="38"/>
      <c r="T562" s="38"/>
      <c r="U562" s="38"/>
      <c r="V562" s="38"/>
      <c r="W562" s="38"/>
      <c r="X562" s="38"/>
      <c r="Y562" s="38"/>
      <c r="Z562" s="38"/>
    </row>
    <row r="563" spans="1:26" ht="22.5" customHeight="1">
      <c r="A563" s="38"/>
      <c r="B563" s="38"/>
      <c r="C563" s="38"/>
      <c r="D563" s="38"/>
      <c r="E563" s="50"/>
      <c r="F563" s="38"/>
      <c r="G563" s="38"/>
      <c r="H563" s="38"/>
      <c r="I563" s="38"/>
      <c r="J563" s="38"/>
      <c r="K563" s="38"/>
      <c r="L563" s="27"/>
      <c r="M563" s="27"/>
      <c r="N563" s="190"/>
      <c r="O563" s="190"/>
      <c r="P563" s="38"/>
      <c r="Q563" s="38"/>
      <c r="R563" s="38"/>
      <c r="S563" s="38"/>
      <c r="T563" s="38"/>
      <c r="U563" s="38"/>
      <c r="V563" s="38"/>
      <c r="W563" s="38"/>
      <c r="X563" s="38"/>
      <c r="Y563" s="38"/>
      <c r="Z563" s="38"/>
    </row>
    <row r="564" spans="1:26" ht="22.5" customHeight="1">
      <c r="A564" s="38"/>
      <c r="B564" s="38"/>
      <c r="C564" s="38"/>
      <c r="D564" s="38"/>
      <c r="E564" s="50"/>
      <c r="F564" s="38"/>
      <c r="G564" s="38"/>
      <c r="H564" s="38"/>
      <c r="I564" s="38"/>
      <c r="J564" s="38"/>
      <c r="K564" s="38"/>
      <c r="L564" s="27"/>
      <c r="M564" s="27"/>
      <c r="N564" s="190"/>
      <c r="O564" s="190"/>
      <c r="P564" s="38"/>
      <c r="Q564" s="38"/>
      <c r="R564" s="38"/>
      <c r="S564" s="38"/>
      <c r="T564" s="38"/>
      <c r="U564" s="38"/>
      <c r="V564" s="38"/>
      <c r="W564" s="38"/>
      <c r="X564" s="38"/>
      <c r="Y564" s="38"/>
      <c r="Z564" s="38"/>
    </row>
    <row r="565" spans="1:26" ht="22.5" customHeight="1">
      <c r="A565" s="38"/>
      <c r="B565" s="38"/>
      <c r="C565" s="38"/>
      <c r="D565" s="38"/>
      <c r="E565" s="50"/>
      <c r="F565" s="38"/>
      <c r="G565" s="38"/>
      <c r="H565" s="38"/>
      <c r="I565" s="38"/>
      <c r="J565" s="38"/>
      <c r="K565" s="38"/>
      <c r="L565" s="27"/>
      <c r="M565" s="27"/>
      <c r="N565" s="190"/>
      <c r="O565" s="190"/>
      <c r="P565" s="38"/>
      <c r="Q565" s="38"/>
      <c r="R565" s="38"/>
      <c r="S565" s="38"/>
      <c r="T565" s="38"/>
      <c r="U565" s="38"/>
      <c r="V565" s="38"/>
      <c r="W565" s="38"/>
      <c r="X565" s="38"/>
      <c r="Y565" s="38"/>
      <c r="Z565" s="38"/>
    </row>
    <row r="566" spans="1:26" ht="22.5" customHeight="1">
      <c r="A566" s="38"/>
      <c r="B566" s="38"/>
      <c r="C566" s="38"/>
      <c r="D566" s="38"/>
      <c r="E566" s="50"/>
      <c r="F566" s="38"/>
      <c r="G566" s="38"/>
      <c r="H566" s="38"/>
      <c r="I566" s="38"/>
      <c r="J566" s="38"/>
      <c r="K566" s="38"/>
      <c r="L566" s="27"/>
      <c r="M566" s="27"/>
      <c r="N566" s="190"/>
      <c r="O566" s="190"/>
      <c r="P566" s="38"/>
      <c r="Q566" s="38"/>
      <c r="R566" s="38"/>
      <c r="S566" s="38"/>
      <c r="T566" s="38"/>
      <c r="U566" s="38"/>
      <c r="V566" s="38"/>
      <c r="W566" s="38"/>
      <c r="X566" s="38"/>
      <c r="Y566" s="38"/>
      <c r="Z566" s="38"/>
    </row>
    <row r="567" spans="1:26" ht="22.5" customHeight="1">
      <c r="A567" s="38"/>
      <c r="B567" s="38"/>
      <c r="C567" s="38"/>
      <c r="D567" s="38"/>
      <c r="E567" s="50"/>
      <c r="F567" s="38"/>
      <c r="G567" s="38"/>
      <c r="H567" s="38"/>
      <c r="I567" s="38"/>
      <c r="J567" s="38"/>
      <c r="K567" s="38"/>
      <c r="L567" s="27"/>
      <c r="M567" s="27"/>
      <c r="N567" s="190"/>
      <c r="O567" s="190"/>
      <c r="P567" s="38"/>
      <c r="Q567" s="38"/>
      <c r="R567" s="38"/>
      <c r="S567" s="38"/>
      <c r="T567" s="38"/>
      <c r="U567" s="38"/>
      <c r="V567" s="38"/>
      <c r="W567" s="38"/>
      <c r="X567" s="38"/>
      <c r="Y567" s="38"/>
      <c r="Z567" s="38"/>
    </row>
    <row r="568" spans="1:26" ht="22.5" customHeight="1">
      <c r="A568" s="38"/>
      <c r="B568" s="38"/>
      <c r="C568" s="38"/>
      <c r="D568" s="38"/>
      <c r="E568" s="50"/>
      <c r="F568" s="38"/>
      <c r="G568" s="38"/>
      <c r="H568" s="38"/>
      <c r="I568" s="38"/>
      <c r="J568" s="38"/>
      <c r="K568" s="38"/>
      <c r="L568" s="27"/>
      <c r="M568" s="27"/>
      <c r="N568" s="190"/>
      <c r="O568" s="190"/>
      <c r="P568" s="38"/>
      <c r="Q568" s="38"/>
      <c r="R568" s="38"/>
      <c r="S568" s="38"/>
      <c r="T568" s="38"/>
      <c r="U568" s="38"/>
      <c r="V568" s="38"/>
      <c r="W568" s="38"/>
      <c r="X568" s="38"/>
      <c r="Y568" s="38"/>
      <c r="Z568" s="38"/>
    </row>
    <row r="569" spans="1:26" ht="22.5" customHeight="1">
      <c r="A569" s="38"/>
      <c r="B569" s="38"/>
      <c r="C569" s="38"/>
      <c r="D569" s="38"/>
      <c r="E569" s="50"/>
      <c r="F569" s="38"/>
      <c r="G569" s="38"/>
      <c r="H569" s="38"/>
      <c r="I569" s="38"/>
      <c r="J569" s="38"/>
      <c r="K569" s="38"/>
      <c r="L569" s="27"/>
      <c r="M569" s="27"/>
      <c r="N569" s="190"/>
      <c r="O569" s="190"/>
      <c r="P569" s="38"/>
      <c r="Q569" s="38"/>
      <c r="R569" s="38"/>
      <c r="S569" s="38"/>
      <c r="T569" s="38"/>
      <c r="U569" s="38"/>
      <c r="V569" s="38"/>
      <c r="W569" s="38"/>
      <c r="X569" s="38"/>
      <c r="Y569" s="38"/>
      <c r="Z569" s="38"/>
    </row>
    <row r="570" spans="1:26" ht="22.5" customHeight="1">
      <c r="A570" s="38"/>
      <c r="B570" s="38"/>
      <c r="C570" s="38"/>
      <c r="D570" s="38"/>
      <c r="E570" s="50"/>
      <c r="F570" s="38"/>
      <c r="G570" s="38"/>
      <c r="H570" s="38"/>
      <c r="I570" s="38"/>
      <c r="J570" s="38"/>
      <c r="K570" s="38"/>
      <c r="L570" s="27"/>
      <c r="M570" s="27"/>
      <c r="N570" s="190"/>
      <c r="O570" s="190"/>
      <c r="P570" s="38"/>
      <c r="Q570" s="38"/>
      <c r="R570" s="38"/>
      <c r="S570" s="38"/>
      <c r="T570" s="38"/>
      <c r="U570" s="38"/>
      <c r="V570" s="38"/>
      <c r="W570" s="38"/>
      <c r="X570" s="38"/>
      <c r="Y570" s="38"/>
      <c r="Z570" s="38"/>
    </row>
    <row r="571" spans="1:26" ht="22.5" customHeight="1">
      <c r="A571" s="38"/>
      <c r="B571" s="38"/>
      <c r="C571" s="38"/>
      <c r="D571" s="38"/>
      <c r="E571" s="50"/>
      <c r="F571" s="38"/>
      <c r="G571" s="38"/>
      <c r="H571" s="38"/>
      <c r="I571" s="38"/>
      <c r="J571" s="38"/>
      <c r="K571" s="38"/>
      <c r="L571" s="27"/>
      <c r="M571" s="27"/>
      <c r="N571" s="190"/>
      <c r="O571" s="190"/>
      <c r="P571" s="38"/>
      <c r="Q571" s="38"/>
      <c r="R571" s="38"/>
      <c r="S571" s="38"/>
      <c r="T571" s="38"/>
      <c r="U571" s="38"/>
      <c r="V571" s="38"/>
      <c r="W571" s="38"/>
      <c r="X571" s="38"/>
      <c r="Y571" s="38"/>
      <c r="Z571" s="38"/>
    </row>
    <row r="572" spans="1:26" ht="22.5" customHeight="1">
      <c r="A572" s="38"/>
      <c r="B572" s="38"/>
      <c r="C572" s="38"/>
      <c r="D572" s="38"/>
      <c r="E572" s="50"/>
      <c r="F572" s="38"/>
      <c r="G572" s="38"/>
      <c r="H572" s="38"/>
      <c r="I572" s="38"/>
      <c r="J572" s="38"/>
      <c r="K572" s="38"/>
      <c r="L572" s="27"/>
      <c r="M572" s="27"/>
      <c r="N572" s="190"/>
      <c r="O572" s="190"/>
      <c r="P572" s="38"/>
      <c r="Q572" s="38"/>
      <c r="R572" s="38"/>
      <c r="S572" s="38"/>
      <c r="T572" s="38"/>
      <c r="U572" s="38"/>
      <c r="V572" s="38"/>
      <c r="W572" s="38"/>
      <c r="X572" s="38"/>
      <c r="Y572" s="38"/>
      <c r="Z572" s="38"/>
    </row>
    <row r="573" spans="1:26" ht="22.5" customHeight="1">
      <c r="A573" s="38"/>
      <c r="B573" s="38"/>
      <c r="C573" s="38"/>
      <c r="D573" s="38"/>
      <c r="E573" s="50"/>
      <c r="F573" s="38"/>
      <c r="G573" s="38"/>
      <c r="H573" s="38"/>
      <c r="I573" s="38"/>
      <c r="J573" s="38"/>
      <c r="K573" s="38"/>
      <c r="L573" s="27"/>
      <c r="M573" s="27"/>
      <c r="N573" s="190"/>
      <c r="O573" s="190"/>
      <c r="P573" s="38"/>
      <c r="Q573" s="38"/>
      <c r="R573" s="38"/>
      <c r="S573" s="38"/>
      <c r="T573" s="38"/>
      <c r="U573" s="38"/>
      <c r="V573" s="38"/>
      <c r="W573" s="38"/>
      <c r="X573" s="38"/>
      <c r="Y573" s="38"/>
      <c r="Z573" s="38"/>
    </row>
    <row r="574" spans="1:26" ht="22.5" customHeight="1">
      <c r="A574" s="38"/>
      <c r="B574" s="38"/>
      <c r="C574" s="38"/>
      <c r="D574" s="38"/>
      <c r="E574" s="50"/>
      <c r="F574" s="38"/>
      <c r="G574" s="38"/>
      <c r="H574" s="38"/>
      <c r="I574" s="38"/>
      <c r="J574" s="38"/>
      <c r="K574" s="38"/>
      <c r="L574" s="27"/>
      <c r="M574" s="27"/>
      <c r="N574" s="190"/>
      <c r="O574" s="190"/>
      <c r="P574" s="38"/>
      <c r="Q574" s="38"/>
      <c r="R574" s="38"/>
      <c r="S574" s="38"/>
      <c r="T574" s="38"/>
      <c r="U574" s="38"/>
      <c r="V574" s="38"/>
      <c r="W574" s="38"/>
      <c r="X574" s="38"/>
      <c r="Y574" s="38"/>
      <c r="Z574" s="38"/>
    </row>
    <row r="575" spans="1:26" ht="22.5" customHeight="1">
      <c r="A575" s="38"/>
      <c r="B575" s="38"/>
      <c r="C575" s="38"/>
      <c r="D575" s="38"/>
      <c r="E575" s="50"/>
      <c r="F575" s="38"/>
      <c r="G575" s="38"/>
      <c r="H575" s="38"/>
      <c r="I575" s="38"/>
      <c r="J575" s="38"/>
      <c r="K575" s="38"/>
      <c r="L575" s="27"/>
      <c r="M575" s="27"/>
      <c r="N575" s="190"/>
      <c r="O575" s="190"/>
      <c r="P575" s="38"/>
      <c r="Q575" s="38"/>
      <c r="R575" s="38"/>
      <c r="S575" s="38"/>
      <c r="T575" s="38"/>
      <c r="U575" s="38"/>
      <c r="V575" s="38"/>
      <c r="W575" s="38"/>
      <c r="X575" s="38"/>
      <c r="Y575" s="38"/>
      <c r="Z575" s="38"/>
    </row>
    <row r="576" spans="1:26" ht="22.5" customHeight="1">
      <c r="A576" s="38"/>
      <c r="B576" s="38"/>
      <c r="C576" s="38"/>
      <c r="D576" s="38"/>
      <c r="E576" s="50"/>
      <c r="F576" s="38"/>
      <c r="G576" s="38"/>
      <c r="H576" s="38"/>
      <c r="I576" s="38"/>
      <c r="J576" s="38"/>
      <c r="K576" s="38"/>
      <c r="L576" s="27"/>
      <c r="M576" s="27"/>
      <c r="N576" s="190"/>
      <c r="O576" s="190"/>
      <c r="P576" s="38"/>
      <c r="Q576" s="38"/>
      <c r="R576" s="38"/>
      <c r="S576" s="38"/>
      <c r="T576" s="38"/>
      <c r="U576" s="38"/>
      <c r="V576" s="38"/>
      <c r="W576" s="38"/>
      <c r="X576" s="38"/>
      <c r="Y576" s="38"/>
      <c r="Z576" s="38"/>
    </row>
    <row r="577" spans="1:26" ht="22.5" customHeight="1">
      <c r="A577" s="38"/>
      <c r="B577" s="38"/>
      <c r="C577" s="38"/>
      <c r="D577" s="38"/>
      <c r="E577" s="50"/>
      <c r="F577" s="38"/>
      <c r="G577" s="38"/>
      <c r="H577" s="38"/>
      <c r="I577" s="38"/>
      <c r="J577" s="38"/>
      <c r="K577" s="38"/>
      <c r="L577" s="27"/>
      <c r="M577" s="27"/>
      <c r="N577" s="190"/>
      <c r="O577" s="190"/>
      <c r="P577" s="38"/>
      <c r="Q577" s="38"/>
      <c r="R577" s="38"/>
      <c r="S577" s="38"/>
      <c r="T577" s="38"/>
      <c r="U577" s="38"/>
      <c r="V577" s="38"/>
      <c r="W577" s="38"/>
      <c r="X577" s="38"/>
      <c r="Y577" s="38"/>
      <c r="Z577" s="38"/>
    </row>
    <row r="578" spans="1:26" ht="22.5" customHeight="1">
      <c r="A578" s="38"/>
      <c r="B578" s="38"/>
      <c r="C578" s="38"/>
      <c r="D578" s="38"/>
      <c r="E578" s="50"/>
      <c r="F578" s="38"/>
      <c r="G578" s="38"/>
      <c r="H578" s="38"/>
      <c r="I578" s="38"/>
      <c r="J578" s="38"/>
      <c r="K578" s="38"/>
      <c r="L578" s="27"/>
      <c r="M578" s="27"/>
      <c r="N578" s="190"/>
      <c r="O578" s="190"/>
      <c r="P578" s="38"/>
      <c r="Q578" s="38"/>
      <c r="R578" s="38"/>
      <c r="S578" s="38"/>
      <c r="T578" s="38"/>
      <c r="U578" s="38"/>
      <c r="V578" s="38"/>
      <c r="W578" s="38"/>
      <c r="X578" s="38"/>
      <c r="Y578" s="38"/>
      <c r="Z578" s="38"/>
    </row>
    <row r="579" spans="1:26" ht="22.5" customHeight="1">
      <c r="A579" s="38"/>
      <c r="B579" s="38"/>
      <c r="C579" s="38"/>
      <c r="D579" s="38"/>
      <c r="E579" s="50"/>
      <c r="F579" s="38"/>
      <c r="G579" s="38"/>
      <c r="H579" s="38"/>
      <c r="I579" s="38"/>
      <c r="J579" s="38"/>
      <c r="K579" s="38"/>
      <c r="L579" s="27"/>
      <c r="M579" s="27"/>
      <c r="N579" s="190"/>
      <c r="O579" s="190"/>
      <c r="P579" s="38"/>
      <c r="Q579" s="38"/>
      <c r="R579" s="38"/>
      <c r="S579" s="38"/>
      <c r="T579" s="38"/>
      <c r="U579" s="38"/>
      <c r="V579" s="38"/>
      <c r="W579" s="38"/>
      <c r="X579" s="38"/>
      <c r="Y579" s="38"/>
      <c r="Z579" s="38"/>
    </row>
    <row r="580" spans="1:26" ht="22.5" customHeight="1">
      <c r="A580" s="38"/>
      <c r="B580" s="38"/>
      <c r="C580" s="38"/>
      <c r="D580" s="38"/>
      <c r="E580" s="50"/>
      <c r="F580" s="38"/>
      <c r="G580" s="38"/>
      <c r="H580" s="38"/>
      <c r="I580" s="38"/>
      <c r="J580" s="38"/>
      <c r="K580" s="38"/>
      <c r="L580" s="27"/>
      <c r="M580" s="27"/>
      <c r="N580" s="190"/>
      <c r="O580" s="190"/>
      <c r="P580" s="38"/>
      <c r="Q580" s="38"/>
      <c r="R580" s="38"/>
      <c r="S580" s="38"/>
      <c r="T580" s="38"/>
      <c r="U580" s="38"/>
      <c r="V580" s="38"/>
      <c r="W580" s="38"/>
      <c r="X580" s="38"/>
      <c r="Y580" s="38"/>
      <c r="Z580" s="38"/>
    </row>
    <row r="581" spans="1:26" ht="22.5" customHeight="1">
      <c r="A581" s="38"/>
      <c r="B581" s="38"/>
      <c r="C581" s="38"/>
      <c r="D581" s="38"/>
      <c r="E581" s="50"/>
      <c r="F581" s="38"/>
      <c r="G581" s="38"/>
      <c r="H581" s="38"/>
      <c r="I581" s="38"/>
      <c r="J581" s="38"/>
      <c r="K581" s="38"/>
      <c r="L581" s="27"/>
      <c r="M581" s="27"/>
      <c r="N581" s="190"/>
      <c r="O581" s="190"/>
      <c r="P581" s="38"/>
      <c r="Q581" s="38"/>
      <c r="R581" s="38"/>
      <c r="S581" s="38"/>
      <c r="T581" s="38"/>
      <c r="U581" s="38"/>
      <c r="V581" s="38"/>
      <c r="W581" s="38"/>
      <c r="X581" s="38"/>
      <c r="Y581" s="38"/>
      <c r="Z581" s="38"/>
    </row>
    <row r="582" spans="1:26" ht="22.5" customHeight="1">
      <c r="A582" s="38"/>
      <c r="B582" s="38"/>
      <c r="C582" s="38"/>
      <c r="D582" s="38"/>
      <c r="E582" s="50"/>
      <c r="F582" s="38"/>
      <c r="G582" s="38"/>
      <c r="H582" s="38"/>
      <c r="I582" s="38"/>
      <c r="J582" s="38"/>
      <c r="K582" s="38"/>
      <c r="L582" s="27"/>
      <c r="M582" s="27"/>
      <c r="N582" s="190"/>
      <c r="O582" s="190"/>
      <c r="P582" s="38"/>
      <c r="Q582" s="38"/>
      <c r="R582" s="38"/>
      <c r="S582" s="38"/>
      <c r="T582" s="38"/>
      <c r="U582" s="38"/>
      <c r="V582" s="38"/>
      <c r="W582" s="38"/>
      <c r="X582" s="38"/>
      <c r="Y582" s="38"/>
      <c r="Z582" s="38"/>
    </row>
    <row r="583" spans="1:26" ht="22.5" customHeight="1">
      <c r="A583" s="38"/>
      <c r="B583" s="38"/>
      <c r="C583" s="38"/>
      <c r="D583" s="38"/>
      <c r="E583" s="50"/>
      <c r="F583" s="38"/>
      <c r="G583" s="38"/>
      <c r="H583" s="38"/>
      <c r="I583" s="38"/>
      <c r="J583" s="38"/>
      <c r="K583" s="38"/>
      <c r="L583" s="27"/>
      <c r="M583" s="27"/>
      <c r="N583" s="190"/>
      <c r="O583" s="190"/>
      <c r="P583" s="38"/>
      <c r="Q583" s="38"/>
      <c r="R583" s="38"/>
      <c r="S583" s="38"/>
      <c r="T583" s="38"/>
      <c r="U583" s="38"/>
      <c r="V583" s="38"/>
      <c r="W583" s="38"/>
      <c r="X583" s="38"/>
      <c r="Y583" s="38"/>
      <c r="Z583" s="38"/>
    </row>
    <row r="584" spans="1:26" ht="22.5" customHeight="1">
      <c r="A584" s="38"/>
      <c r="B584" s="38"/>
      <c r="C584" s="38"/>
      <c r="D584" s="38"/>
      <c r="E584" s="50"/>
      <c r="F584" s="38"/>
      <c r="G584" s="38"/>
      <c r="H584" s="38"/>
      <c r="I584" s="38"/>
      <c r="J584" s="38"/>
      <c r="K584" s="38"/>
      <c r="L584" s="27"/>
      <c r="M584" s="27"/>
      <c r="N584" s="190"/>
      <c r="O584" s="190"/>
      <c r="P584" s="38"/>
      <c r="Q584" s="38"/>
      <c r="R584" s="38"/>
      <c r="S584" s="38"/>
      <c r="T584" s="38"/>
      <c r="U584" s="38"/>
      <c r="V584" s="38"/>
      <c r="W584" s="38"/>
      <c r="X584" s="38"/>
      <c r="Y584" s="38"/>
      <c r="Z584" s="38"/>
    </row>
    <row r="585" spans="1:26" ht="22.5" customHeight="1">
      <c r="A585" s="38"/>
      <c r="B585" s="38"/>
      <c r="C585" s="38"/>
      <c r="D585" s="38"/>
      <c r="E585" s="50"/>
      <c r="F585" s="38"/>
      <c r="G585" s="38"/>
      <c r="H585" s="38"/>
      <c r="I585" s="38"/>
      <c r="J585" s="38"/>
      <c r="K585" s="38"/>
      <c r="L585" s="27"/>
      <c r="M585" s="27"/>
      <c r="N585" s="190"/>
      <c r="O585" s="190"/>
      <c r="P585" s="38"/>
      <c r="Q585" s="38"/>
      <c r="R585" s="38"/>
      <c r="S585" s="38"/>
      <c r="T585" s="38"/>
      <c r="U585" s="38"/>
      <c r="V585" s="38"/>
      <c r="W585" s="38"/>
      <c r="X585" s="38"/>
      <c r="Y585" s="38"/>
      <c r="Z585" s="38"/>
    </row>
    <row r="586" spans="1:26" ht="22.5" customHeight="1">
      <c r="A586" s="38"/>
      <c r="B586" s="38"/>
      <c r="C586" s="38"/>
      <c r="D586" s="38"/>
      <c r="E586" s="50"/>
      <c r="F586" s="38"/>
      <c r="G586" s="38"/>
      <c r="H586" s="38"/>
      <c r="I586" s="38"/>
      <c r="J586" s="38"/>
      <c r="K586" s="38"/>
      <c r="L586" s="27"/>
      <c r="M586" s="27"/>
      <c r="N586" s="190"/>
      <c r="O586" s="190"/>
      <c r="P586" s="38"/>
      <c r="Q586" s="38"/>
      <c r="R586" s="38"/>
      <c r="S586" s="38"/>
      <c r="T586" s="38"/>
      <c r="U586" s="38"/>
      <c r="V586" s="38"/>
      <c r="W586" s="38"/>
      <c r="X586" s="38"/>
      <c r="Y586" s="38"/>
      <c r="Z586" s="38"/>
    </row>
    <row r="587" spans="1:26" ht="22.5" customHeight="1">
      <c r="A587" s="38"/>
      <c r="B587" s="38"/>
      <c r="C587" s="38"/>
      <c r="D587" s="38"/>
      <c r="E587" s="50"/>
      <c r="F587" s="38"/>
      <c r="G587" s="38"/>
      <c r="H587" s="38"/>
      <c r="I587" s="38"/>
      <c r="J587" s="38"/>
      <c r="K587" s="38"/>
      <c r="L587" s="27"/>
      <c r="M587" s="27"/>
      <c r="N587" s="190"/>
      <c r="O587" s="190"/>
      <c r="P587" s="38"/>
      <c r="Q587" s="38"/>
      <c r="R587" s="38"/>
      <c r="S587" s="38"/>
      <c r="T587" s="38"/>
      <c r="U587" s="38"/>
      <c r="V587" s="38"/>
      <c r="W587" s="38"/>
      <c r="X587" s="38"/>
      <c r="Y587" s="38"/>
      <c r="Z587" s="38"/>
    </row>
    <row r="588" spans="1:26" ht="22.5" customHeight="1">
      <c r="A588" s="38"/>
      <c r="B588" s="38"/>
      <c r="C588" s="38"/>
      <c r="D588" s="38"/>
      <c r="E588" s="50"/>
      <c r="F588" s="38"/>
      <c r="G588" s="38"/>
      <c r="H588" s="38"/>
      <c r="I588" s="38"/>
      <c r="J588" s="38"/>
      <c r="K588" s="38"/>
      <c r="L588" s="27"/>
      <c r="M588" s="27"/>
      <c r="N588" s="190"/>
      <c r="O588" s="190"/>
      <c r="P588" s="38"/>
      <c r="Q588" s="38"/>
      <c r="R588" s="38"/>
      <c r="S588" s="38"/>
      <c r="T588" s="38"/>
      <c r="U588" s="38"/>
      <c r="V588" s="38"/>
      <c r="W588" s="38"/>
      <c r="X588" s="38"/>
      <c r="Y588" s="38"/>
      <c r="Z588" s="38"/>
    </row>
    <row r="589" spans="1:26" ht="22.5" customHeight="1">
      <c r="A589" s="38"/>
      <c r="B589" s="38"/>
      <c r="C589" s="38"/>
      <c r="D589" s="38"/>
      <c r="E589" s="50"/>
      <c r="F589" s="38"/>
      <c r="G589" s="38"/>
      <c r="H589" s="38"/>
      <c r="I589" s="38"/>
      <c r="J589" s="38"/>
      <c r="K589" s="38"/>
      <c r="L589" s="27"/>
      <c r="M589" s="27"/>
      <c r="N589" s="190"/>
      <c r="O589" s="190"/>
      <c r="P589" s="38"/>
      <c r="Q589" s="38"/>
      <c r="R589" s="38"/>
      <c r="S589" s="38"/>
      <c r="T589" s="38"/>
      <c r="U589" s="38"/>
      <c r="V589" s="38"/>
      <c r="W589" s="38"/>
      <c r="X589" s="38"/>
      <c r="Y589" s="38"/>
      <c r="Z589" s="38"/>
    </row>
    <row r="590" spans="1:26" ht="22.5" customHeight="1">
      <c r="A590" s="38"/>
      <c r="B590" s="38"/>
      <c r="C590" s="38"/>
      <c r="D590" s="38"/>
      <c r="E590" s="50"/>
      <c r="F590" s="38"/>
      <c r="G590" s="38"/>
      <c r="H590" s="38"/>
      <c r="I590" s="38"/>
      <c r="J590" s="38"/>
      <c r="K590" s="38"/>
      <c r="L590" s="27"/>
      <c r="M590" s="27"/>
      <c r="N590" s="190"/>
      <c r="O590" s="190"/>
      <c r="P590" s="38"/>
      <c r="Q590" s="38"/>
      <c r="R590" s="38"/>
      <c r="S590" s="38"/>
      <c r="T590" s="38"/>
      <c r="U590" s="38"/>
      <c r="V590" s="38"/>
      <c r="W590" s="38"/>
      <c r="X590" s="38"/>
      <c r="Y590" s="38"/>
      <c r="Z590" s="38"/>
    </row>
    <row r="591" spans="1:26" ht="22.5" customHeight="1">
      <c r="A591" s="38"/>
      <c r="B591" s="38"/>
      <c r="C591" s="38"/>
      <c r="D591" s="38"/>
      <c r="E591" s="50"/>
      <c r="F591" s="38"/>
      <c r="G591" s="38"/>
      <c r="H591" s="38"/>
      <c r="I591" s="38"/>
      <c r="J591" s="38"/>
      <c r="K591" s="38"/>
      <c r="L591" s="27"/>
      <c r="M591" s="27"/>
      <c r="N591" s="190"/>
      <c r="O591" s="190"/>
      <c r="P591" s="38"/>
      <c r="Q591" s="38"/>
      <c r="R591" s="38"/>
      <c r="S591" s="38"/>
      <c r="T591" s="38"/>
      <c r="U591" s="38"/>
      <c r="V591" s="38"/>
      <c r="W591" s="38"/>
      <c r="X591" s="38"/>
      <c r="Y591" s="38"/>
      <c r="Z591" s="38"/>
    </row>
    <row r="592" spans="1:26" ht="22.5" customHeight="1">
      <c r="A592" s="38"/>
      <c r="B592" s="38"/>
      <c r="C592" s="38"/>
      <c r="D592" s="38"/>
      <c r="E592" s="50"/>
      <c r="F592" s="38"/>
      <c r="G592" s="38"/>
      <c r="H592" s="38"/>
      <c r="I592" s="38"/>
      <c r="J592" s="38"/>
      <c r="K592" s="38"/>
      <c r="L592" s="27"/>
      <c r="M592" s="27"/>
      <c r="N592" s="190"/>
      <c r="O592" s="190"/>
      <c r="P592" s="38"/>
      <c r="Q592" s="38"/>
      <c r="R592" s="38"/>
      <c r="S592" s="38"/>
      <c r="T592" s="38"/>
      <c r="U592" s="38"/>
      <c r="V592" s="38"/>
      <c r="W592" s="38"/>
      <c r="X592" s="38"/>
      <c r="Y592" s="38"/>
      <c r="Z592" s="38"/>
    </row>
    <row r="593" spans="1:26" ht="22.5" customHeight="1">
      <c r="A593" s="38"/>
      <c r="B593" s="38"/>
      <c r="C593" s="38"/>
      <c r="D593" s="38"/>
      <c r="E593" s="50"/>
      <c r="F593" s="38"/>
      <c r="G593" s="38"/>
      <c r="H593" s="38"/>
      <c r="I593" s="38"/>
      <c r="J593" s="38"/>
      <c r="K593" s="38"/>
      <c r="L593" s="27"/>
      <c r="M593" s="27"/>
      <c r="N593" s="190"/>
      <c r="O593" s="190"/>
      <c r="P593" s="38"/>
      <c r="Q593" s="38"/>
      <c r="R593" s="38"/>
      <c r="S593" s="38"/>
      <c r="T593" s="38"/>
      <c r="U593" s="38"/>
      <c r="V593" s="38"/>
      <c r="W593" s="38"/>
      <c r="X593" s="38"/>
      <c r="Y593" s="38"/>
      <c r="Z593" s="38"/>
    </row>
    <row r="594" spans="1:26" ht="22.5" customHeight="1">
      <c r="A594" s="38"/>
      <c r="B594" s="38"/>
      <c r="C594" s="38"/>
      <c r="D594" s="38"/>
      <c r="E594" s="50"/>
      <c r="F594" s="38"/>
      <c r="G594" s="38"/>
      <c r="H594" s="38"/>
      <c r="I594" s="38"/>
      <c r="J594" s="38"/>
      <c r="K594" s="38"/>
      <c r="L594" s="27"/>
      <c r="M594" s="27"/>
      <c r="N594" s="190"/>
      <c r="O594" s="190"/>
      <c r="P594" s="38"/>
      <c r="Q594" s="38"/>
      <c r="R594" s="38"/>
      <c r="S594" s="38"/>
      <c r="T594" s="38"/>
      <c r="U594" s="38"/>
      <c r="V594" s="38"/>
      <c r="W594" s="38"/>
      <c r="X594" s="38"/>
      <c r="Y594" s="38"/>
      <c r="Z594" s="38"/>
    </row>
    <row r="595" spans="1:26" ht="22.5" customHeight="1">
      <c r="A595" s="38"/>
      <c r="B595" s="38"/>
      <c r="C595" s="38"/>
      <c r="D595" s="38"/>
      <c r="E595" s="50"/>
      <c r="F595" s="38"/>
      <c r="G595" s="38"/>
      <c r="H595" s="38"/>
      <c r="I595" s="38"/>
      <c r="J595" s="38"/>
      <c r="K595" s="38"/>
      <c r="L595" s="27"/>
      <c r="M595" s="27"/>
      <c r="N595" s="190"/>
      <c r="O595" s="190"/>
      <c r="P595" s="38"/>
      <c r="Q595" s="38"/>
      <c r="R595" s="38"/>
      <c r="S595" s="38"/>
      <c r="T595" s="38"/>
      <c r="U595" s="38"/>
      <c r="V595" s="38"/>
      <c r="W595" s="38"/>
      <c r="X595" s="38"/>
      <c r="Y595" s="38"/>
      <c r="Z595" s="38"/>
    </row>
    <row r="596" spans="1:26" ht="22.5" customHeight="1">
      <c r="A596" s="38"/>
      <c r="B596" s="38"/>
      <c r="C596" s="38"/>
      <c r="D596" s="38"/>
      <c r="E596" s="50"/>
      <c r="F596" s="38"/>
      <c r="G596" s="38"/>
      <c r="H596" s="38"/>
      <c r="I596" s="38"/>
      <c r="J596" s="38"/>
      <c r="K596" s="38"/>
      <c r="L596" s="27"/>
      <c r="M596" s="27"/>
      <c r="N596" s="190"/>
      <c r="O596" s="190"/>
      <c r="P596" s="38"/>
      <c r="Q596" s="38"/>
      <c r="R596" s="38"/>
      <c r="S596" s="38"/>
      <c r="T596" s="38"/>
      <c r="U596" s="38"/>
      <c r="V596" s="38"/>
      <c r="W596" s="38"/>
      <c r="X596" s="38"/>
      <c r="Y596" s="38"/>
      <c r="Z596" s="38"/>
    </row>
    <row r="597" spans="1:26" ht="22.5" customHeight="1">
      <c r="A597" s="38"/>
      <c r="B597" s="38"/>
      <c r="C597" s="38"/>
      <c r="D597" s="38"/>
      <c r="E597" s="50"/>
      <c r="F597" s="38"/>
      <c r="G597" s="38"/>
      <c r="H597" s="38"/>
      <c r="I597" s="38"/>
      <c r="J597" s="38"/>
      <c r="K597" s="38"/>
      <c r="L597" s="27"/>
      <c r="M597" s="27"/>
      <c r="N597" s="190"/>
      <c r="O597" s="190"/>
      <c r="P597" s="38"/>
      <c r="Q597" s="38"/>
      <c r="R597" s="38"/>
      <c r="S597" s="38"/>
      <c r="T597" s="38"/>
      <c r="U597" s="38"/>
      <c r="V597" s="38"/>
      <c r="W597" s="38"/>
      <c r="X597" s="38"/>
      <c r="Y597" s="38"/>
      <c r="Z597" s="38"/>
    </row>
    <row r="598" spans="1:26" ht="22.5" customHeight="1">
      <c r="A598" s="38"/>
      <c r="B598" s="38"/>
      <c r="C598" s="38"/>
      <c r="D598" s="38"/>
      <c r="E598" s="50"/>
      <c r="F598" s="38"/>
      <c r="G598" s="38"/>
      <c r="H598" s="38"/>
      <c r="I598" s="38"/>
      <c r="J598" s="38"/>
      <c r="K598" s="38"/>
      <c r="L598" s="27"/>
      <c r="M598" s="27"/>
      <c r="N598" s="190"/>
      <c r="O598" s="190"/>
      <c r="P598" s="38"/>
      <c r="Q598" s="38"/>
      <c r="R598" s="38"/>
      <c r="S598" s="38"/>
      <c r="T598" s="38"/>
      <c r="U598" s="38"/>
      <c r="V598" s="38"/>
      <c r="W598" s="38"/>
      <c r="X598" s="38"/>
      <c r="Y598" s="38"/>
      <c r="Z598" s="38"/>
    </row>
    <row r="599" spans="1:26" ht="22.5" customHeight="1">
      <c r="A599" s="38"/>
      <c r="B599" s="38"/>
      <c r="C599" s="38"/>
      <c r="D599" s="38"/>
      <c r="E599" s="50"/>
      <c r="F599" s="38"/>
      <c r="G599" s="38"/>
      <c r="H599" s="38"/>
      <c r="I599" s="38"/>
      <c r="J599" s="38"/>
      <c r="K599" s="38"/>
      <c r="L599" s="27"/>
      <c r="M599" s="27"/>
      <c r="N599" s="190"/>
      <c r="O599" s="190"/>
      <c r="P599" s="38"/>
      <c r="Q599" s="38"/>
      <c r="R599" s="38"/>
      <c r="S599" s="38"/>
      <c r="T599" s="38"/>
      <c r="U599" s="38"/>
      <c r="V599" s="38"/>
      <c r="W599" s="38"/>
      <c r="X599" s="38"/>
      <c r="Y599" s="38"/>
      <c r="Z599" s="38"/>
    </row>
    <row r="600" spans="1:26" ht="22.5" customHeight="1">
      <c r="A600" s="38"/>
      <c r="B600" s="38"/>
      <c r="C600" s="38"/>
      <c r="D600" s="38"/>
      <c r="E600" s="50"/>
      <c r="F600" s="38"/>
      <c r="G600" s="38"/>
      <c r="H600" s="38"/>
      <c r="I600" s="38"/>
      <c r="J600" s="38"/>
      <c r="K600" s="38"/>
      <c r="L600" s="27"/>
      <c r="M600" s="27"/>
      <c r="N600" s="190"/>
      <c r="O600" s="190"/>
      <c r="P600" s="38"/>
      <c r="Q600" s="38"/>
      <c r="R600" s="38"/>
      <c r="S600" s="38"/>
      <c r="T600" s="38"/>
      <c r="U600" s="38"/>
      <c r="V600" s="38"/>
      <c r="W600" s="38"/>
      <c r="X600" s="38"/>
      <c r="Y600" s="38"/>
      <c r="Z600" s="38"/>
    </row>
    <row r="601" spans="1:26" ht="22.5" customHeight="1">
      <c r="A601" s="38"/>
      <c r="B601" s="38"/>
      <c r="C601" s="38"/>
      <c r="D601" s="38"/>
      <c r="E601" s="50"/>
      <c r="F601" s="38"/>
      <c r="G601" s="38"/>
      <c r="H601" s="38"/>
      <c r="I601" s="38"/>
      <c r="J601" s="38"/>
      <c r="K601" s="38"/>
      <c r="L601" s="27"/>
      <c r="M601" s="27"/>
      <c r="N601" s="190"/>
      <c r="O601" s="190"/>
      <c r="P601" s="38"/>
      <c r="Q601" s="38"/>
      <c r="R601" s="38"/>
      <c r="S601" s="38"/>
      <c r="T601" s="38"/>
      <c r="U601" s="38"/>
      <c r="V601" s="38"/>
      <c r="W601" s="38"/>
      <c r="X601" s="38"/>
      <c r="Y601" s="38"/>
      <c r="Z601" s="38"/>
    </row>
    <row r="602" spans="1:26" ht="22.5" customHeight="1">
      <c r="A602" s="38"/>
      <c r="B602" s="38"/>
      <c r="C602" s="38"/>
      <c r="D602" s="38"/>
      <c r="E602" s="50"/>
      <c r="F602" s="38"/>
      <c r="G602" s="38"/>
      <c r="H602" s="38"/>
      <c r="I602" s="38"/>
      <c r="J602" s="38"/>
      <c r="K602" s="38"/>
      <c r="L602" s="27"/>
      <c r="M602" s="27"/>
      <c r="N602" s="190"/>
      <c r="O602" s="190"/>
      <c r="P602" s="38"/>
      <c r="Q602" s="38"/>
      <c r="R602" s="38"/>
      <c r="S602" s="38"/>
      <c r="T602" s="38"/>
      <c r="U602" s="38"/>
      <c r="V602" s="38"/>
      <c r="W602" s="38"/>
      <c r="X602" s="38"/>
      <c r="Y602" s="38"/>
      <c r="Z602" s="38"/>
    </row>
    <row r="603" spans="1:26" ht="22.5" customHeight="1">
      <c r="A603" s="38"/>
      <c r="B603" s="38"/>
      <c r="C603" s="38"/>
      <c r="D603" s="38"/>
      <c r="E603" s="50"/>
      <c r="F603" s="38"/>
      <c r="G603" s="38"/>
      <c r="H603" s="38"/>
      <c r="I603" s="38"/>
      <c r="J603" s="38"/>
      <c r="K603" s="38"/>
      <c r="L603" s="27"/>
      <c r="M603" s="27"/>
      <c r="N603" s="190"/>
      <c r="O603" s="190"/>
      <c r="P603" s="38"/>
      <c r="Q603" s="38"/>
      <c r="R603" s="38"/>
      <c r="S603" s="38"/>
      <c r="T603" s="38"/>
      <c r="U603" s="38"/>
      <c r="V603" s="38"/>
      <c r="W603" s="38"/>
      <c r="X603" s="38"/>
      <c r="Y603" s="38"/>
      <c r="Z603" s="38"/>
    </row>
    <row r="604" spans="1:26" ht="22.5" customHeight="1">
      <c r="A604" s="38"/>
      <c r="B604" s="38"/>
      <c r="C604" s="38"/>
      <c r="D604" s="38"/>
      <c r="E604" s="50"/>
      <c r="F604" s="38"/>
      <c r="G604" s="38"/>
      <c r="H604" s="38"/>
      <c r="I604" s="38"/>
      <c r="J604" s="38"/>
      <c r="K604" s="38"/>
      <c r="L604" s="27"/>
      <c r="M604" s="27"/>
      <c r="N604" s="190"/>
      <c r="O604" s="190"/>
      <c r="P604" s="38"/>
      <c r="Q604" s="38"/>
      <c r="R604" s="38"/>
      <c r="S604" s="38"/>
      <c r="T604" s="38"/>
      <c r="U604" s="38"/>
      <c r="V604" s="38"/>
      <c r="W604" s="38"/>
      <c r="X604" s="38"/>
      <c r="Y604" s="38"/>
      <c r="Z604" s="38"/>
    </row>
    <row r="605" spans="1:26" ht="22.5" customHeight="1">
      <c r="A605" s="38"/>
      <c r="B605" s="38"/>
      <c r="C605" s="38"/>
      <c r="D605" s="38"/>
      <c r="E605" s="50"/>
      <c r="F605" s="38"/>
      <c r="G605" s="38"/>
      <c r="H605" s="38"/>
      <c r="I605" s="38"/>
      <c r="J605" s="38"/>
      <c r="K605" s="38"/>
      <c r="L605" s="27"/>
      <c r="M605" s="27"/>
      <c r="N605" s="190"/>
      <c r="O605" s="190"/>
      <c r="P605" s="38"/>
      <c r="Q605" s="38"/>
      <c r="R605" s="38"/>
      <c r="S605" s="38"/>
      <c r="T605" s="38"/>
      <c r="U605" s="38"/>
      <c r="V605" s="38"/>
      <c r="W605" s="38"/>
      <c r="X605" s="38"/>
      <c r="Y605" s="38"/>
      <c r="Z605" s="38"/>
    </row>
    <row r="606" spans="1:26" ht="22.5" customHeight="1">
      <c r="A606" s="38"/>
      <c r="B606" s="38"/>
      <c r="C606" s="38"/>
      <c r="D606" s="38"/>
      <c r="E606" s="50"/>
      <c r="F606" s="38"/>
      <c r="G606" s="38"/>
      <c r="H606" s="38"/>
      <c r="I606" s="38"/>
      <c r="J606" s="38"/>
      <c r="K606" s="38"/>
      <c r="L606" s="27"/>
      <c r="M606" s="27"/>
      <c r="N606" s="190"/>
      <c r="O606" s="190"/>
      <c r="P606" s="38"/>
      <c r="Q606" s="38"/>
      <c r="R606" s="38"/>
      <c r="S606" s="38"/>
      <c r="T606" s="38"/>
      <c r="U606" s="38"/>
      <c r="V606" s="38"/>
      <c r="W606" s="38"/>
      <c r="X606" s="38"/>
      <c r="Y606" s="38"/>
      <c r="Z606" s="38"/>
    </row>
    <row r="607" spans="1:26" ht="22.5" customHeight="1">
      <c r="A607" s="38"/>
      <c r="B607" s="38"/>
      <c r="C607" s="38"/>
      <c r="D607" s="38"/>
      <c r="E607" s="50"/>
      <c r="F607" s="38"/>
      <c r="G607" s="38"/>
      <c r="H607" s="38"/>
      <c r="I607" s="38"/>
      <c r="J607" s="38"/>
      <c r="K607" s="38"/>
      <c r="L607" s="27"/>
      <c r="M607" s="27"/>
      <c r="N607" s="190"/>
      <c r="O607" s="190"/>
      <c r="P607" s="38"/>
      <c r="Q607" s="38"/>
      <c r="R607" s="38"/>
      <c r="S607" s="38"/>
      <c r="T607" s="38"/>
      <c r="U607" s="38"/>
      <c r="V607" s="38"/>
      <c r="W607" s="38"/>
      <c r="X607" s="38"/>
      <c r="Y607" s="38"/>
      <c r="Z607" s="38"/>
    </row>
    <row r="608" spans="1:26" ht="22.5" customHeight="1">
      <c r="A608" s="38"/>
      <c r="B608" s="38"/>
      <c r="C608" s="38"/>
      <c r="D608" s="38"/>
      <c r="E608" s="50"/>
      <c r="F608" s="38"/>
      <c r="G608" s="38"/>
      <c r="H608" s="38"/>
      <c r="I608" s="38"/>
      <c r="J608" s="38"/>
      <c r="K608" s="38"/>
      <c r="L608" s="27"/>
      <c r="M608" s="27"/>
      <c r="N608" s="190"/>
      <c r="O608" s="190"/>
      <c r="P608" s="38"/>
      <c r="Q608" s="38"/>
      <c r="R608" s="38"/>
      <c r="S608" s="38"/>
      <c r="T608" s="38"/>
      <c r="U608" s="38"/>
      <c r="V608" s="38"/>
      <c r="W608" s="38"/>
      <c r="X608" s="38"/>
      <c r="Y608" s="38"/>
      <c r="Z608" s="38"/>
    </row>
    <row r="609" spans="1:26" ht="22.5" customHeight="1">
      <c r="A609" s="38"/>
      <c r="B609" s="38"/>
      <c r="C609" s="38"/>
      <c r="D609" s="38"/>
      <c r="E609" s="50"/>
      <c r="F609" s="38"/>
      <c r="G609" s="38"/>
      <c r="H609" s="38"/>
      <c r="I609" s="38"/>
      <c r="J609" s="38"/>
      <c r="K609" s="38"/>
      <c r="L609" s="27"/>
      <c r="M609" s="27"/>
      <c r="N609" s="190"/>
      <c r="O609" s="190"/>
      <c r="P609" s="38"/>
      <c r="Q609" s="38"/>
      <c r="R609" s="38"/>
      <c r="S609" s="38"/>
      <c r="T609" s="38"/>
      <c r="U609" s="38"/>
      <c r="V609" s="38"/>
      <c r="W609" s="38"/>
      <c r="X609" s="38"/>
      <c r="Y609" s="38"/>
      <c r="Z609" s="38"/>
    </row>
    <row r="610" spans="1:26" ht="22.5" customHeight="1">
      <c r="A610" s="38"/>
      <c r="B610" s="38"/>
      <c r="C610" s="38"/>
      <c r="D610" s="38"/>
      <c r="E610" s="50"/>
      <c r="F610" s="38"/>
      <c r="G610" s="38"/>
      <c r="H610" s="38"/>
      <c r="I610" s="38"/>
      <c r="J610" s="38"/>
      <c r="K610" s="38"/>
      <c r="L610" s="27"/>
      <c r="M610" s="27"/>
      <c r="N610" s="190"/>
      <c r="O610" s="190"/>
      <c r="P610" s="38"/>
      <c r="Q610" s="38"/>
      <c r="R610" s="38"/>
      <c r="S610" s="38"/>
      <c r="T610" s="38"/>
      <c r="U610" s="38"/>
      <c r="V610" s="38"/>
      <c r="W610" s="38"/>
      <c r="X610" s="38"/>
      <c r="Y610" s="38"/>
      <c r="Z610" s="38"/>
    </row>
    <row r="611" spans="1:26" ht="22.5" customHeight="1">
      <c r="A611" s="38"/>
      <c r="B611" s="38"/>
      <c r="C611" s="38"/>
      <c r="D611" s="38"/>
      <c r="E611" s="50"/>
      <c r="F611" s="38"/>
      <c r="G611" s="38"/>
      <c r="H611" s="38"/>
      <c r="I611" s="38"/>
      <c r="J611" s="38"/>
      <c r="K611" s="38"/>
      <c r="L611" s="27"/>
      <c r="M611" s="27"/>
      <c r="N611" s="190"/>
      <c r="O611" s="190"/>
      <c r="P611" s="38"/>
      <c r="Q611" s="38"/>
      <c r="R611" s="38"/>
      <c r="S611" s="38"/>
      <c r="T611" s="38"/>
      <c r="U611" s="38"/>
      <c r="V611" s="38"/>
      <c r="W611" s="38"/>
      <c r="X611" s="38"/>
      <c r="Y611" s="38"/>
      <c r="Z611" s="38"/>
    </row>
    <row r="612" spans="1:26" ht="22.5" customHeight="1">
      <c r="A612" s="38"/>
      <c r="B612" s="38"/>
      <c r="C612" s="38"/>
      <c r="D612" s="38"/>
      <c r="E612" s="50"/>
      <c r="F612" s="38"/>
      <c r="G612" s="38"/>
      <c r="H612" s="38"/>
      <c r="I612" s="38"/>
      <c r="J612" s="38"/>
      <c r="K612" s="38"/>
      <c r="L612" s="27"/>
      <c r="M612" s="27"/>
      <c r="N612" s="190"/>
      <c r="O612" s="190"/>
      <c r="P612" s="38"/>
      <c r="Q612" s="38"/>
      <c r="R612" s="38"/>
      <c r="S612" s="38"/>
      <c r="T612" s="38"/>
      <c r="U612" s="38"/>
      <c r="V612" s="38"/>
      <c r="W612" s="38"/>
      <c r="X612" s="38"/>
      <c r="Y612" s="38"/>
      <c r="Z612" s="38"/>
    </row>
    <row r="613" spans="1:26" ht="22.5" customHeight="1">
      <c r="A613" s="38"/>
      <c r="B613" s="38"/>
      <c r="C613" s="38"/>
      <c r="D613" s="38"/>
      <c r="E613" s="50"/>
      <c r="F613" s="38"/>
      <c r="G613" s="38"/>
      <c r="H613" s="38"/>
      <c r="I613" s="38"/>
      <c r="J613" s="38"/>
      <c r="K613" s="38"/>
      <c r="L613" s="27"/>
      <c r="M613" s="27"/>
      <c r="N613" s="190"/>
      <c r="O613" s="190"/>
      <c r="P613" s="38"/>
      <c r="Q613" s="38"/>
      <c r="R613" s="38"/>
      <c r="S613" s="38"/>
      <c r="T613" s="38"/>
      <c r="U613" s="38"/>
      <c r="V613" s="38"/>
      <c r="W613" s="38"/>
      <c r="X613" s="38"/>
      <c r="Y613" s="38"/>
      <c r="Z613" s="38"/>
    </row>
    <row r="614" spans="1:26" ht="22.5" customHeight="1">
      <c r="A614" s="38"/>
      <c r="B614" s="38"/>
      <c r="C614" s="38"/>
      <c r="D614" s="38"/>
      <c r="E614" s="50"/>
      <c r="F614" s="38"/>
      <c r="G614" s="38"/>
      <c r="H614" s="38"/>
      <c r="I614" s="38"/>
      <c r="J614" s="38"/>
      <c r="K614" s="38"/>
      <c r="L614" s="27"/>
      <c r="M614" s="27"/>
      <c r="N614" s="190"/>
      <c r="O614" s="190"/>
      <c r="P614" s="38"/>
      <c r="Q614" s="38"/>
      <c r="R614" s="38"/>
      <c r="S614" s="38"/>
      <c r="T614" s="38"/>
      <c r="U614" s="38"/>
      <c r="V614" s="38"/>
      <c r="W614" s="38"/>
      <c r="X614" s="38"/>
      <c r="Y614" s="38"/>
      <c r="Z614" s="38"/>
    </row>
    <row r="615" spans="1:26" ht="22.5" customHeight="1">
      <c r="A615" s="38"/>
      <c r="B615" s="38"/>
      <c r="C615" s="38"/>
      <c r="D615" s="38"/>
      <c r="E615" s="50"/>
      <c r="F615" s="38"/>
      <c r="G615" s="38"/>
      <c r="H615" s="38"/>
      <c r="I615" s="38"/>
      <c r="J615" s="38"/>
      <c r="K615" s="38"/>
      <c r="L615" s="27"/>
      <c r="M615" s="27"/>
      <c r="N615" s="190"/>
      <c r="O615" s="190"/>
      <c r="P615" s="38"/>
      <c r="Q615" s="38"/>
      <c r="R615" s="38"/>
      <c r="S615" s="38"/>
      <c r="T615" s="38"/>
      <c r="U615" s="38"/>
      <c r="V615" s="38"/>
      <c r="W615" s="38"/>
      <c r="X615" s="38"/>
      <c r="Y615" s="38"/>
      <c r="Z615" s="38"/>
    </row>
    <row r="616" spans="1:26" ht="22.5" customHeight="1">
      <c r="A616" s="38"/>
      <c r="B616" s="38"/>
      <c r="C616" s="38"/>
      <c r="D616" s="38"/>
      <c r="E616" s="50"/>
      <c r="F616" s="38"/>
      <c r="G616" s="38"/>
      <c r="H616" s="38"/>
      <c r="I616" s="38"/>
      <c r="J616" s="38"/>
      <c r="K616" s="38"/>
      <c r="L616" s="27"/>
      <c r="M616" s="27"/>
      <c r="N616" s="190"/>
      <c r="O616" s="190"/>
      <c r="P616" s="38"/>
      <c r="Q616" s="38"/>
      <c r="R616" s="38"/>
      <c r="S616" s="38"/>
      <c r="T616" s="38"/>
      <c r="U616" s="38"/>
      <c r="V616" s="38"/>
      <c r="W616" s="38"/>
      <c r="X616" s="38"/>
      <c r="Y616" s="38"/>
      <c r="Z616" s="38"/>
    </row>
    <row r="617" spans="1:26" ht="22.5" customHeight="1">
      <c r="A617" s="38"/>
      <c r="B617" s="38"/>
      <c r="C617" s="38"/>
      <c r="D617" s="38"/>
      <c r="E617" s="50"/>
      <c r="F617" s="38"/>
      <c r="G617" s="38"/>
      <c r="H617" s="38"/>
      <c r="I617" s="38"/>
      <c r="J617" s="38"/>
      <c r="K617" s="38"/>
      <c r="L617" s="27"/>
      <c r="M617" s="27"/>
      <c r="N617" s="190"/>
      <c r="O617" s="190"/>
      <c r="P617" s="38"/>
      <c r="Q617" s="38"/>
      <c r="R617" s="38"/>
      <c r="S617" s="38"/>
      <c r="T617" s="38"/>
      <c r="U617" s="38"/>
      <c r="V617" s="38"/>
      <c r="W617" s="38"/>
      <c r="X617" s="38"/>
      <c r="Y617" s="38"/>
      <c r="Z617" s="38"/>
    </row>
    <row r="618" spans="1:26" ht="22.5" customHeight="1">
      <c r="A618" s="38"/>
      <c r="B618" s="38"/>
      <c r="C618" s="38"/>
      <c r="D618" s="38"/>
      <c r="E618" s="50"/>
      <c r="F618" s="38"/>
      <c r="G618" s="38"/>
      <c r="H618" s="38"/>
      <c r="I618" s="38"/>
      <c r="J618" s="38"/>
      <c r="K618" s="38"/>
      <c r="L618" s="27"/>
      <c r="M618" s="27"/>
      <c r="N618" s="190"/>
      <c r="O618" s="190"/>
      <c r="P618" s="38"/>
      <c r="Q618" s="38"/>
      <c r="R618" s="38"/>
      <c r="S618" s="38"/>
      <c r="T618" s="38"/>
      <c r="U618" s="38"/>
      <c r="V618" s="38"/>
      <c r="W618" s="38"/>
      <c r="X618" s="38"/>
      <c r="Y618" s="38"/>
      <c r="Z618" s="38"/>
    </row>
    <row r="619" spans="1:26" ht="22.5" customHeight="1">
      <c r="A619" s="38"/>
      <c r="B619" s="38"/>
      <c r="C619" s="38"/>
      <c r="D619" s="38"/>
      <c r="E619" s="50"/>
      <c r="F619" s="38"/>
      <c r="G619" s="38"/>
      <c r="H619" s="38"/>
      <c r="I619" s="38"/>
      <c r="J619" s="38"/>
      <c r="K619" s="38"/>
      <c r="L619" s="27"/>
      <c r="M619" s="27"/>
      <c r="N619" s="190"/>
      <c r="O619" s="190"/>
      <c r="P619" s="38"/>
      <c r="Q619" s="38"/>
      <c r="R619" s="38"/>
      <c r="S619" s="38"/>
      <c r="T619" s="38"/>
      <c r="U619" s="38"/>
      <c r="V619" s="38"/>
      <c r="W619" s="38"/>
      <c r="X619" s="38"/>
      <c r="Y619" s="38"/>
      <c r="Z619" s="38"/>
    </row>
    <row r="620" spans="1:26" ht="22.5" customHeight="1">
      <c r="A620" s="38"/>
      <c r="B620" s="38"/>
      <c r="C620" s="38"/>
      <c r="D620" s="38"/>
      <c r="E620" s="50"/>
      <c r="F620" s="38"/>
      <c r="G620" s="38"/>
      <c r="H620" s="38"/>
      <c r="I620" s="38"/>
      <c r="J620" s="38"/>
      <c r="K620" s="38"/>
      <c r="L620" s="27"/>
      <c r="M620" s="27"/>
      <c r="N620" s="190"/>
      <c r="O620" s="190"/>
      <c r="P620" s="38"/>
      <c r="Q620" s="38"/>
      <c r="R620" s="38"/>
      <c r="S620" s="38"/>
      <c r="T620" s="38"/>
      <c r="U620" s="38"/>
      <c r="V620" s="38"/>
      <c r="W620" s="38"/>
      <c r="X620" s="38"/>
      <c r="Y620" s="38"/>
      <c r="Z620" s="38"/>
    </row>
    <row r="621" spans="1:26" ht="22.5" customHeight="1">
      <c r="A621" s="38"/>
      <c r="B621" s="38"/>
      <c r="C621" s="38"/>
      <c r="D621" s="38"/>
      <c r="E621" s="50"/>
      <c r="F621" s="38"/>
      <c r="G621" s="38"/>
      <c r="H621" s="38"/>
      <c r="I621" s="38"/>
      <c r="J621" s="38"/>
      <c r="K621" s="38"/>
      <c r="L621" s="27"/>
      <c r="M621" s="27"/>
      <c r="N621" s="190"/>
      <c r="O621" s="190"/>
      <c r="P621" s="38"/>
      <c r="Q621" s="38"/>
      <c r="R621" s="38"/>
      <c r="S621" s="38"/>
      <c r="T621" s="38"/>
      <c r="U621" s="38"/>
      <c r="V621" s="38"/>
      <c r="W621" s="38"/>
      <c r="X621" s="38"/>
      <c r="Y621" s="38"/>
      <c r="Z621" s="38"/>
    </row>
    <row r="622" spans="1:26" ht="22.5" customHeight="1">
      <c r="A622" s="38"/>
      <c r="B622" s="38"/>
      <c r="C622" s="38"/>
      <c r="D622" s="38"/>
      <c r="E622" s="50"/>
      <c r="F622" s="38"/>
      <c r="G622" s="38"/>
      <c r="H622" s="38"/>
      <c r="I622" s="38"/>
      <c r="J622" s="38"/>
      <c r="K622" s="38"/>
      <c r="L622" s="27"/>
      <c r="M622" s="27"/>
      <c r="N622" s="190"/>
      <c r="O622" s="190"/>
      <c r="P622" s="38"/>
      <c r="Q622" s="38"/>
      <c r="R622" s="38"/>
      <c r="S622" s="38"/>
      <c r="T622" s="38"/>
      <c r="U622" s="38"/>
      <c r="V622" s="38"/>
      <c r="W622" s="38"/>
      <c r="X622" s="38"/>
      <c r="Y622" s="38"/>
      <c r="Z622" s="38"/>
    </row>
    <row r="623" spans="1:26" ht="22.5" customHeight="1">
      <c r="A623" s="38"/>
      <c r="B623" s="38"/>
      <c r="C623" s="38"/>
      <c r="D623" s="38"/>
      <c r="E623" s="50"/>
      <c r="F623" s="38"/>
      <c r="G623" s="38"/>
      <c r="H623" s="38"/>
      <c r="I623" s="38"/>
      <c r="J623" s="38"/>
      <c r="K623" s="38"/>
      <c r="L623" s="27"/>
      <c r="M623" s="27"/>
      <c r="N623" s="190"/>
      <c r="O623" s="190"/>
      <c r="P623" s="38"/>
      <c r="Q623" s="38"/>
      <c r="R623" s="38"/>
      <c r="S623" s="38"/>
      <c r="T623" s="38"/>
      <c r="U623" s="38"/>
      <c r="V623" s="38"/>
      <c r="W623" s="38"/>
      <c r="X623" s="38"/>
      <c r="Y623" s="38"/>
      <c r="Z623" s="38"/>
    </row>
    <row r="624" spans="1:26" ht="22.5" customHeight="1">
      <c r="A624" s="38"/>
      <c r="B624" s="38"/>
      <c r="C624" s="38"/>
      <c r="D624" s="38"/>
      <c r="E624" s="50"/>
      <c r="F624" s="38"/>
      <c r="G624" s="38"/>
      <c r="H624" s="38"/>
      <c r="I624" s="38"/>
      <c r="J624" s="38"/>
      <c r="K624" s="38"/>
      <c r="L624" s="27"/>
      <c r="M624" s="27"/>
      <c r="N624" s="190"/>
      <c r="O624" s="190"/>
      <c r="P624" s="38"/>
      <c r="Q624" s="38"/>
      <c r="R624" s="38"/>
      <c r="S624" s="38"/>
      <c r="T624" s="38"/>
      <c r="U624" s="38"/>
      <c r="V624" s="38"/>
      <c r="W624" s="38"/>
      <c r="X624" s="38"/>
      <c r="Y624" s="38"/>
      <c r="Z624" s="38"/>
    </row>
    <row r="625" spans="1:26" ht="22.5" customHeight="1">
      <c r="A625" s="38"/>
      <c r="B625" s="38"/>
      <c r="C625" s="38"/>
      <c r="D625" s="38"/>
      <c r="E625" s="50"/>
      <c r="F625" s="38"/>
      <c r="G625" s="38"/>
      <c r="H625" s="38"/>
      <c r="I625" s="38"/>
      <c r="J625" s="38"/>
      <c r="K625" s="38"/>
      <c r="L625" s="27"/>
      <c r="M625" s="27"/>
      <c r="N625" s="190"/>
      <c r="O625" s="190"/>
      <c r="P625" s="38"/>
      <c r="Q625" s="38"/>
      <c r="R625" s="38"/>
      <c r="S625" s="38"/>
      <c r="T625" s="38"/>
      <c r="U625" s="38"/>
      <c r="V625" s="38"/>
      <c r="W625" s="38"/>
      <c r="X625" s="38"/>
      <c r="Y625" s="38"/>
      <c r="Z625" s="38"/>
    </row>
    <row r="626" spans="1:26" ht="22.5" customHeight="1">
      <c r="A626" s="38"/>
      <c r="B626" s="38"/>
      <c r="C626" s="38"/>
      <c r="D626" s="38"/>
      <c r="E626" s="50"/>
      <c r="F626" s="38"/>
      <c r="G626" s="38"/>
      <c r="H626" s="38"/>
      <c r="I626" s="38"/>
      <c r="J626" s="38"/>
      <c r="K626" s="38"/>
      <c r="L626" s="27"/>
      <c r="M626" s="27"/>
      <c r="N626" s="190"/>
      <c r="O626" s="190"/>
      <c r="P626" s="38"/>
      <c r="Q626" s="38"/>
      <c r="R626" s="38"/>
      <c r="S626" s="38"/>
      <c r="T626" s="38"/>
      <c r="U626" s="38"/>
      <c r="V626" s="38"/>
      <c r="W626" s="38"/>
      <c r="X626" s="38"/>
      <c r="Y626" s="38"/>
      <c r="Z626" s="38"/>
    </row>
    <row r="627" spans="1:26" ht="22.5" customHeight="1">
      <c r="A627" s="38"/>
      <c r="B627" s="38"/>
      <c r="C627" s="38"/>
      <c r="D627" s="38"/>
      <c r="E627" s="50"/>
      <c r="F627" s="38"/>
      <c r="G627" s="38"/>
      <c r="H627" s="38"/>
      <c r="I627" s="38"/>
      <c r="J627" s="38"/>
      <c r="K627" s="38"/>
      <c r="L627" s="27"/>
      <c r="M627" s="27"/>
      <c r="N627" s="190"/>
      <c r="O627" s="190"/>
      <c r="P627" s="38"/>
      <c r="Q627" s="38"/>
      <c r="R627" s="38"/>
      <c r="S627" s="38"/>
      <c r="T627" s="38"/>
      <c r="U627" s="38"/>
      <c r="V627" s="38"/>
      <c r="W627" s="38"/>
      <c r="X627" s="38"/>
      <c r="Y627" s="38"/>
      <c r="Z627" s="38"/>
    </row>
    <row r="628" spans="1:26" ht="22.5" customHeight="1">
      <c r="A628" s="38"/>
      <c r="B628" s="38"/>
      <c r="C628" s="38"/>
      <c r="D628" s="38"/>
      <c r="E628" s="50"/>
      <c r="F628" s="38"/>
      <c r="G628" s="38"/>
      <c r="H628" s="38"/>
      <c r="I628" s="38"/>
      <c r="J628" s="38"/>
      <c r="K628" s="38"/>
      <c r="L628" s="27"/>
      <c r="M628" s="27"/>
      <c r="N628" s="190"/>
      <c r="O628" s="190"/>
      <c r="P628" s="38"/>
      <c r="Q628" s="38"/>
      <c r="R628" s="38"/>
      <c r="S628" s="38"/>
      <c r="T628" s="38"/>
      <c r="U628" s="38"/>
      <c r="V628" s="38"/>
      <c r="W628" s="38"/>
      <c r="X628" s="38"/>
      <c r="Y628" s="38"/>
      <c r="Z628" s="38"/>
    </row>
    <row r="629" spans="1:26" ht="22.5" customHeight="1">
      <c r="A629" s="38"/>
      <c r="B629" s="38"/>
      <c r="C629" s="38"/>
      <c r="D629" s="38"/>
      <c r="E629" s="50"/>
      <c r="F629" s="38"/>
      <c r="G629" s="38"/>
      <c r="H629" s="38"/>
      <c r="I629" s="38"/>
      <c r="J629" s="38"/>
      <c r="K629" s="38"/>
      <c r="L629" s="27"/>
      <c r="M629" s="27"/>
      <c r="N629" s="190"/>
      <c r="O629" s="190"/>
      <c r="P629" s="38"/>
      <c r="Q629" s="38"/>
      <c r="R629" s="38"/>
      <c r="S629" s="38"/>
      <c r="T629" s="38"/>
      <c r="U629" s="38"/>
      <c r="V629" s="38"/>
      <c r="W629" s="38"/>
      <c r="X629" s="38"/>
      <c r="Y629" s="38"/>
      <c r="Z629" s="38"/>
    </row>
    <row r="630" spans="1:26" ht="22.5" customHeight="1">
      <c r="A630" s="38"/>
      <c r="B630" s="38"/>
      <c r="C630" s="38"/>
      <c r="D630" s="38"/>
      <c r="E630" s="50"/>
      <c r="F630" s="38"/>
      <c r="G630" s="38"/>
      <c r="H630" s="38"/>
      <c r="I630" s="38"/>
      <c r="J630" s="38"/>
      <c r="K630" s="38"/>
      <c r="L630" s="27"/>
      <c r="M630" s="27"/>
      <c r="N630" s="190"/>
      <c r="O630" s="190"/>
      <c r="P630" s="38"/>
      <c r="Q630" s="38"/>
      <c r="R630" s="38"/>
      <c r="S630" s="38"/>
      <c r="T630" s="38"/>
      <c r="U630" s="38"/>
      <c r="V630" s="38"/>
      <c r="W630" s="38"/>
      <c r="X630" s="38"/>
      <c r="Y630" s="38"/>
      <c r="Z630" s="38"/>
    </row>
    <row r="631" spans="1:26" ht="22.5" customHeight="1">
      <c r="A631" s="38"/>
      <c r="B631" s="38"/>
      <c r="C631" s="38"/>
      <c r="D631" s="38"/>
      <c r="E631" s="50"/>
      <c r="F631" s="38"/>
      <c r="G631" s="38"/>
      <c r="H631" s="38"/>
      <c r="I631" s="38"/>
      <c r="J631" s="38"/>
      <c r="K631" s="38"/>
      <c r="L631" s="27"/>
      <c r="M631" s="27"/>
      <c r="N631" s="190"/>
      <c r="O631" s="190"/>
      <c r="P631" s="38"/>
      <c r="Q631" s="38"/>
      <c r="R631" s="38"/>
      <c r="S631" s="38"/>
      <c r="T631" s="38"/>
      <c r="U631" s="38"/>
      <c r="V631" s="38"/>
      <c r="W631" s="38"/>
      <c r="X631" s="38"/>
      <c r="Y631" s="38"/>
      <c r="Z631" s="38"/>
    </row>
    <row r="632" spans="1:26" ht="22.5" customHeight="1">
      <c r="A632" s="38"/>
      <c r="B632" s="38"/>
      <c r="C632" s="38"/>
      <c r="D632" s="38"/>
      <c r="E632" s="50"/>
      <c r="F632" s="38"/>
      <c r="G632" s="38"/>
      <c r="H632" s="38"/>
      <c r="I632" s="38"/>
      <c r="J632" s="38"/>
      <c r="K632" s="38"/>
      <c r="L632" s="27"/>
      <c r="M632" s="27"/>
      <c r="N632" s="190"/>
      <c r="O632" s="190"/>
      <c r="P632" s="38"/>
      <c r="Q632" s="38"/>
      <c r="R632" s="38"/>
      <c r="S632" s="38"/>
      <c r="T632" s="38"/>
      <c r="U632" s="38"/>
      <c r="V632" s="38"/>
      <c r="W632" s="38"/>
      <c r="X632" s="38"/>
      <c r="Y632" s="38"/>
      <c r="Z632" s="38"/>
    </row>
    <row r="633" spans="1:26" ht="22.5" customHeight="1">
      <c r="A633" s="38"/>
      <c r="B633" s="38"/>
      <c r="C633" s="38"/>
      <c r="D633" s="38"/>
      <c r="E633" s="50"/>
      <c r="F633" s="38"/>
      <c r="G633" s="38"/>
      <c r="H633" s="38"/>
      <c r="I633" s="38"/>
      <c r="J633" s="38"/>
      <c r="K633" s="38"/>
      <c r="L633" s="27"/>
      <c r="M633" s="27"/>
      <c r="N633" s="190"/>
      <c r="O633" s="190"/>
      <c r="P633" s="38"/>
      <c r="Q633" s="38"/>
      <c r="R633" s="38"/>
      <c r="S633" s="38"/>
      <c r="T633" s="38"/>
      <c r="U633" s="38"/>
      <c r="V633" s="38"/>
      <c r="W633" s="38"/>
      <c r="X633" s="38"/>
      <c r="Y633" s="38"/>
      <c r="Z633" s="38"/>
    </row>
    <row r="634" spans="1:26" ht="22.5" customHeight="1">
      <c r="A634" s="38"/>
      <c r="B634" s="38"/>
      <c r="C634" s="38"/>
      <c r="D634" s="38"/>
      <c r="E634" s="50"/>
      <c r="F634" s="38"/>
      <c r="G634" s="38"/>
      <c r="H634" s="38"/>
      <c r="I634" s="38"/>
      <c r="J634" s="38"/>
      <c r="K634" s="38"/>
      <c r="L634" s="27"/>
      <c r="M634" s="27"/>
      <c r="N634" s="190"/>
      <c r="O634" s="190"/>
      <c r="P634" s="38"/>
      <c r="Q634" s="38"/>
      <c r="R634" s="38"/>
      <c r="S634" s="38"/>
      <c r="T634" s="38"/>
      <c r="U634" s="38"/>
      <c r="V634" s="38"/>
      <c r="W634" s="38"/>
      <c r="X634" s="38"/>
      <c r="Y634" s="38"/>
      <c r="Z634" s="38"/>
    </row>
    <row r="635" spans="1:26" ht="22.5" customHeight="1">
      <c r="A635" s="38"/>
      <c r="B635" s="38"/>
      <c r="C635" s="38"/>
      <c r="D635" s="38"/>
      <c r="E635" s="50"/>
      <c r="F635" s="38"/>
      <c r="G635" s="38"/>
      <c r="H635" s="38"/>
      <c r="I635" s="38"/>
      <c r="J635" s="38"/>
      <c r="K635" s="38"/>
      <c r="L635" s="27"/>
      <c r="M635" s="27"/>
      <c r="N635" s="190"/>
      <c r="O635" s="190"/>
      <c r="P635" s="38"/>
      <c r="Q635" s="38"/>
      <c r="R635" s="38"/>
      <c r="S635" s="38"/>
      <c r="T635" s="38"/>
      <c r="U635" s="38"/>
      <c r="V635" s="38"/>
      <c r="W635" s="38"/>
      <c r="X635" s="38"/>
      <c r="Y635" s="38"/>
      <c r="Z635" s="38"/>
    </row>
    <row r="636" spans="1:26" ht="22.5" customHeight="1">
      <c r="A636" s="38"/>
      <c r="B636" s="38"/>
      <c r="C636" s="38"/>
      <c r="D636" s="38"/>
      <c r="E636" s="50"/>
      <c r="F636" s="38"/>
      <c r="G636" s="38"/>
      <c r="H636" s="38"/>
      <c r="I636" s="38"/>
      <c r="J636" s="38"/>
      <c r="K636" s="38"/>
      <c r="L636" s="27"/>
      <c r="M636" s="27"/>
      <c r="N636" s="190"/>
      <c r="O636" s="190"/>
      <c r="P636" s="38"/>
      <c r="Q636" s="38"/>
      <c r="R636" s="38"/>
      <c r="S636" s="38"/>
      <c r="T636" s="38"/>
      <c r="U636" s="38"/>
      <c r="V636" s="38"/>
      <c r="W636" s="38"/>
      <c r="X636" s="38"/>
      <c r="Y636" s="38"/>
      <c r="Z636" s="38"/>
    </row>
    <row r="637" spans="1:26" ht="22.5" customHeight="1">
      <c r="A637" s="38"/>
      <c r="B637" s="38"/>
      <c r="C637" s="38"/>
      <c r="D637" s="38"/>
      <c r="E637" s="50"/>
      <c r="F637" s="38"/>
      <c r="G637" s="38"/>
      <c r="H637" s="38"/>
      <c r="I637" s="38"/>
      <c r="J637" s="38"/>
      <c r="K637" s="38"/>
      <c r="L637" s="27"/>
      <c r="M637" s="27"/>
      <c r="N637" s="190"/>
      <c r="O637" s="190"/>
      <c r="P637" s="38"/>
      <c r="Q637" s="38"/>
      <c r="R637" s="38"/>
      <c r="S637" s="38"/>
      <c r="T637" s="38"/>
      <c r="U637" s="38"/>
      <c r="V637" s="38"/>
      <c r="W637" s="38"/>
      <c r="X637" s="38"/>
      <c r="Y637" s="38"/>
      <c r="Z637" s="38"/>
    </row>
    <row r="638" spans="1:26" ht="22.5" customHeight="1">
      <c r="A638" s="38"/>
      <c r="B638" s="38"/>
      <c r="C638" s="38"/>
      <c r="D638" s="38"/>
      <c r="E638" s="50"/>
      <c r="F638" s="38"/>
      <c r="G638" s="38"/>
      <c r="H638" s="38"/>
      <c r="I638" s="38"/>
      <c r="J638" s="38"/>
      <c r="K638" s="38"/>
      <c r="L638" s="27"/>
      <c r="M638" s="27"/>
      <c r="N638" s="190"/>
      <c r="O638" s="190"/>
      <c r="P638" s="38"/>
      <c r="Q638" s="38"/>
      <c r="R638" s="38"/>
      <c r="S638" s="38"/>
      <c r="T638" s="38"/>
      <c r="U638" s="38"/>
      <c r="V638" s="38"/>
      <c r="W638" s="38"/>
      <c r="X638" s="38"/>
      <c r="Y638" s="38"/>
      <c r="Z638" s="38"/>
    </row>
    <row r="639" spans="1:26" ht="22.5" customHeight="1">
      <c r="A639" s="38"/>
      <c r="B639" s="38"/>
      <c r="C639" s="38"/>
      <c r="D639" s="38"/>
      <c r="E639" s="50"/>
      <c r="F639" s="38"/>
      <c r="G639" s="38"/>
      <c r="H639" s="38"/>
      <c r="I639" s="38"/>
      <c r="J639" s="38"/>
      <c r="K639" s="38"/>
      <c r="L639" s="27"/>
      <c r="M639" s="27"/>
      <c r="N639" s="190"/>
      <c r="O639" s="190"/>
      <c r="P639" s="38"/>
      <c r="Q639" s="38"/>
      <c r="R639" s="38"/>
      <c r="S639" s="38"/>
      <c r="T639" s="38"/>
      <c r="U639" s="38"/>
      <c r="V639" s="38"/>
      <c r="W639" s="38"/>
      <c r="X639" s="38"/>
      <c r="Y639" s="38"/>
      <c r="Z639" s="38"/>
    </row>
    <row r="640" spans="1:26" ht="22.5" customHeight="1">
      <c r="A640" s="38"/>
      <c r="B640" s="38"/>
      <c r="C640" s="38"/>
      <c r="D640" s="38"/>
      <c r="E640" s="50"/>
      <c r="F640" s="38"/>
      <c r="G640" s="38"/>
      <c r="H640" s="38"/>
      <c r="I640" s="38"/>
      <c r="J640" s="38"/>
      <c r="K640" s="38"/>
      <c r="L640" s="27"/>
      <c r="M640" s="27"/>
      <c r="N640" s="190"/>
      <c r="O640" s="190"/>
      <c r="P640" s="38"/>
      <c r="Q640" s="38"/>
      <c r="R640" s="38"/>
      <c r="S640" s="38"/>
      <c r="T640" s="38"/>
      <c r="U640" s="38"/>
      <c r="V640" s="38"/>
      <c r="W640" s="38"/>
      <c r="X640" s="38"/>
      <c r="Y640" s="38"/>
      <c r="Z640" s="38"/>
    </row>
    <row r="641" spans="1:26" ht="22.5" customHeight="1">
      <c r="A641" s="38"/>
      <c r="B641" s="38"/>
      <c r="C641" s="38"/>
      <c r="D641" s="38"/>
      <c r="E641" s="50"/>
      <c r="F641" s="38"/>
      <c r="G641" s="38"/>
      <c r="H641" s="38"/>
      <c r="I641" s="38"/>
      <c r="J641" s="38"/>
      <c r="K641" s="38"/>
      <c r="L641" s="27"/>
      <c r="M641" s="27"/>
      <c r="N641" s="190"/>
      <c r="O641" s="190"/>
      <c r="P641" s="38"/>
      <c r="Q641" s="38"/>
      <c r="R641" s="38"/>
      <c r="S641" s="38"/>
      <c r="T641" s="38"/>
      <c r="U641" s="38"/>
      <c r="V641" s="38"/>
      <c r="W641" s="38"/>
      <c r="X641" s="38"/>
      <c r="Y641" s="38"/>
      <c r="Z641" s="38"/>
    </row>
    <row r="642" spans="1:26" ht="22.5" customHeight="1">
      <c r="A642" s="38"/>
      <c r="B642" s="38"/>
      <c r="C642" s="38"/>
      <c r="D642" s="38"/>
      <c r="E642" s="50"/>
      <c r="F642" s="38"/>
      <c r="G642" s="38"/>
      <c r="H642" s="38"/>
      <c r="I642" s="38"/>
      <c r="J642" s="38"/>
      <c r="K642" s="38"/>
      <c r="L642" s="27"/>
      <c r="M642" s="27"/>
      <c r="N642" s="190"/>
      <c r="O642" s="190"/>
      <c r="P642" s="38"/>
      <c r="Q642" s="38"/>
      <c r="R642" s="38"/>
      <c r="S642" s="38"/>
      <c r="T642" s="38"/>
      <c r="U642" s="38"/>
      <c r="V642" s="38"/>
      <c r="W642" s="38"/>
      <c r="X642" s="38"/>
      <c r="Y642" s="38"/>
      <c r="Z642" s="38"/>
    </row>
    <row r="643" spans="1:26" ht="22.5" customHeight="1">
      <c r="A643" s="38"/>
      <c r="B643" s="38"/>
      <c r="C643" s="38"/>
      <c r="D643" s="38"/>
      <c r="E643" s="50"/>
      <c r="F643" s="38"/>
      <c r="G643" s="38"/>
      <c r="H643" s="38"/>
      <c r="I643" s="38"/>
      <c r="J643" s="38"/>
      <c r="K643" s="38"/>
      <c r="L643" s="27"/>
      <c r="M643" s="27"/>
      <c r="N643" s="190"/>
      <c r="O643" s="190"/>
      <c r="P643" s="38"/>
      <c r="Q643" s="38"/>
      <c r="R643" s="38"/>
      <c r="S643" s="38"/>
      <c r="T643" s="38"/>
      <c r="U643" s="38"/>
      <c r="V643" s="38"/>
      <c r="W643" s="38"/>
      <c r="X643" s="38"/>
      <c r="Y643" s="38"/>
      <c r="Z643" s="38"/>
    </row>
    <row r="644" spans="1:26" ht="22.5" customHeight="1">
      <c r="A644" s="38"/>
      <c r="B644" s="38"/>
      <c r="C644" s="38"/>
      <c r="D644" s="38"/>
      <c r="E644" s="50"/>
      <c r="F644" s="38"/>
      <c r="G644" s="38"/>
      <c r="H644" s="38"/>
      <c r="I644" s="38"/>
      <c r="J644" s="38"/>
      <c r="K644" s="38"/>
      <c r="L644" s="27"/>
      <c r="M644" s="27"/>
      <c r="N644" s="190"/>
      <c r="O644" s="190"/>
      <c r="P644" s="38"/>
      <c r="Q644" s="38"/>
      <c r="R644" s="38"/>
      <c r="S644" s="38"/>
      <c r="T644" s="38"/>
      <c r="U644" s="38"/>
      <c r="V644" s="38"/>
      <c r="W644" s="38"/>
      <c r="X644" s="38"/>
      <c r="Y644" s="38"/>
      <c r="Z644" s="38"/>
    </row>
    <row r="645" spans="1:26" ht="22.5" customHeight="1">
      <c r="A645" s="38"/>
      <c r="B645" s="38"/>
      <c r="C645" s="38"/>
      <c r="D645" s="38"/>
      <c r="E645" s="50"/>
      <c r="F645" s="38"/>
      <c r="G645" s="38"/>
      <c r="H645" s="38"/>
      <c r="I645" s="38"/>
      <c r="J645" s="38"/>
      <c r="K645" s="38"/>
      <c r="L645" s="27"/>
      <c r="M645" s="27"/>
      <c r="N645" s="190"/>
      <c r="O645" s="190"/>
      <c r="P645" s="38"/>
      <c r="Q645" s="38"/>
      <c r="R645" s="38"/>
      <c r="S645" s="38"/>
      <c r="T645" s="38"/>
      <c r="U645" s="38"/>
      <c r="V645" s="38"/>
      <c r="W645" s="38"/>
      <c r="X645" s="38"/>
      <c r="Y645" s="38"/>
      <c r="Z645" s="38"/>
    </row>
    <row r="646" spans="1:26" ht="22.5" customHeight="1">
      <c r="A646" s="38"/>
      <c r="B646" s="38"/>
      <c r="C646" s="38"/>
      <c r="D646" s="38"/>
      <c r="E646" s="50"/>
      <c r="F646" s="38"/>
      <c r="G646" s="38"/>
      <c r="H646" s="38"/>
      <c r="I646" s="38"/>
      <c r="J646" s="38"/>
      <c r="K646" s="38"/>
      <c r="L646" s="27"/>
      <c r="M646" s="27"/>
      <c r="N646" s="190"/>
      <c r="O646" s="190"/>
      <c r="P646" s="38"/>
      <c r="Q646" s="38"/>
      <c r="R646" s="38"/>
      <c r="S646" s="38"/>
      <c r="T646" s="38"/>
      <c r="U646" s="38"/>
      <c r="V646" s="38"/>
      <c r="W646" s="38"/>
      <c r="X646" s="38"/>
      <c r="Y646" s="38"/>
      <c r="Z646" s="38"/>
    </row>
    <row r="647" spans="1:26" ht="22.5" customHeight="1">
      <c r="A647" s="38"/>
      <c r="B647" s="38"/>
      <c r="C647" s="38"/>
      <c r="D647" s="38"/>
      <c r="E647" s="50"/>
      <c r="F647" s="38"/>
      <c r="G647" s="38"/>
      <c r="H647" s="38"/>
      <c r="I647" s="38"/>
      <c r="J647" s="38"/>
      <c r="K647" s="38"/>
      <c r="L647" s="27"/>
      <c r="M647" s="27"/>
      <c r="N647" s="190"/>
      <c r="O647" s="190"/>
      <c r="P647" s="38"/>
      <c r="Q647" s="38"/>
      <c r="R647" s="38"/>
      <c r="S647" s="38"/>
      <c r="T647" s="38"/>
      <c r="U647" s="38"/>
      <c r="V647" s="38"/>
      <c r="W647" s="38"/>
      <c r="X647" s="38"/>
      <c r="Y647" s="38"/>
      <c r="Z647" s="38"/>
    </row>
    <row r="648" spans="1:26" ht="22.5" customHeight="1">
      <c r="A648" s="38"/>
      <c r="B648" s="38"/>
      <c r="C648" s="38"/>
      <c r="D648" s="38"/>
      <c r="E648" s="50"/>
      <c r="F648" s="38"/>
      <c r="G648" s="38"/>
      <c r="H648" s="38"/>
      <c r="I648" s="38"/>
      <c r="J648" s="38"/>
      <c r="K648" s="38"/>
      <c r="L648" s="27"/>
      <c r="M648" s="27"/>
      <c r="N648" s="190"/>
      <c r="O648" s="190"/>
      <c r="P648" s="38"/>
      <c r="Q648" s="38"/>
      <c r="R648" s="38"/>
      <c r="S648" s="38"/>
      <c r="T648" s="38"/>
      <c r="U648" s="38"/>
      <c r="V648" s="38"/>
      <c r="W648" s="38"/>
      <c r="X648" s="38"/>
      <c r="Y648" s="38"/>
      <c r="Z648" s="38"/>
    </row>
    <row r="649" spans="1:26" ht="22.5" customHeight="1">
      <c r="A649" s="38"/>
      <c r="B649" s="38"/>
      <c r="C649" s="38"/>
      <c r="D649" s="38"/>
      <c r="E649" s="50"/>
      <c r="F649" s="38"/>
      <c r="G649" s="38"/>
      <c r="H649" s="38"/>
      <c r="I649" s="38"/>
      <c r="J649" s="38"/>
      <c r="K649" s="38"/>
      <c r="L649" s="27"/>
      <c r="M649" s="27"/>
      <c r="N649" s="190"/>
      <c r="O649" s="190"/>
      <c r="P649" s="38"/>
      <c r="Q649" s="38"/>
      <c r="R649" s="38"/>
      <c r="S649" s="38"/>
      <c r="T649" s="38"/>
      <c r="U649" s="38"/>
      <c r="V649" s="38"/>
      <c r="W649" s="38"/>
      <c r="X649" s="38"/>
      <c r="Y649" s="38"/>
      <c r="Z649" s="38"/>
    </row>
    <row r="650" spans="1:26" ht="22.5" customHeight="1">
      <c r="A650" s="38"/>
      <c r="B650" s="38"/>
      <c r="C650" s="38"/>
      <c r="D650" s="38"/>
      <c r="E650" s="50"/>
      <c r="F650" s="38"/>
      <c r="G650" s="38"/>
      <c r="H650" s="38"/>
      <c r="I650" s="38"/>
      <c r="J650" s="38"/>
      <c r="K650" s="38"/>
      <c r="L650" s="27"/>
      <c r="M650" s="27"/>
      <c r="N650" s="190"/>
      <c r="O650" s="190"/>
      <c r="P650" s="38"/>
      <c r="Q650" s="38"/>
      <c r="R650" s="38"/>
      <c r="S650" s="38"/>
      <c r="T650" s="38"/>
      <c r="U650" s="38"/>
      <c r="V650" s="38"/>
      <c r="W650" s="38"/>
      <c r="X650" s="38"/>
      <c r="Y650" s="38"/>
      <c r="Z650" s="38"/>
    </row>
    <row r="651" spans="1:26" ht="22.5" customHeight="1">
      <c r="A651" s="38"/>
      <c r="B651" s="38"/>
      <c r="C651" s="38"/>
      <c r="D651" s="38"/>
      <c r="E651" s="50"/>
      <c r="F651" s="38"/>
      <c r="G651" s="38"/>
      <c r="H651" s="38"/>
      <c r="I651" s="38"/>
      <c r="J651" s="38"/>
      <c r="K651" s="38"/>
      <c r="L651" s="27"/>
      <c r="M651" s="27"/>
      <c r="N651" s="190"/>
      <c r="O651" s="190"/>
      <c r="P651" s="38"/>
      <c r="Q651" s="38"/>
      <c r="R651" s="38"/>
      <c r="S651" s="38"/>
      <c r="T651" s="38"/>
      <c r="U651" s="38"/>
      <c r="V651" s="38"/>
      <c r="W651" s="38"/>
      <c r="X651" s="38"/>
      <c r="Y651" s="38"/>
      <c r="Z651" s="38"/>
    </row>
    <row r="652" spans="1:26" ht="22.5" customHeight="1">
      <c r="A652" s="38"/>
      <c r="B652" s="38"/>
      <c r="C652" s="38"/>
      <c r="D652" s="38"/>
      <c r="E652" s="50"/>
      <c r="F652" s="38"/>
      <c r="G652" s="38"/>
      <c r="H652" s="38"/>
      <c r="I652" s="38"/>
      <c r="J652" s="38"/>
      <c r="K652" s="38"/>
      <c r="L652" s="27"/>
      <c r="M652" s="27"/>
      <c r="N652" s="190"/>
      <c r="O652" s="190"/>
      <c r="P652" s="38"/>
      <c r="Q652" s="38"/>
      <c r="R652" s="38"/>
      <c r="S652" s="38"/>
      <c r="T652" s="38"/>
      <c r="U652" s="38"/>
      <c r="V652" s="38"/>
      <c r="W652" s="38"/>
      <c r="X652" s="38"/>
      <c r="Y652" s="38"/>
      <c r="Z652" s="38"/>
    </row>
    <row r="653" spans="1:26" ht="22.5" customHeight="1">
      <c r="A653" s="38"/>
      <c r="B653" s="38"/>
      <c r="C653" s="38"/>
      <c r="D653" s="38"/>
      <c r="E653" s="50"/>
      <c r="F653" s="38"/>
      <c r="G653" s="38"/>
      <c r="H653" s="38"/>
      <c r="I653" s="38"/>
      <c r="J653" s="38"/>
      <c r="K653" s="38"/>
      <c r="L653" s="27"/>
      <c r="M653" s="27"/>
      <c r="N653" s="190"/>
      <c r="O653" s="190"/>
      <c r="P653" s="38"/>
      <c r="Q653" s="38"/>
      <c r="R653" s="38"/>
      <c r="S653" s="38"/>
      <c r="T653" s="38"/>
      <c r="U653" s="38"/>
      <c r="V653" s="38"/>
      <c r="W653" s="38"/>
      <c r="X653" s="38"/>
      <c r="Y653" s="38"/>
      <c r="Z653" s="38"/>
    </row>
    <row r="654" spans="1:26" ht="22.5" customHeight="1">
      <c r="A654" s="38"/>
      <c r="B654" s="38"/>
      <c r="C654" s="38"/>
      <c r="D654" s="38"/>
      <c r="E654" s="50"/>
      <c r="F654" s="38"/>
      <c r="G654" s="38"/>
      <c r="H654" s="38"/>
      <c r="I654" s="38"/>
      <c r="J654" s="38"/>
      <c r="K654" s="38"/>
      <c r="L654" s="27"/>
      <c r="M654" s="27"/>
      <c r="N654" s="190"/>
      <c r="O654" s="190"/>
      <c r="P654" s="38"/>
      <c r="Q654" s="38"/>
      <c r="R654" s="38"/>
      <c r="S654" s="38"/>
      <c r="T654" s="38"/>
      <c r="U654" s="38"/>
      <c r="V654" s="38"/>
      <c r="W654" s="38"/>
      <c r="X654" s="38"/>
      <c r="Y654" s="38"/>
      <c r="Z654" s="38"/>
    </row>
    <row r="655" spans="1:26" ht="22.5" customHeight="1">
      <c r="A655" s="38"/>
      <c r="B655" s="38"/>
      <c r="C655" s="38"/>
      <c r="D655" s="38"/>
      <c r="E655" s="50"/>
      <c r="F655" s="38"/>
      <c r="G655" s="38"/>
      <c r="H655" s="38"/>
      <c r="I655" s="38"/>
      <c r="J655" s="38"/>
      <c r="K655" s="38"/>
      <c r="L655" s="27"/>
      <c r="M655" s="27"/>
      <c r="N655" s="190"/>
      <c r="O655" s="190"/>
      <c r="P655" s="38"/>
      <c r="Q655" s="38"/>
      <c r="R655" s="38"/>
      <c r="S655" s="38"/>
      <c r="T655" s="38"/>
      <c r="U655" s="38"/>
      <c r="V655" s="38"/>
      <c r="W655" s="38"/>
      <c r="X655" s="38"/>
      <c r="Y655" s="38"/>
      <c r="Z655" s="38"/>
    </row>
    <row r="656" spans="1:26" ht="22.5" customHeight="1">
      <c r="A656" s="38"/>
      <c r="B656" s="38"/>
      <c r="C656" s="38"/>
      <c r="D656" s="38"/>
      <c r="E656" s="50"/>
      <c r="F656" s="38"/>
      <c r="G656" s="38"/>
      <c r="H656" s="38"/>
      <c r="I656" s="38"/>
      <c r="J656" s="38"/>
      <c r="K656" s="38"/>
      <c r="L656" s="27"/>
      <c r="M656" s="27"/>
      <c r="N656" s="190"/>
      <c r="O656" s="190"/>
      <c r="P656" s="38"/>
      <c r="Q656" s="38"/>
      <c r="R656" s="38"/>
      <c r="S656" s="38"/>
      <c r="T656" s="38"/>
      <c r="U656" s="38"/>
      <c r="V656" s="38"/>
      <c r="W656" s="38"/>
      <c r="X656" s="38"/>
      <c r="Y656" s="38"/>
      <c r="Z656" s="38"/>
    </row>
    <row r="657" spans="1:26" ht="22.5" customHeight="1">
      <c r="A657" s="38"/>
      <c r="B657" s="38"/>
      <c r="C657" s="38"/>
      <c r="D657" s="38"/>
      <c r="E657" s="50"/>
      <c r="F657" s="38"/>
      <c r="G657" s="38"/>
      <c r="H657" s="38"/>
      <c r="I657" s="38"/>
      <c r="J657" s="38"/>
      <c r="K657" s="38"/>
      <c r="L657" s="27"/>
      <c r="M657" s="27"/>
      <c r="N657" s="190"/>
      <c r="O657" s="190"/>
      <c r="P657" s="38"/>
      <c r="Q657" s="38"/>
      <c r="R657" s="38"/>
      <c r="S657" s="38"/>
      <c r="T657" s="38"/>
      <c r="U657" s="38"/>
      <c r="V657" s="38"/>
      <c r="W657" s="38"/>
      <c r="X657" s="38"/>
      <c r="Y657" s="38"/>
      <c r="Z657" s="38"/>
    </row>
    <row r="658" spans="1:26" ht="22.5" customHeight="1">
      <c r="A658" s="38"/>
      <c r="B658" s="38"/>
      <c r="C658" s="38"/>
      <c r="D658" s="38"/>
      <c r="E658" s="50"/>
      <c r="F658" s="38"/>
      <c r="G658" s="38"/>
      <c r="H658" s="38"/>
      <c r="I658" s="38"/>
      <c r="J658" s="38"/>
      <c r="K658" s="38"/>
      <c r="L658" s="27"/>
      <c r="M658" s="27"/>
      <c r="N658" s="190"/>
      <c r="O658" s="190"/>
      <c r="P658" s="38"/>
      <c r="Q658" s="38"/>
      <c r="R658" s="38"/>
      <c r="S658" s="38"/>
      <c r="T658" s="38"/>
      <c r="U658" s="38"/>
      <c r="V658" s="38"/>
      <c r="W658" s="38"/>
      <c r="X658" s="38"/>
      <c r="Y658" s="38"/>
      <c r="Z658" s="38"/>
    </row>
    <row r="659" spans="1:26" ht="22.5" customHeight="1">
      <c r="A659" s="38"/>
      <c r="B659" s="38"/>
      <c r="C659" s="38"/>
      <c r="D659" s="38"/>
      <c r="E659" s="50"/>
      <c r="F659" s="38"/>
      <c r="G659" s="38"/>
      <c r="H659" s="38"/>
      <c r="I659" s="38"/>
      <c r="J659" s="38"/>
      <c r="K659" s="38"/>
      <c r="L659" s="27"/>
      <c r="M659" s="27"/>
      <c r="N659" s="190"/>
      <c r="O659" s="190"/>
      <c r="P659" s="38"/>
      <c r="Q659" s="38"/>
      <c r="R659" s="38"/>
      <c r="S659" s="38"/>
      <c r="T659" s="38"/>
      <c r="U659" s="38"/>
      <c r="V659" s="38"/>
      <c r="W659" s="38"/>
      <c r="X659" s="38"/>
      <c r="Y659" s="38"/>
      <c r="Z659" s="38"/>
    </row>
    <row r="660" spans="1:26" ht="22.5" customHeight="1">
      <c r="A660" s="38"/>
      <c r="B660" s="38"/>
      <c r="C660" s="38"/>
      <c r="D660" s="38"/>
      <c r="E660" s="50"/>
      <c r="F660" s="38"/>
      <c r="G660" s="38"/>
      <c r="H660" s="38"/>
      <c r="I660" s="38"/>
      <c r="J660" s="38"/>
      <c r="K660" s="38"/>
      <c r="L660" s="27"/>
      <c r="M660" s="27"/>
      <c r="N660" s="190"/>
      <c r="O660" s="190"/>
      <c r="P660" s="38"/>
      <c r="Q660" s="38"/>
      <c r="R660" s="38"/>
      <c r="S660" s="38"/>
      <c r="T660" s="38"/>
      <c r="U660" s="38"/>
      <c r="V660" s="38"/>
      <c r="W660" s="38"/>
      <c r="X660" s="38"/>
      <c r="Y660" s="38"/>
      <c r="Z660" s="38"/>
    </row>
    <row r="661" spans="1:26" ht="22.5" customHeight="1">
      <c r="A661" s="38"/>
      <c r="B661" s="38"/>
      <c r="C661" s="38"/>
      <c r="D661" s="38"/>
      <c r="E661" s="50"/>
      <c r="F661" s="38"/>
      <c r="G661" s="38"/>
      <c r="H661" s="38"/>
      <c r="I661" s="38"/>
      <c r="J661" s="38"/>
      <c r="K661" s="38"/>
      <c r="L661" s="27"/>
      <c r="M661" s="27"/>
      <c r="N661" s="190"/>
      <c r="O661" s="190"/>
      <c r="P661" s="38"/>
      <c r="Q661" s="38"/>
      <c r="R661" s="38"/>
      <c r="S661" s="38"/>
      <c r="T661" s="38"/>
      <c r="U661" s="38"/>
      <c r="V661" s="38"/>
      <c r="W661" s="38"/>
      <c r="X661" s="38"/>
      <c r="Y661" s="38"/>
      <c r="Z661" s="38"/>
    </row>
    <row r="662" spans="1:26" ht="22.5" customHeight="1">
      <c r="A662" s="38"/>
      <c r="B662" s="38"/>
      <c r="C662" s="38"/>
      <c r="D662" s="38"/>
      <c r="E662" s="50"/>
      <c r="F662" s="38"/>
      <c r="G662" s="38"/>
      <c r="H662" s="38"/>
      <c r="I662" s="38"/>
      <c r="J662" s="38"/>
      <c r="K662" s="38"/>
      <c r="L662" s="27"/>
      <c r="M662" s="27"/>
      <c r="N662" s="190"/>
      <c r="O662" s="190"/>
      <c r="P662" s="38"/>
      <c r="Q662" s="38"/>
      <c r="R662" s="38"/>
      <c r="S662" s="38"/>
      <c r="T662" s="38"/>
      <c r="U662" s="38"/>
      <c r="V662" s="38"/>
      <c r="W662" s="38"/>
      <c r="X662" s="38"/>
      <c r="Y662" s="38"/>
      <c r="Z662" s="38"/>
    </row>
    <row r="663" spans="1:26" ht="22.5" customHeight="1">
      <c r="A663" s="38"/>
      <c r="B663" s="38"/>
      <c r="C663" s="38"/>
      <c r="D663" s="38"/>
      <c r="E663" s="50"/>
      <c r="F663" s="38"/>
      <c r="G663" s="38"/>
      <c r="H663" s="38"/>
      <c r="I663" s="38"/>
      <c r="J663" s="38"/>
      <c r="K663" s="38"/>
      <c r="L663" s="27"/>
      <c r="M663" s="27"/>
      <c r="N663" s="190"/>
      <c r="O663" s="190"/>
      <c r="P663" s="38"/>
      <c r="Q663" s="38"/>
      <c r="R663" s="38"/>
      <c r="S663" s="38"/>
      <c r="T663" s="38"/>
      <c r="U663" s="38"/>
      <c r="V663" s="38"/>
      <c r="W663" s="38"/>
      <c r="X663" s="38"/>
      <c r="Y663" s="38"/>
      <c r="Z663" s="38"/>
    </row>
    <row r="664" spans="1:26" ht="22.5" customHeight="1">
      <c r="A664" s="38"/>
      <c r="B664" s="38"/>
      <c r="C664" s="38"/>
      <c r="D664" s="38"/>
      <c r="E664" s="50"/>
      <c r="F664" s="38"/>
      <c r="G664" s="38"/>
      <c r="H664" s="38"/>
      <c r="I664" s="38"/>
      <c r="J664" s="38"/>
      <c r="K664" s="38"/>
      <c r="L664" s="27"/>
      <c r="M664" s="27"/>
      <c r="N664" s="190"/>
      <c r="O664" s="190"/>
      <c r="P664" s="38"/>
      <c r="Q664" s="38"/>
      <c r="R664" s="38"/>
      <c r="S664" s="38"/>
      <c r="T664" s="38"/>
      <c r="U664" s="38"/>
      <c r="V664" s="38"/>
      <c r="W664" s="38"/>
      <c r="X664" s="38"/>
      <c r="Y664" s="38"/>
      <c r="Z664" s="38"/>
    </row>
    <row r="665" spans="1:26" ht="22.5" customHeight="1">
      <c r="A665" s="38"/>
      <c r="B665" s="38"/>
      <c r="C665" s="38"/>
      <c r="D665" s="38"/>
      <c r="E665" s="50"/>
      <c r="F665" s="38"/>
      <c r="G665" s="38"/>
      <c r="H665" s="38"/>
      <c r="I665" s="38"/>
      <c r="J665" s="38"/>
      <c r="K665" s="38"/>
      <c r="L665" s="27"/>
      <c r="M665" s="27"/>
      <c r="N665" s="190"/>
      <c r="O665" s="190"/>
      <c r="P665" s="38"/>
      <c r="Q665" s="38"/>
      <c r="R665" s="38"/>
      <c r="S665" s="38"/>
      <c r="T665" s="38"/>
      <c r="U665" s="38"/>
      <c r="V665" s="38"/>
      <c r="W665" s="38"/>
      <c r="X665" s="38"/>
      <c r="Y665" s="38"/>
      <c r="Z665" s="38"/>
    </row>
    <row r="666" spans="1:26" ht="22.5" customHeight="1">
      <c r="A666" s="38"/>
      <c r="B666" s="38"/>
      <c r="C666" s="38"/>
      <c r="D666" s="38"/>
      <c r="E666" s="50"/>
      <c r="F666" s="38"/>
      <c r="G666" s="38"/>
      <c r="H666" s="38"/>
      <c r="I666" s="38"/>
      <c r="J666" s="38"/>
      <c r="K666" s="38"/>
      <c r="L666" s="27"/>
      <c r="M666" s="27"/>
      <c r="N666" s="190"/>
      <c r="O666" s="190"/>
      <c r="P666" s="38"/>
      <c r="Q666" s="38"/>
      <c r="R666" s="38"/>
      <c r="S666" s="38"/>
      <c r="T666" s="38"/>
      <c r="U666" s="38"/>
      <c r="V666" s="38"/>
      <c r="W666" s="38"/>
      <c r="X666" s="38"/>
      <c r="Y666" s="38"/>
      <c r="Z666" s="38"/>
    </row>
    <row r="667" spans="1:26" ht="22.5" customHeight="1">
      <c r="A667" s="38"/>
      <c r="B667" s="38"/>
      <c r="C667" s="38"/>
      <c r="D667" s="38"/>
      <c r="E667" s="50"/>
      <c r="F667" s="38"/>
      <c r="G667" s="38"/>
      <c r="H667" s="38"/>
      <c r="I667" s="38"/>
      <c r="J667" s="38"/>
      <c r="K667" s="38"/>
      <c r="L667" s="27"/>
      <c r="M667" s="27"/>
      <c r="N667" s="190"/>
      <c r="O667" s="190"/>
      <c r="P667" s="38"/>
      <c r="Q667" s="38"/>
      <c r="R667" s="38"/>
      <c r="S667" s="38"/>
      <c r="T667" s="38"/>
      <c r="U667" s="38"/>
      <c r="V667" s="38"/>
      <c r="W667" s="38"/>
      <c r="X667" s="38"/>
      <c r="Y667" s="38"/>
      <c r="Z667" s="38"/>
    </row>
    <row r="668" spans="1:26" ht="22.5" customHeight="1">
      <c r="A668" s="38"/>
      <c r="B668" s="38"/>
      <c r="C668" s="38"/>
      <c r="D668" s="38"/>
      <c r="E668" s="50"/>
      <c r="F668" s="38"/>
      <c r="G668" s="38"/>
      <c r="H668" s="38"/>
      <c r="I668" s="38"/>
      <c r="J668" s="38"/>
      <c r="K668" s="38"/>
      <c r="L668" s="27"/>
      <c r="M668" s="27"/>
      <c r="N668" s="190"/>
      <c r="O668" s="190"/>
      <c r="P668" s="38"/>
      <c r="Q668" s="38"/>
      <c r="R668" s="38"/>
      <c r="S668" s="38"/>
      <c r="T668" s="38"/>
      <c r="U668" s="38"/>
      <c r="V668" s="38"/>
      <c r="W668" s="38"/>
      <c r="X668" s="38"/>
      <c r="Y668" s="38"/>
      <c r="Z668" s="38"/>
    </row>
    <row r="669" spans="1:26" ht="22.5" customHeight="1">
      <c r="A669" s="38"/>
      <c r="B669" s="38"/>
      <c r="C669" s="38"/>
      <c r="D669" s="38"/>
      <c r="E669" s="50"/>
      <c r="F669" s="38"/>
      <c r="G669" s="38"/>
      <c r="H669" s="38"/>
      <c r="I669" s="38"/>
      <c r="J669" s="38"/>
      <c r="K669" s="38"/>
      <c r="L669" s="27"/>
      <c r="M669" s="27"/>
      <c r="N669" s="190"/>
      <c r="O669" s="190"/>
      <c r="P669" s="38"/>
      <c r="Q669" s="38"/>
      <c r="R669" s="38"/>
      <c r="S669" s="38"/>
      <c r="T669" s="38"/>
      <c r="U669" s="38"/>
      <c r="V669" s="38"/>
      <c r="W669" s="38"/>
      <c r="X669" s="38"/>
      <c r="Y669" s="38"/>
      <c r="Z669" s="38"/>
    </row>
    <row r="670" spans="1:26" ht="22.5" customHeight="1">
      <c r="A670" s="38"/>
      <c r="B670" s="38"/>
      <c r="C670" s="38"/>
      <c r="D670" s="38"/>
      <c r="E670" s="50"/>
      <c r="F670" s="38"/>
      <c r="G670" s="38"/>
      <c r="H670" s="38"/>
      <c r="I670" s="38"/>
      <c r="J670" s="38"/>
      <c r="K670" s="38"/>
      <c r="L670" s="27"/>
      <c r="M670" s="27"/>
      <c r="N670" s="190"/>
      <c r="O670" s="190"/>
      <c r="P670" s="38"/>
      <c r="Q670" s="38"/>
      <c r="R670" s="38"/>
      <c r="S670" s="38"/>
      <c r="T670" s="38"/>
      <c r="U670" s="38"/>
      <c r="V670" s="38"/>
      <c r="W670" s="38"/>
      <c r="X670" s="38"/>
      <c r="Y670" s="38"/>
      <c r="Z670" s="38"/>
    </row>
    <row r="671" spans="1:26" ht="22.5" customHeight="1">
      <c r="A671" s="38"/>
      <c r="B671" s="38"/>
      <c r="C671" s="38"/>
      <c r="D671" s="38"/>
      <c r="E671" s="50"/>
      <c r="F671" s="38"/>
      <c r="G671" s="38"/>
      <c r="H671" s="38"/>
      <c r="I671" s="38"/>
      <c r="J671" s="38"/>
      <c r="K671" s="38"/>
      <c r="L671" s="27"/>
      <c r="M671" s="27"/>
      <c r="N671" s="190"/>
      <c r="O671" s="190"/>
      <c r="P671" s="38"/>
      <c r="Q671" s="38"/>
      <c r="R671" s="38"/>
      <c r="S671" s="38"/>
      <c r="T671" s="38"/>
      <c r="U671" s="38"/>
      <c r="V671" s="38"/>
      <c r="W671" s="38"/>
      <c r="X671" s="38"/>
      <c r="Y671" s="38"/>
      <c r="Z671" s="38"/>
    </row>
    <row r="672" spans="1:26" ht="22.5" customHeight="1">
      <c r="A672" s="38"/>
      <c r="B672" s="38"/>
      <c r="C672" s="38"/>
      <c r="D672" s="38"/>
      <c r="E672" s="50"/>
      <c r="F672" s="38"/>
      <c r="G672" s="38"/>
      <c r="H672" s="38"/>
      <c r="I672" s="38"/>
      <c r="J672" s="38"/>
      <c r="K672" s="38"/>
      <c r="L672" s="27"/>
      <c r="M672" s="27"/>
      <c r="N672" s="190"/>
      <c r="O672" s="190"/>
      <c r="P672" s="38"/>
      <c r="Q672" s="38"/>
      <c r="R672" s="38"/>
      <c r="S672" s="38"/>
      <c r="T672" s="38"/>
      <c r="U672" s="38"/>
      <c r="V672" s="38"/>
      <c r="W672" s="38"/>
      <c r="X672" s="38"/>
      <c r="Y672" s="38"/>
      <c r="Z672" s="38"/>
    </row>
    <row r="673" spans="1:26" ht="22.5" customHeight="1">
      <c r="A673" s="38"/>
      <c r="B673" s="38"/>
      <c r="C673" s="38"/>
      <c r="D673" s="38"/>
      <c r="E673" s="50"/>
      <c r="F673" s="38"/>
      <c r="G673" s="38"/>
      <c r="H673" s="38"/>
      <c r="I673" s="38"/>
      <c r="J673" s="38"/>
      <c r="K673" s="38"/>
      <c r="L673" s="27"/>
      <c r="M673" s="27"/>
      <c r="N673" s="190"/>
      <c r="O673" s="190"/>
      <c r="P673" s="38"/>
      <c r="Q673" s="38"/>
      <c r="R673" s="38"/>
      <c r="S673" s="38"/>
      <c r="T673" s="38"/>
      <c r="U673" s="38"/>
      <c r="V673" s="38"/>
      <c r="W673" s="38"/>
      <c r="X673" s="38"/>
      <c r="Y673" s="38"/>
      <c r="Z673" s="38"/>
    </row>
    <row r="674" spans="1:26" ht="22.5" customHeight="1">
      <c r="A674" s="38"/>
      <c r="B674" s="38"/>
      <c r="C674" s="38"/>
      <c r="D674" s="38"/>
      <c r="E674" s="50"/>
      <c r="F674" s="38"/>
      <c r="G674" s="38"/>
      <c r="H674" s="38"/>
      <c r="I674" s="38"/>
      <c r="J674" s="38"/>
      <c r="K674" s="38"/>
      <c r="L674" s="27"/>
      <c r="M674" s="27"/>
      <c r="N674" s="190"/>
      <c r="O674" s="190"/>
      <c r="P674" s="38"/>
      <c r="Q674" s="38"/>
      <c r="R674" s="38"/>
      <c r="S674" s="38"/>
      <c r="T674" s="38"/>
      <c r="U674" s="38"/>
      <c r="V674" s="38"/>
      <c r="W674" s="38"/>
      <c r="X674" s="38"/>
      <c r="Y674" s="38"/>
      <c r="Z674" s="38"/>
    </row>
    <row r="675" spans="1:26" ht="22.5" customHeight="1">
      <c r="A675" s="38"/>
      <c r="B675" s="38"/>
      <c r="C675" s="38"/>
      <c r="D675" s="38"/>
      <c r="E675" s="50"/>
      <c r="F675" s="38"/>
      <c r="G675" s="38"/>
      <c r="H675" s="38"/>
      <c r="I675" s="38"/>
      <c r="J675" s="38"/>
      <c r="K675" s="38"/>
      <c r="L675" s="27"/>
      <c r="M675" s="27"/>
      <c r="N675" s="190"/>
      <c r="O675" s="190"/>
      <c r="P675" s="38"/>
      <c r="Q675" s="38"/>
      <c r="R675" s="38"/>
      <c r="S675" s="38"/>
      <c r="T675" s="38"/>
      <c r="U675" s="38"/>
      <c r="V675" s="38"/>
      <c r="W675" s="38"/>
      <c r="X675" s="38"/>
      <c r="Y675" s="38"/>
      <c r="Z675" s="38"/>
    </row>
    <row r="676" spans="1:26" ht="22.5" customHeight="1">
      <c r="A676" s="38"/>
      <c r="B676" s="38"/>
      <c r="C676" s="38"/>
      <c r="D676" s="38"/>
      <c r="E676" s="50"/>
      <c r="F676" s="38"/>
      <c r="G676" s="38"/>
      <c r="H676" s="38"/>
      <c r="I676" s="38"/>
      <c r="J676" s="38"/>
      <c r="K676" s="38"/>
      <c r="L676" s="27"/>
      <c r="M676" s="27"/>
      <c r="N676" s="190"/>
      <c r="O676" s="190"/>
      <c r="P676" s="38"/>
      <c r="Q676" s="38"/>
      <c r="R676" s="38"/>
      <c r="S676" s="38"/>
      <c r="T676" s="38"/>
      <c r="U676" s="38"/>
      <c r="V676" s="38"/>
      <c r="W676" s="38"/>
      <c r="X676" s="38"/>
      <c r="Y676" s="38"/>
      <c r="Z676" s="38"/>
    </row>
    <row r="677" spans="1:26" ht="22.5" customHeight="1">
      <c r="A677" s="38"/>
      <c r="B677" s="38"/>
      <c r="C677" s="38"/>
      <c r="D677" s="38"/>
      <c r="E677" s="50"/>
      <c r="F677" s="38"/>
      <c r="G677" s="38"/>
      <c r="H677" s="38"/>
      <c r="I677" s="38"/>
      <c r="J677" s="38"/>
      <c r="K677" s="38"/>
      <c r="L677" s="27"/>
      <c r="M677" s="27"/>
      <c r="N677" s="190"/>
      <c r="O677" s="190"/>
      <c r="P677" s="38"/>
      <c r="Q677" s="38"/>
      <c r="R677" s="38"/>
      <c r="S677" s="38"/>
      <c r="T677" s="38"/>
      <c r="U677" s="38"/>
      <c r="V677" s="38"/>
      <c r="W677" s="38"/>
      <c r="X677" s="38"/>
      <c r="Y677" s="38"/>
      <c r="Z677" s="38"/>
    </row>
    <row r="678" spans="1:26" ht="22.5" customHeight="1">
      <c r="A678" s="38"/>
      <c r="B678" s="38"/>
      <c r="C678" s="38"/>
      <c r="D678" s="38"/>
      <c r="E678" s="50"/>
      <c r="F678" s="38"/>
      <c r="G678" s="38"/>
      <c r="H678" s="38"/>
      <c r="I678" s="38"/>
      <c r="J678" s="38"/>
      <c r="K678" s="38"/>
      <c r="L678" s="27"/>
      <c r="M678" s="27"/>
      <c r="N678" s="190"/>
      <c r="O678" s="190"/>
      <c r="P678" s="38"/>
      <c r="Q678" s="38"/>
      <c r="R678" s="38"/>
      <c r="S678" s="38"/>
      <c r="T678" s="38"/>
      <c r="U678" s="38"/>
      <c r="V678" s="38"/>
      <c r="W678" s="38"/>
      <c r="X678" s="38"/>
      <c r="Y678" s="38"/>
      <c r="Z678" s="38"/>
    </row>
    <row r="679" spans="1:26" ht="22.5" customHeight="1">
      <c r="A679" s="38"/>
      <c r="B679" s="38"/>
      <c r="C679" s="38"/>
      <c r="D679" s="38"/>
      <c r="E679" s="50"/>
      <c r="F679" s="38"/>
      <c r="G679" s="38"/>
      <c r="H679" s="38"/>
      <c r="I679" s="38"/>
      <c r="J679" s="38"/>
      <c r="K679" s="38"/>
      <c r="L679" s="27"/>
      <c r="M679" s="27"/>
      <c r="N679" s="190"/>
      <c r="O679" s="190"/>
      <c r="P679" s="38"/>
      <c r="Q679" s="38"/>
      <c r="R679" s="38"/>
      <c r="S679" s="38"/>
      <c r="T679" s="38"/>
      <c r="U679" s="38"/>
      <c r="V679" s="38"/>
      <c r="W679" s="38"/>
      <c r="X679" s="38"/>
      <c r="Y679" s="38"/>
      <c r="Z679" s="38"/>
    </row>
    <row r="680" spans="1:26" ht="22.5" customHeight="1">
      <c r="A680" s="38"/>
      <c r="B680" s="38"/>
      <c r="C680" s="38"/>
      <c r="D680" s="38"/>
      <c r="E680" s="50"/>
      <c r="F680" s="38"/>
      <c r="G680" s="38"/>
      <c r="H680" s="38"/>
      <c r="I680" s="38"/>
      <c r="J680" s="38"/>
      <c r="K680" s="38"/>
      <c r="L680" s="27"/>
      <c r="M680" s="27"/>
      <c r="N680" s="190"/>
      <c r="O680" s="190"/>
      <c r="P680" s="38"/>
      <c r="Q680" s="38"/>
      <c r="R680" s="38"/>
      <c r="S680" s="38"/>
      <c r="T680" s="38"/>
      <c r="U680" s="38"/>
      <c r="V680" s="38"/>
      <c r="W680" s="38"/>
      <c r="X680" s="38"/>
      <c r="Y680" s="38"/>
      <c r="Z680" s="38"/>
    </row>
    <row r="681" spans="1:26" ht="22.5" customHeight="1">
      <c r="A681" s="38"/>
      <c r="B681" s="38"/>
      <c r="C681" s="38"/>
      <c r="D681" s="38"/>
      <c r="E681" s="50"/>
      <c r="F681" s="38"/>
      <c r="G681" s="38"/>
      <c r="H681" s="38"/>
      <c r="I681" s="38"/>
      <c r="J681" s="38"/>
      <c r="K681" s="38"/>
      <c r="L681" s="27"/>
      <c r="M681" s="27"/>
      <c r="N681" s="190"/>
      <c r="O681" s="190"/>
      <c r="P681" s="38"/>
      <c r="Q681" s="38"/>
      <c r="R681" s="38"/>
      <c r="S681" s="38"/>
      <c r="T681" s="38"/>
      <c r="U681" s="38"/>
      <c r="V681" s="38"/>
      <c r="W681" s="38"/>
      <c r="X681" s="38"/>
      <c r="Y681" s="38"/>
      <c r="Z681" s="38"/>
    </row>
    <row r="682" spans="1:26" ht="22.5" customHeight="1">
      <c r="A682" s="38"/>
      <c r="B682" s="38"/>
      <c r="C682" s="38"/>
      <c r="D682" s="38"/>
      <c r="E682" s="50"/>
      <c r="F682" s="38"/>
      <c r="G682" s="38"/>
      <c r="H682" s="38"/>
      <c r="I682" s="38"/>
      <c r="J682" s="38"/>
      <c r="K682" s="38"/>
      <c r="L682" s="27"/>
      <c r="M682" s="27"/>
      <c r="N682" s="190"/>
      <c r="O682" s="190"/>
      <c r="P682" s="38"/>
      <c r="Q682" s="38"/>
      <c r="R682" s="38"/>
      <c r="S682" s="38"/>
      <c r="T682" s="38"/>
      <c r="U682" s="38"/>
      <c r="V682" s="38"/>
      <c r="W682" s="38"/>
      <c r="X682" s="38"/>
      <c r="Y682" s="38"/>
      <c r="Z682" s="38"/>
    </row>
    <row r="683" spans="1:26" ht="22.5" customHeight="1">
      <c r="A683" s="38"/>
      <c r="B683" s="38"/>
      <c r="C683" s="38"/>
      <c r="D683" s="38"/>
      <c r="E683" s="50"/>
      <c r="F683" s="38"/>
      <c r="G683" s="38"/>
      <c r="H683" s="38"/>
      <c r="I683" s="38"/>
      <c r="J683" s="38"/>
      <c r="K683" s="38"/>
      <c r="L683" s="27"/>
      <c r="M683" s="27"/>
      <c r="N683" s="190"/>
      <c r="O683" s="190"/>
      <c r="P683" s="38"/>
      <c r="Q683" s="38"/>
      <c r="R683" s="38"/>
      <c r="S683" s="38"/>
      <c r="T683" s="38"/>
      <c r="U683" s="38"/>
      <c r="V683" s="38"/>
      <c r="W683" s="38"/>
      <c r="X683" s="38"/>
      <c r="Y683" s="38"/>
      <c r="Z683" s="38"/>
    </row>
    <row r="684" spans="1:26" ht="22.5" customHeight="1">
      <c r="A684" s="38"/>
      <c r="B684" s="38"/>
      <c r="C684" s="38"/>
      <c r="D684" s="38"/>
      <c r="E684" s="50"/>
      <c r="F684" s="38"/>
      <c r="G684" s="38"/>
      <c r="H684" s="38"/>
      <c r="I684" s="38"/>
      <c r="J684" s="38"/>
      <c r="K684" s="38"/>
      <c r="L684" s="27"/>
      <c r="M684" s="27"/>
      <c r="N684" s="190"/>
      <c r="O684" s="190"/>
      <c r="P684" s="38"/>
      <c r="Q684" s="38"/>
      <c r="R684" s="38"/>
      <c r="S684" s="38"/>
      <c r="T684" s="38"/>
      <c r="U684" s="38"/>
      <c r="V684" s="38"/>
      <c r="W684" s="38"/>
      <c r="X684" s="38"/>
      <c r="Y684" s="38"/>
      <c r="Z684" s="38"/>
    </row>
    <row r="685" spans="1:26" ht="22.5" customHeight="1">
      <c r="A685" s="38"/>
      <c r="B685" s="38"/>
      <c r="C685" s="38"/>
      <c r="D685" s="38"/>
      <c r="E685" s="50"/>
      <c r="F685" s="38"/>
      <c r="G685" s="38"/>
      <c r="H685" s="38"/>
      <c r="I685" s="38"/>
      <c r="J685" s="38"/>
      <c r="K685" s="38"/>
      <c r="L685" s="27"/>
      <c r="M685" s="27"/>
      <c r="N685" s="190"/>
      <c r="O685" s="190"/>
      <c r="P685" s="38"/>
      <c r="Q685" s="38"/>
      <c r="R685" s="38"/>
      <c r="S685" s="38"/>
      <c r="T685" s="38"/>
      <c r="U685" s="38"/>
      <c r="V685" s="38"/>
      <c r="W685" s="38"/>
      <c r="X685" s="38"/>
      <c r="Y685" s="38"/>
      <c r="Z685" s="38"/>
    </row>
    <row r="686" spans="1:26" ht="22.5" customHeight="1">
      <c r="A686" s="38"/>
      <c r="B686" s="38"/>
      <c r="C686" s="38"/>
      <c r="D686" s="38"/>
      <c r="E686" s="50"/>
      <c r="F686" s="38"/>
      <c r="G686" s="38"/>
      <c r="H686" s="38"/>
      <c r="I686" s="38"/>
      <c r="J686" s="38"/>
      <c r="K686" s="38"/>
      <c r="L686" s="27"/>
      <c r="M686" s="27"/>
      <c r="N686" s="190"/>
      <c r="O686" s="190"/>
      <c r="P686" s="38"/>
      <c r="Q686" s="38"/>
      <c r="R686" s="38"/>
      <c r="S686" s="38"/>
      <c r="T686" s="38"/>
      <c r="U686" s="38"/>
      <c r="V686" s="38"/>
      <c r="W686" s="38"/>
      <c r="X686" s="38"/>
      <c r="Y686" s="38"/>
      <c r="Z686" s="38"/>
    </row>
    <row r="687" spans="1:26" ht="22.5" customHeight="1">
      <c r="A687" s="38"/>
      <c r="B687" s="38"/>
      <c r="C687" s="38"/>
      <c r="D687" s="38"/>
      <c r="E687" s="50"/>
      <c r="F687" s="38"/>
      <c r="G687" s="38"/>
      <c r="H687" s="38"/>
      <c r="I687" s="38"/>
      <c r="J687" s="38"/>
      <c r="K687" s="38"/>
      <c r="L687" s="27"/>
      <c r="M687" s="27"/>
      <c r="N687" s="190"/>
      <c r="O687" s="190"/>
      <c r="P687" s="38"/>
      <c r="Q687" s="38"/>
      <c r="R687" s="38"/>
      <c r="S687" s="38"/>
      <c r="T687" s="38"/>
      <c r="U687" s="38"/>
      <c r="V687" s="38"/>
      <c r="W687" s="38"/>
      <c r="X687" s="38"/>
      <c r="Y687" s="38"/>
      <c r="Z687" s="38"/>
    </row>
    <row r="688" spans="1:26" ht="22.5" customHeight="1">
      <c r="A688" s="38"/>
      <c r="B688" s="38"/>
      <c r="C688" s="38"/>
      <c r="D688" s="38"/>
      <c r="E688" s="50"/>
      <c r="F688" s="38"/>
      <c r="G688" s="38"/>
      <c r="H688" s="38"/>
      <c r="I688" s="38"/>
      <c r="J688" s="38"/>
      <c r="K688" s="38"/>
      <c r="L688" s="27"/>
      <c r="M688" s="27"/>
      <c r="N688" s="190"/>
      <c r="O688" s="190"/>
      <c r="P688" s="38"/>
      <c r="Q688" s="38"/>
      <c r="R688" s="38"/>
      <c r="S688" s="38"/>
      <c r="T688" s="38"/>
      <c r="U688" s="38"/>
      <c r="V688" s="38"/>
      <c r="W688" s="38"/>
      <c r="X688" s="38"/>
      <c r="Y688" s="38"/>
      <c r="Z688" s="38"/>
    </row>
    <row r="689" spans="1:26" ht="22.5" customHeight="1">
      <c r="A689" s="38"/>
      <c r="B689" s="38"/>
      <c r="C689" s="38"/>
      <c r="D689" s="38"/>
      <c r="E689" s="50"/>
      <c r="F689" s="38"/>
      <c r="G689" s="38"/>
      <c r="H689" s="38"/>
      <c r="I689" s="38"/>
      <c r="J689" s="38"/>
      <c r="K689" s="38"/>
      <c r="L689" s="27"/>
      <c r="M689" s="27"/>
      <c r="N689" s="190"/>
      <c r="O689" s="190"/>
      <c r="P689" s="38"/>
      <c r="Q689" s="38"/>
      <c r="R689" s="38"/>
      <c r="S689" s="38"/>
      <c r="T689" s="38"/>
      <c r="U689" s="38"/>
      <c r="V689" s="38"/>
      <c r="W689" s="38"/>
      <c r="X689" s="38"/>
      <c r="Y689" s="38"/>
      <c r="Z689" s="38"/>
    </row>
    <row r="690" spans="1:26" ht="22.5" customHeight="1">
      <c r="A690" s="38"/>
      <c r="B690" s="38"/>
      <c r="C690" s="38"/>
      <c r="D690" s="38"/>
      <c r="E690" s="50"/>
      <c r="F690" s="38"/>
      <c r="G690" s="38"/>
      <c r="H690" s="38"/>
      <c r="I690" s="38"/>
      <c r="J690" s="38"/>
      <c r="K690" s="38"/>
      <c r="L690" s="27"/>
      <c r="M690" s="27"/>
      <c r="N690" s="190"/>
      <c r="O690" s="190"/>
      <c r="P690" s="38"/>
      <c r="Q690" s="38"/>
      <c r="R690" s="38"/>
      <c r="S690" s="38"/>
      <c r="T690" s="38"/>
      <c r="U690" s="38"/>
      <c r="V690" s="38"/>
      <c r="W690" s="38"/>
      <c r="X690" s="38"/>
      <c r="Y690" s="38"/>
      <c r="Z690" s="38"/>
    </row>
    <row r="691" spans="1:26" ht="22.5" customHeight="1">
      <c r="A691" s="38"/>
      <c r="B691" s="38"/>
      <c r="C691" s="38"/>
      <c r="D691" s="38"/>
      <c r="E691" s="50"/>
      <c r="F691" s="38"/>
      <c r="G691" s="38"/>
      <c r="H691" s="38"/>
      <c r="I691" s="38"/>
      <c r="J691" s="38"/>
      <c r="K691" s="38"/>
      <c r="L691" s="27"/>
      <c r="M691" s="27"/>
      <c r="N691" s="190"/>
      <c r="O691" s="190"/>
      <c r="P691" s="38"/>
      <c r="Q691" s="38"/>
      <c r="R691" s="38"/>
      <c r="S691" s="38"/>
      <c r="T691" s="38"/>
      <c r="U691" s="38"/>
      <c r="V691" s="38"/>
      <c r="W691" s="38"/>
      <c r="X691" s="38"/>
      <c r="Y691" s="38"/>
      <c r="Z691" s="38"/>
    </row>
    <row r="692" spans="1:26" ht="22.5" customHeight="1">
      <c r="A692" s="38"/>
      <c r="B692" s="38"/>
      <c r="C692" s="38"/>
      <c r="D692" s="38"/>
      <c r="E692" s="50"/>
      <c r="F692" s="38"/>
      <c r="G692" s="38"/>
      <c r="H692" s="38"/>
      <c r="I692" s="38"/>
      <c r="J692" s="38"/>
      <c r="K692" s="38"/>
      <c r="L692" s="27"/>
      <c r="M692" s="27"/>
      <c r="N692" s="190"/>
      <c r="O692" s="190"/>
      <c r="P692" s="38"/>
      <c r="Q692" s="38"/>
      <c r="R692" s="38"/>
      <c r="S692" s="38"/>
      <c r="T692" s="38"/>
      <c r="U692" s="38"/>
      <c r="V692" s="38"/>
      <c r="W692" s="38"/>
      <c r="X692" s="38"/>
      <c r="Y692" s="38"/>
      <c r="Z692" s="38"/>
    </row>
    <row r="693" spans="1:26" ht="22.5" customHeight="1">
      <c r="A693" s="38"/>
      <c r="B693" s="38"/>
      <c r="C693" s="38"/>
      <c r="D693" s="38"/>
      <c r="E693" s="50"/>
      <c r="F693" s="38"/>
      <c r="G693" s="38"/>
      <c r="H693" s="38"/>
      <c r="I693" s="38"/>
      <c r="J693" s="38"/>
      <c r="K693" s="38"/>
      <c r="L693" s="27"/>
      <c r="M693" s="27"/>
      <c r="N693" s="190"/>
      <c r="O693" s="190"/>
      <c r="P693" s="38"/>
      <c r="Q693" s="38"/>
      <c r="R693" s="38"/>
      <c r="S693" s="38"/>
      <c r="T693" s="38"/>
      <c r="U693" s="38"/>
      <c r="V693" s="38"/>
      <c r="W693" s="38"/>
      <c r="X693" s="38"/>
      <c r="Y693" s="38"/>
      <c r="Z693" s="38"/>
    </row>
    <row r="694" spans="1:26" ht="22.5" customHeight="1">
      <c r="A694" s="38"/>
      <c r="B694" s="38"/>
      <c r="C694" s="38"/>
      <c r="D694" s="38"/>
      <c r="E694" s="50"/>
      <c r="F694" s="38"/>
      <c r="G694" s="38"/>
      <c r="H694" s="38"/>
      <c r="I694" s="38"/>
      <c r="J694" s="38"/>
      <c r="K694" s="38"/>
      <c r="L694" s="27"/>
      <c r="M694" s="27"/>
      <c r="N694" s="190"/>
      <c r="O694" s="190"/>
      <c r="P694" s="38"/>
      <c r="Q694" s="38"/>
      <c r="R694" s="38"/>
      <c r="S694" s="38"/>
      <c r="T694" s="38"/>
      <c r="U694" s="38"/>
      <c r="V694" s="38"/>
      <c r="W694" s="38"/>
      <c r="X694" s="38"/>
      <c r="Y694" s="38"/>
      <c r="Z694" s="38"/>
    </row>
    <row r="695" spans="1:26" ht="22.5" customHeight="1">
      <c r="A695" s="38"/>
      <c r="B695" s="38"/>
      <c r="C695" s="38"/>
      <c r="D695" s="38"/>
      <c r="E695" s="50"/>
      <c r="F695" s="38"/>
      <c r="G695" s="38"/>
      <c r="H695" s="38"/>
      <c r="I695" s="38"/>
      <c r="J695" s="38"/>
      <c r="K695" s="38"/>
      <c r="L695" s="27"/>
      <c r="M695" s="27"/>
      <c r="N695" s="190"/>
      <c r="O695" s="190"/>
      <c r="P695" s="38"/>
      <c r="Q695" s="38"/>
      <c r="R695" s="38"/>
      <c r="S695" s="38"/>
      <c r="T695" s="38"/>
      <c r="U695" s="38"/>
      <c r="V695" s="38"/>
      <c r="W695" s="38"/>
      <c r="X695" s="38"/>
      <c r="Y695" s="38"/>
      <c r="Z695" s="38"/>
    </row>
    <row r="696" spans="1:26" ht="22.5" customHeight="1">
      <c r="A696" s="38"/>
      <c r="B696" s="38"/>
      <c r="C696" s="38"/>
      <c r="D696" s="38"/>
      <c r="E696" s="50"/>
      <c r="F696" s="38"/>
      <c r="G696" s="38"/>
      <c r="H696" s="38"/>
      <c r="I696" s="38"/>
      <c r="J696" s="38"/>
      <c r="K696" s="38"/>
      <c r="L696" s="27"/>
      <c r="M696" s="27"/>
      <c r="N696" s="190"/>
      <c r="O696" s="190"/>
      <c r="P696" s="38"/>
      <c r="Q696" s="38"/>
      <c r="R696" s="38"/>
      <c r="S696" s="38"/>
      <c r="T696" s="38"/>
      <c r="U696" s="38"/>
      <c r="V696" s="38"/>
      <c r="W696" s="38"/>
      <c r="X696" s="38"/>
      <c r="Y696" s="38"/>
      <c r="Z696" s="38"/>
    </row>
    <row r="697" spans="1:26" ht="22.5" customHeight="1">
      <c r="A697" s="38"/>
      <c r="B697" s="38"/>
      <c r="C697" s="38"/>
      <c r="D697" s="38"/>
      <c r="E697" s="50"/>
      <c r="F697" s="38"/>
      <c r="G697" s="38"/>
      <c r="H697" s="38"/>
      <c r="I697" s="38"/>
      <c r="J697" s="38"/>
      <c r="K697" s="38"/>
      <c r="L697" s="27"/>
      <c r="M697" s="27"/>
      <c r="N697" s="190"/>
      <c r="O697" s="190"/>
      <c r="P697" s="38"/>
      <c r="Q697" s="38"/>
      <c r="R697" s="38"/>
      <c r="S697" s="38"/>
      <c r="T697" s="38"/>
      <c r="U697" s="38"/>
      <c r="V697" s="38"/>
      <c r="W697" s="38"/>
      <c r="X697" s="38"/>
      <c r="Y697" s="38"/>
      <c r="Z697" s="38"/>
    </row>
    <row r="698" spans="1:26" ht="22.5" customHeight="1">
      <c r="A698" s="38"/>
      <c r="B698" s="38"/>
      <c r="C698" s="38"/>
      <c r="D698" s="38"/>
      <c r="E698" s="50"/>
      <c r="F698" s="38"/>
      <c r="G698" s="38"/>
      <c r="H698" s="38"/>
      <c r="I698" s="38"/>
      <c r="J698" s="38"/>
      <c r="K698" s="38"/>
      <c r="L698" s="27"/>
      <c r="M698" s="27"/>
      <c r="N698" s="190"/>
      <c r="O698" s="190"/>
      <c r="P698" s="38"/>
      <c r="Q698" s="38"/>
      <c r="R698" s="38"/>
      <c r="S698" s="38"/>
      <c r="T698" s="38"/>
      <c r="U698" s="38"/>
      <c r="V698" s="38"/>
      <c r="W698" s="38"/>
      <c r="X698" s="38"/>
      <c r="Y698" s="38"/>
      <c r="Z698" s="38"/>
    </row>
    <row r="699" spans="1:26" ht="22.5" customHeight="1">
      <c r="A699" s="38"/>
      <c r="B699" s="38"/>
      <c r="C699" s="38"/>
      <c r="D699" s="38"/>
      <c r="E699" s="50"/>
      <c r="F699" s="38"/>
      <c r="G699" s="38"/>
      <c r="H699" s="38"/>
      <c r="I699" s="38"/>
      <c r="J699" s="38"/>
      <c r="K699" s="38"/>
      <c r="L699" s="27"/>
      <c r="M699" s="27"/>
      <c r="N699" s="190"/>
      <c r="O699" s="190"/>
      <c r="P699" s="38"/>
      <c r="Q699" s="38"/>
      <c r="R699" s="38"/>
      <c r="S699" s="38"/>
      <c r="T699" s="38"/>
      <c r="U699" s="38"/>
      <c r="V699" s="38"/>
      <c r="W699" s="38"/>
      <c r="X699" s="38"/>
      <c r="Y699" s="38"/>
      <c r="Z699" s="38"/>
    </row>
    <row r="700" spans="1:26" ht="22.5" customHeight="1">
      <c r="A700" s="38"/>
      <c r="B700" s="38"/>
      <c r="C700" s="38"/>
      <c r="D700" s="38"/>
      <c r="E700" s="50"/>
      <c r="F700" s="38"/>
      <c r="G700" s="38"/>
      <c r="H700" s="38"/>
      <c r="I700" s="38"/>
      <c r="J700" s="38"/>
      <c r="K700" s="38"/>
      <c r="L700" s="27"/>
      <c r="M700" s="27"/>
      <c r="N700" s="190"/>
      <c r="O700" s="190"/>
      <c r="P700" s="38"/>
      <c r="Q700" s="38"/>
      <c r="R700" s="38"/>
      <c r="S700" s="38"/>
      <c r="T700" s="38"/>
      <c r="U700" s="38"/>
      <c r="V700" s="38"/>
      <c r="W700" s="38"/>
      <c r="X700" s="38"/>
      <c r="Y700" s="38"/>
      <c r="Z700" s="38"/>
    </row>
    <row r="701" spans="1:26" ht="22.5" customHeight="1">
      <c r="A701" s="38"/>
      <c r="B701" s="38"/>
      <c r="C701" s="38"/>
      <c r="D701" s="38"/>
      <c r="E701" s="50"/>
      <c r="F701" s="38"/>
      <c r="G701" s="38"/>
      <c r="H701" s="38"/>
      <c r="I701" s="38"/>
      <c r="J701" s="38"/>
      <c r="K701" s="38"/>
      <c r="L701" s="27"/>
      <c r="M701" s="27"/>
      <c r="N701" s="190"/>
      <c r="O701" s="190"/>
      <c r="P701" s="38"/>
      <c r="Q701" s="38"/>
      <c r="R701" s="38"/>
      <c r="S701" s="38"/>
      <c r="T701" s="38"/>
      <c r="U701" s="38"/>
      <c r="V701" s="38"/>
      <c r="W701" s="38"/>
      <c r="X701" s="38"/>
      <c r="Y701" s="38"/>
      <c r="Z701" s="38"/>
    </row>
    <row r="702" spans="1:26" ht="22.5" customHeight="1">
      <c r="A702" s="38"/>
      <c r="B702" s="38"/>
      <c r="C702" s="38"/>
      <c r="D702" s="38"/>
      <c r="E702" s="50"/>
      <c r="F702" s="38"/>
      <c r="G702" s="38"/>
      <c r="H702" s="38"/>
      <c r="I702" s="38"/>
      <c r="J702" s="38"/>
      <c r="K702" s="38"/>
      <c r="L702" s="27"/>
      <c r="M702" s="27"/>
      <c r="N702" s="190"/>
      <c r="O702" s="190"/>
      <c r="P702" s="38"/>
      <c r="Q702" s="38"/>
      <c r="R702" s="38"/>
      <c r="S702" s="38"/>
      <c r="T702" s="38"/>
      <c r="U702" s="38"/>
      <c r="V702" s="38"/>
      <c r="W702" s="38"/>
      <c r="X702" s="38"/>
      <c r="Y702" s="38"/>
      <c r="Z702" s="38"/>
    </row>
    <row r="703" spans="1:26" ht="22.5" customHeight="1">
      <c r="A703" s="38"/>
      <c r="B703" s="38"/>
      <c r="C703" s="38"/>
      <c r="D703" s="38"/>
      <c r="E703" s="50"/>
      <c r="F703" s="38"/>
      <c r="G703" s="38"/>
      <c r="H703" s="38"/>
      <c r="I703" s="38"/>
      <c r="J703" s="38"/>
      <c r="K703" s="38"/>
      <c r="L703" s="27"/>
      <c r="M703" s="27"/>
      <c r="N703" s="190"/>
      <c r="O703" s="190"/>
      <c r="P703" s="38"/>
      <c r="Q703" s="38"/>
      <c r="R703" s="38"/>
      <c r="S703" s="38"/>
      <c r="T703" s="38"/>
      <c r="U703" s="38"/>
      <c r="V703" s="38"/>
      <c r="W703" s="38"/>
      <c r="X703" s="38"/>
      <c r="Y703" s="38"/>
      <c r="Z703" s="38"/>
    </row>
    <row r="704" spans="1:26" ht="22.5" customHeight="1">
      <c r="A704" s="38"/>
      <c r="B704" s="38"/>
      <c r="C704" s="38"/>
      <c r="D704" s="38"/>
      <c r="E704" s="50"/>
      <c r="F704" s="38"/>
      <c r="G704" s="38"/>
      <c r="H704" s="38"/>
      <c r="I704" s="38"/>
      <c r="J704" s="38"/>
      <c r="K704" s="38"/>
      <c r="L704" s="27"/>
      <c r="M704" s="27"/>
      <c r="N704" s="190"/>
      <c r="O704" s="190"/>
      <c r="P704" s="38"/>
      <c r="Q704" s="38"/>
      <c r="R704" s="38"/>
      <c r="S704" s="38"/>
      <c r="T704" s="38"/>
      <c r="U704" s="38"/>
      <c r="V704" s="38"/>
      <c r="W704" s="38"/>
      <c r="X704" s="38"/>
      <c r="Y704" s="38"/>
      <c r="Z704" s="38"/>
    </row>
    <row r="705" spans="1:26" ht="22.5" customHeight="1">
      <c r="A705" s="38"/>
      <c r="B705" s="38"/>
      <c r="C705" s="38"/>
      <c r="D705" s="38"/>
      <c r="E705" s="50"/>
      <c r="F705" s="38"/>
      <c r="G705" s="38"/>
      <c r="H705" s="38"/>
      <c r="I705" s="38"/>
      <c r="J705" s="38"/>
      <c r="K705" s="38"/>
      <c r="L705" s="27"/>
      <c r="M705" s="27"/>
      <c r="N705" s="190"/>
      <c r="O705" s="190"/>
      <c r="P705" s="38"/>
      <c r="Q705" s="38"/>
      <c r="R705" s="38"/>
      <c r="S705" s="38"/>
      <c r="T705" s="38"/>
      <c r="U705" s="38"/>
      <c r="V705" s="38"/>
      <c r="W705" s="38"/>
      <c r="X705" s="38"/>
      <c r="Y705" s="38"/>
      <c r="Z705" s="38"/>
    </row>
    <row r="706" spans="1:26" ht="22.5" customHeight="1">
      <c r="A706" s="38"/>
      <c r="B706" s="38"/>
      <c r="C706" s="38"/>
      <c r="D706" s="38"/>
      <c r="E706" s="50"/>
      <c r="F706" s="38"/>
      <c r="G706" s="38"/>
      <c r="H706" s="38"/>
      <c r="I706" s="38"/>
      <c r="J706" s="38"/>
      <c r="K706" s="38"/>
      <c r="L706" s="27"/>
      <c r="M706" s="27"/>
      <c r="N706" s="190"/>
      <c r="O706" s="190"/>
      <c r="P706" s="38"/>
      <c r="Q706" s="38"/>
      <c r="R706" s="38"/>
      <c r="S706" s="38"/>
      <c r="T706" s="38"/>
      <c r="U706" s="38"/>
      <c r="V706" s="38"/>
      <c r="W706" s="38"/>
      <c r="X706" s="38"/>
      <c r="Y706" s="38"/>
      <c r="Z706" s="38"/>
    </row>
    <row r="707" spans="1:26" ht="22.5" customHeight="1">
      <c r="A707" s="38"/>
      <c r="B707" s="38"/>
      <c r="C707" s="38"/>
      <c r="D707" s="38"/>
      <c r="E707" s="50"/>
      <c r="F707" s="38"/>
      <c r="G707" s="38"/>
      <c r="H707" s="38"/>
      <c r="I707" s="38"/>
      <c r="J707" s="38"/>
      <c r="K707" s="38"/>
      <c r="L707" s="27"/>
      <c r="M707" s="27"/>
      <c r="N707" s="190"/>
      <c r="O707" s="190"/>
      <c r="P707" s="38"/>
      <c r="Q707" s="38"/>
      <c r="R707" s="38"/>
      <c r="S707" s="38"/>
      <c r="T707" s="38"/>
      <c r="U707" s="38"/>
      <c r="V707" s="38"/>
      <c r="W707" s="38"/>
      <c r="X707" s="38"/>
      <c r="Y707" s="38"/>
      <c r="Z707" s="38"/>
    </row>
    <row r="708" spans="1:26" ht="22.5" customHeight="1">
      <c r="A708" s="38"/>
      <c r="B708" s="38"/>
      <c r="C708" s="38"/>
      <c r="D708" s="38"/>
      <c r="E708" s="50"/>
      <c r="F708" s="38"/>
      <c r="G708" s="38"/>
      <c r="H708" s="38"/>
      <c r="I708" s="38"/>
      <c r="J708" s="38"/>
      <c r="K708" s="38"/>
      <c r="L708" s="27"/>
      <c r="M708" s="27"/>
      <c r="N708" s="190"/>
      <c r="O708" s="190"/>
      <c r="P708" s="38"/>
      <c r="Q708" s="38"/>
      <c r="R708" s="38"/>
      <c r="S708" s="38"/>
      <c r="T708" s="38"/>
      <c r="U708" s="38"/>
      <c r="V708" s="38"/>
      <c r="W708" s="38"/>
      <c r="X708" s="38"/>
      <c r="Y708" s="38"/>
      <c r="Z708" s="38"/>
    </row>
    <row r="709" spans="1:26" ht="22.5" customHeight="1">
      <c r="A709" s="38"/>
      <c r="B709" s="38"/>
      <c r="C709" s="38"/>
      <c r="D709" s="38"/>
      <c r="E709" s="50"/>
      <c r="F709" s="38"/>
      <c r="G709" s="38"/>
      <c r="H709" s="38"/>
      <c r="I709" s="38"/>
      <c r="J709" s="38"/>
      <c r="K709" s="38"/>
      <c r="L709" s="27"/>
      <c r="M709" s="27"/>
      <c r="N709" s="190"/>
      <c r="O709" s="190"/>
      <c r="P709" s="38"/>
      <c r="Q709" s="38"/>
      <c r="R709" s="38"/>
      <c r="S709" s="38"/>
      <c r="T709" s="38"/>
      <c r="U709" s="38"/>
      <c r="V709" s="38"/>
      <c r="W709" s="38"/>
      <c r="X709" s="38"/>
      <c r="Y709" s="38"/>
      <c r="Z709" s="38"/>
    </row>
    <row r="710" spans="1:26" ht="22.5" customHeight="1">
      <c r="A710" s="38"/>
      <c r="B710" s="38"/>
      <c r="C710" s="38"/>
      <c r="D710" s="38"/>
      <c r="E710" s="50"/>
      <c r="F710" s="38"/>
      <c r="G710" s="38"/>
      <c r="H710" s="38"/>
      <c r="I710" s="38"/>
      <c r="J710" s="38"/>
      <c r="K710" s="38"/>
      <c r="L710" s="27"/>
      <c r="M710" s="27"/>
      <c r="N710" s="190"/>
      <c r="O710" s="190"/>
      <c r="P710" s="38"/>
      <c r="Q710" s="38"/>
      <c r="R710" s="38"/>
      <c r="S710" s="38"/>
      <c r="T710" s="38"/>
      <c r="U710" s="38"/>
      <c r="V710" s="38"/>
      <c r="W710" s="38"/>
      <c r="X710" s="38"/>
      <c r="Y710" s="38"/>
      <c r="Z710" s="38"/>
    </row>
    <row r="711" spans="1:26" ht="22.5" customHeight="1">
      <c r="A711" s="38"/>
      <c r="B711" s="38"/>
      <c r="C711" s="38"/>
      <c r="D711" s="38"/>
      <c r="E711" s="50"/>
      <c r="F711" s="38"/>
      <c r="G711" s="38"/>
      <c r="H711" s="38"/>
      <c r="I711" s="38"/>
      <c r="J711" s="38"/>
      <c r="K711" s="38"/>
      <c r="L711" s="27"/>
      <c r="M711" s="27"/>
      <c r="N711" s="190"/>
      <c r="O711" s="190"/>
      <c r="P711" s="38"/>
      <c r="Q711" s="38"/>
      <c r="R711" s="38"/>
      <c r="S711" s="38"/>
      <c r="T711" s="38"/>
      <c r="U711" s="38"/>
      <c r="V711" s="38"/>
      <c r="W711" s="38"/>
      <c r="X711" s="38"/>
      <c r="Y711" s="38"/>
      <c r="Z711" s="38"/>
    </row>
    <row r="712" spans="1:26" ht="22.5" customHeight="1">
      <c r="A712" s="38"/>
      <c r="B712" s="38"/>
      <c r="C712" s="38"/>
      <c r="D712" s="38"/>
      <c r="E712" s="50"/>
      <c r="F712" s="38"/>
      <c r="G712" s="38"/>
      <c r="H712" s="38"/>
      <c r="I712" s="38"/>
      <c r="J712" s="38"/>
      <c r="K712" s="38"/>
      <c r="L712" s="27"/>
      <c r="M712" s="27"/>
      <c r="N712" s="190"/>
      <c r="O712" s="190"/>
      <c r="P712" s="38"/>
      <c r="Q712" s="38"/>
      <c r="R712" s="38"/>
      <c r="S712" s="38"/>
      <c r="T712" s="38"/>
      <c r="U712" s="38"/>
      <c r="V712" s="38"/>
      <c r="W712" s="38"/>
      <c r="X712" s="38"/>
      <c r="Y712" s="38"/>
      <c r="Z712" s="38"/>
    </row>
    <row r="713" spans="1:26" ht="22.5" customHeight="1">
      <c r="A713" s="38"/>
      <c r="B713" s="38"/>
      <c r="C713" s="38"/>
      <c r="D713" s="38"/>
      <c r="E713" s="50"/>
      <c r="F713" s="38"/>
      <c r="G713" s="38"/>
      <c r="H713" s="38"/>
      <c r="I713" s="38"/>
      <c r="J713" s="38"/>
      <c r="K713" s="38"/>
      <c r="L713" s="27"/>
      <c r="M713" s="27"/>
      <c r="N713" s="190"/>
      <c r="O713" s="190"/>
      <c r="P713" s="38"/>
      <c r="Q713" s="38"/>
      <c r="R713" s="38"/>
      <c r="S713" s="38"/>
      <c r="T713" s="38"/>
      <c r="U713" s="38"/>
      <c r="V713" s="38"/>
      <c r="W713" s="38"/>
      <c r="X713" s="38"/>
      <c r="Y713" s="38"/>
      <c r="Z713" s="38"/>
    </row>
    <row r="714" spans="1:26" ht="22.5" customHeight="1">
      <c r="A714" s="38"/>
      <c r="B714" s="38"/>
      <c r="C714" s="38"/>
      <c r="D714" s="38"/>
      <c r="E714" s="50"/>
      <c r="F714" s="38"/>
      <c r="G714" s="38"/>
      <c r="H714" s="38"/>
      <c r="I714" s="38"/>
      <c r="J714" s="38"/>
      <c r="K714" s="38"/>
      <c r="L714" s="27"/>
      <c r="M714" s="27"/>
      <c r="N714" s="190"/>
      <c r="O714" s="190"/>
      <c r="P714" s="38"/>
      <c r="Q714" s="38"/>
      <c r="R714" s="38"/>
      <c r="S714" s="38"/>
      <c r="T714" s="38"/>
      <c r="U714" s="38"/>
      <c r="V714" s="38"/>
      <c r="W714" s="38"/>
      <c r="X714" s="38"/>
      <c r="Y714" s="38"/>
      <c r="Z714" s="38"/>
    </row>
    <row r="715" spans="1:26" ht="22.5" customHeight="1">
      <c r="A715" s="38"/>
      <c r="B715" s="38"/>
      <c r="C715" s="38"/>
      <c r="D715" s="38"/>
      <c r="E715" s="50"/>
      <c r="F715" s="38"/>
      <c r="G715" s="38"/>
      <c r="H715" s="38"/>
      <c r="I715" s="38"/>
      <c r="J715" s="38"/>
      <c r="K715" s="38"/>
      <c r="L715" s="27"/>
      <c r="M715" s="27"/>
      <c r="N715" s="190"/>
      <c r="O715" s="190"/>
      <c r="P715" s="38"/>
      <c r="Q715" s="38"/>
      <c r="R715" s="38"/>
      <c r="S715" s="38"/>
      <c r="T715" s="38"/>
      <c r="U715" s="38"/>
      <c r="V715" s="38"/>
      <c r="W715" s="38"/>
      <c r="X715" s="38"/>
      <c r="Y715" s="38"/>
      <c r="Z715" s="38"/>
    </row>
    <row r="716" spans="1:26" ht="22.5" customHeight="1">
      <c r="A716" s="38"/>
      <c r="B716" s="38"/>
      <c r="C716" s="38"/>
      <c r="D716" s="38"/>
      <c r="E716" s="50"/>
      <c r="F716" s="38"/>
      <c r="G716" s="38"/>
      <c r="H716" s="38"/>
      <c r="I716" s="38"/>
      <c r="J716" s="38"/>
      <c r="K716" s="38"/>
      <c r="L716" s="27"/>
      <c r="M716" s="27"/>
      <c r="N716" s="190"/>
      <c r="O716" s="190"/>
      <c r="P716" s="38"/>
      <c r="Q716" s="38"/>
      <c r="R716" s="38"/>
      <c r="S716" s="38"/>
      <c r="T716" s="38"/>
      <c r="U716" s="38"/>
      <c r="V716" s="38"/>
      <c r="W716" s="38"/>
      <c r="X716" s="38"/>
      <c r="Y716" s="38"/>
      <c r="Z716" s="38"/>
    </row>
    <row r="717" spans="1:26" ht="22.5" customHeight="1">
      <c r="A717" s="38"/>
      <c r="B717" s="38"/>
      <c r="C717" s="38"/>
      <c r="D717" s="38"/>
      <c r="E717" s="50"/>
      <c r="F717" s="38"/>
      <c r="G717" s="38"/>
      <c r="H717" s="38"/>
      <c r="I717" s="38"/>
      <c r="J717" s="38"/>
      <c r="K717" s="38"/>
      <c r="L717" s="27"/>
      <c r="M717" s="27"/>
      <c r="N717" s="190"/>
      <c r="O717" s="190"/>
      <c r="P717" s="38"/>
      <c r="Q717" s="38"/>
      <c r="R717" s="38"/>
      <c r="S717" s="38"/>
      <c r="T717" s="38"/>
      <c r="U717" s="38"/>
      <c r="V717" s="38"/>
      <c r="W717" s="38"/>
      <c r="X717" s="38"/>
      <c r="Y717" s="38"/>
      <c r="Z717" s="38"/>
    </row>
    <row r="718" spans="1:26" ht="22.5" customHeight="1">
      <c r="A718" s="38"/>
      <c r="B718" s="38"/>
      <c r="C718" s="38"/>
      <c r="D718" s="38"/>
      <c r="E718" s="50"/>
      <c r="F718" s="38"/>
      <c r="G718" s="38"/>
      <c r="H718" s="38"/>
      <c r="I718" s="38"/>
      <c r="J718" s="38"/>
      <c r="K718" s="38"/>
      <c r="L718" s="27"/>
      <c r="M718" s="27"/>
      <c r="N718" s="190"/>
      <c r="O718" s="190"/>
      <c r="P718" s="38"/>
      <c r="Q718" s="38"/>
      <c r="R718" s="38"/>
      <c r="S718" s="38"/>
      <c r="T718" s="38"/>
      <c r="U718" s="38"/>
      <c r="V718" s="38"/>
      <c r="W718" s="38"/>
      <c r="X718" s="38"/>
      <c r="Y718" s="38"/>
      <c r="Z718" s="38"/>
    </row>
    <row r="719" spans="1:26" ht="22.5" customHeight="1">
      <c r="A719" s="38"/>
      <c r="B719" s="38"/>
      <c r="C719" s="38"/>
      <c r="D719" s="38"/>
      <c r="E719" s="50"/>
      <c r="F719" s="38"/>
      <c r="G719" s="38"/>
      <c r="H719" s="38"/>
      <c r="I719" s="38"/>
      <c r="J719" s="38"/>
      <c r="K719" s="38"/>
      <c r="L719" s="27"/>
      <c r="M719" s="27"/>
      <c r="N719" s="190"/>
      <c r="O719" s="190"/>
      <c r="P719" s="38"/>
      <c r="Q719" s="38"/>
      <c r="R719" s="38"/>
      <c r="S719" s="38"/>
      <c r="T719" s="38"/>
      <c r="U719" s="38"/>
      <c r="V719" s="38"/>
      <c r="W719" s="38"/>
      <c r="X719" s="38"/>
      <c r="Y719" s="38"/>
      <c r="Z719" s="38"/>
    </row>
    <row r="720" spans="1:26" ht="22.5" customHeight="1">
      <c r="A720" s="38"/>
      <c r="B720" s="38"/>
      <c r="C720" s="38"/>
      <c r="D720" s="38"/>
      <c r="E720" s="50"/>
      <c r="F720" s="38"/>
      <c r="G720" s="38"/>
      <c r="H720" s="38"/>
      <c r="I720" s="38"/>
      <c r="J720" s="38"/>
      <c r="K720" s="38"/>
      <c r="L720" s="27"/>
      <c r="M720" s="27"/>
      <c r="N720" s="190"/>
      <c r="O720" s="190"/>
      <c r="P720" s="38"/>
      <c r="Q720" s="38"/>
      <c r="R720" s="38"/>
      <c r="S720" s="38"/>
      <c r="T720" s="38"/>
      <c r="U720" s="38"/>
      <c r="V720" s="38"/>
      <c r="W720" s="38"/>
      <c r="X720" s="38"/>
      <c r="Y720" s="38"/>
      <c r="Z720" s="38"/>
    </row>
    <row r="721" spans="1:26" ht="22.5" customHeight="1">
      <c r="A721" s="38"/>
      <c r="B721" s="38"/>
      <c r="C721" s="38"/>
      <c r="D721" s="38"/>
      <c r="E721" s="50"/>
      <c r="F721" s="38"/>
      <c r="G721" s="38"/>
      <c r="H721" s="38"/>
      <c r="I721" s="38"/>
      <c r="J721" s="38"/>
      <c r="K721" s="38"/>
      <c r="L721" s="27"/>
      <c r="M721" s="27"/>
      <c r="N721" s="190"/>
      <c r="O721" s="190"/>
      <c r="P721" s="38"/>
      <c r="Q721" s="38"/>
      <c r="R721" s="38"/>
      <c r="S721" s="38"/>
      <c r="T721" s="38"/>
      <c r="U721" s="38"/>
      <c r="V721" s="38"/>
      <c r="W721" s="38"/>
      <c r="X721" s="38"/>
      <c r="Y721" s="38"/>
      <c r="Z721" s="38"/>
    </row>
    <row r="722" spans="1:26" ht="22.5" customHeight="1">
      <c r="A722" s="38"/>
      <c r="B722" s="38"/>
      <c r="C722" s="38"/>
      <c r="D722" s="38"/>
      <c r="E722" s="50"/>
      <c r="F722" s="38"/>
      <c r="G722" s="38"/>
      <c r="H722" s="38"/>
      <c r="I722" s="38"/>
      <c r="J722" s="38"/>
      <c r="K722" s="38"/>
      <c r="L722" s="27"/>
      <c r="M722" s="27"/>
      <c r="N722" s="190"/>
      <c r="O722" s="190"/>
      <c r="P722" s="38"/>
      <c r="Q722" s="38"/>
      <c r="R722" s="38"/>
      <c r="S722" s="38"/>
      <c r="T722" s="38"/>
      <c r="U722" s="38"/>
      <c r="V722" s="38"/>
      <c r="W722" s="38"/>
      <c r="X722" s="38"/>
      <c r="Y722" s="38"/>
      <c r="Z722" s="38"/>
    </row>
    <row r="723" spans="1:26" ht="22.5" customHeight="1">
      <c r="A723" s="38"/>
      <c r="B723" s="38"/>
      <c r="C723" s="38"/>
      <c r="D723" s="38"/>
      <c r="E723" s="50"/>
      <c r="F723" s="38"/>
      <c r="G723" s="38"/>
      <c r="H723" s="38"/>
      <c r="I723" s="38"/>
      <c r="J723" s="38"/>
      <c r="K723" s="38"/>
      <c r="L723" s="27"/>
      <c r="M723" s="27"/>
      <c r="N723" s="190"/>
      <c r="O723" s="190"/>
      <c r="P723" s="38"/>
      <c r="Q723" s="38"/>
      <c r="R723" s="38"/>
      <c r="S723" s="38"/>
      <c r="T723" s="38"/>
      <c r="U723" s="38"/>
      <c r="V723" s="38"/>
      <c r="W723" s="38"/>
      <c r="X723" s="38"/>
      <c r="Y723" s="38"/>
      <c r="Z723" s="38"/>
    </row>
    <row r="724" spans="1:26" ht="22.5" customHeight="1">
      <c r="A724" s="38"/>
      <c r="B724" s="38"/>
      <c r="C724" s="38"/>
      <c r="D724" s="38"/>
      <c r="E724" s="50"/>
      <c r="F724" s="38"/>
      <c r="G724" s="38"/>
      <c r="H724" s="38"/>
      <c r="I724" s="38"/>
      <c r="J724" s="38"/>
      <c r="K724" s="38"/>
      <c r="L724" s="27"/>
      <c r="M724" s="27"/>
      <c r="N724" s="190"/>
      <c r="O724" s="190"/>
      <c r="P724" s="38"/>
      <c r="Q724" s="38"/>
      <c r="R724" s="38"/>
      <c r="S724" s="38"/>
      <c r="T724" s="38"/>
      <c r="U724" s="38"/>
      <c r="V724" s="38"/>
      <c r="W724" s="38"/>
      <c r="X724" s="38"/>
      <c r="Y724" s="38"/>
      <c r="Z724" s="38"/>
    </row>
    <row r="725" spans="1:26" ht="22.5" customHeight="1">
      <c r="A725" s="38"/>
      <c r="B725" s="38"/>
      <c r="C725" s="38"/>
      <c r="D725" s="38"/>
      <c r="E725" s="50"/>
      <c r="F725" s="38"/>
      <c r="G725" s="38"/>
      <c r="H725" s="38"/>
      <c r="I725" s="38"/>
      <c r="J725" s="38"/>
      <c r="K725" s="38"/>
      <c r="L725" s="27"/>
      <c r="M725" s="27"/>
      <c r="N725" s="190"/>
      <c r="O725" s="190"/>
      <c r="P725" s="38"/>
      <c r="Q725" s="38"/>
      <c r="R725" s="38"/>
      <c r="S725" s="38"/>
      <c r="T725" s="38"/>
      <c r="U725" s="38"/>
      <c r="V725" s="38"/>
      <c r="W725" s="38"/>
      <c r="X725" s="38"/>
      <c r="Y725" s="38"/>
      <c r="Z725" s="38"/>
    </row>
    <row r="726" spans="1:26" ht="22.5" customHeight="1">
      <c r="A726" s="38"/>
      <c r="B726" s="38"/>
      <c r="C726" s="38"/>
      <c r="D726" s="38"/>
      <c r="E726" s="50"/>
      <c r="F726" s="38"/>
      <c r="G726" s="38"/>
      <c r="H726" s="38"/>
      <c r="I726" s="38"/>
      <c r="J726" s="38"/>
      <c r="K726" s="38"/>
      <c r="L726" s="27"/>
      <c r="M726" s="27"/>
      <c r="N726" s="190"/>
      <c r="O726" s="190"/>
      <c r="P726" s="38"/>
      <c r="Q726" s="38"/>
      <c r="R726" s="38"/>
      <c r="S726" s="38"/>
      <c r="T726" s="38"/>
      <c r="U726" s="38"/>
      <c r="V726" s="38"/>
      <c r="W726" s="38"/>
      <c r="X726" s="38"/>
      <c r="Y726" s="38"/>
      <c r="Z726" s="38"/>
    </row>
    <row r="727" spans="1:26" ht="22.5" customHeight="1">
      <c r="A727" s="38"/>
      <c r="B727" s="38"/>
      <c r="C727" s="38"/>
      <c r="D727" s="38"/>
      <c r="E727" s="50"/>
      <c r="F727" s="38"/>
      <c r="G727" s="38"/>
      <c r="H727" s="38"/>
      <c r="I727" s="38"/>
      <c r="J727" s="38"/>
      <c r="K727" s="38"/>
      <c r="L727" s="27"/>
      <c r="M727" s="27"/>
      <c r="N727" s="190"/>
      <c r="O727" s="190"/>
      <c r="P727" s="38"/>
      <c r="Q727" s="38"/>
      <c r="R727" s="38"/>
      <c r="S727" s="38"/>
      <c r="T727" s="38"/>
      <c r="U727" s="38"/>
      <c r="V727" s="38"/>
      <c r="W727" s="38"/>
      <c r="X727" s="38"/>
      <c r="Y727" s="38"/>
      <c r="Z727" s="38"/>
    </row>
    <row r="728" spans="1:26" ht="22.5" customHeight="1">
      <c r="A728" s="38"/>
      <c r="B728" s="38"/>
      <c r="C728" s="38"/>
      <c r="D728" s="38"/>
      <c r="E728" s="50"/>
      <c r="F728" s="38"/>
      <c r="G728" s="38"/>
      <c r="H728" s="38"/>
      <c r="I728" s="38"/>
      <c r="J728" s="38"/>
      <c r="K728" s="38"/>
      <c r="L728" s="27"/>
      <c r="M728" s="27"/>
      <c r="N728" s="190"/>
      <c r="O728" s="190"/>
      <c r="P728" s="38"/>
      <c r="Q728" s="38"/>
      <c r="R728" s="38"/>
      <c r="S728" s="38"/>
      <c r="T728" s="38"/>
      <c r="U728" s="38"/>
      <c r="V728" s="38"/>
      <c r="W728" s="38"/>
      <c r="X728" s="38"/>
      <c r="Y728" s="38"/>
      <c r="Z728" s="38"/>
    </row>
    <row r="729" spans="1:26" ht="22.5" customHeight="1">
      <c r="A729" s="38"/>
      <c r="B729" s="38"/>
      <c r="C729" s="38"/>
      <c r="D729" s="38"/>
      <c r="E729" s="50"/>
      <c r="F729" s="38"/>
      <c r="G729" s="38"/>
      <c r="H729" s="38"/>
      <c r="I729" s="38"/>
      <c r="J729" s="38"/>
      <c r="K729" s="38"/>
      <c r="L729" s="27"/>
      <c r="M729" s="27"/>
      <c r="N729" s="190"/>
      <c r="O729" s="190"/>
      <c r="P729" s="38"/>
      <c r="Q729" s="38"/>
      <c r="R729" s="38"/>
      <c r="S729" s="38"/>
      <c r="T729" s="38"/>
      <c r="U729" s="38"/>
      <c r="V729" s="38"/>
      <c r="W729" s="38"/>
      <c r="X729" s="38"/>
      <c r="Y729" s="38"/>
      <c r="Z729" s="38"/>
    </row>
    <row r="730" spans="1:26" ht="22.5" customHeight="1">
      <c r="A730" s="38"/>
      <c r="B730" s="38"/>
      <c r="C730" s="38"/>
      <c r="D730" s="38"/>
      <c r="E730" s="50"/>
      <c r="F730" s="38"/>
      <c r="G730" s="38"/>
      <c r="H730" s="38"/>
      <c r="I730" s="38"/>
      <c r="J730" s="38"/>
      <c r="K730" s="38"/>
      <c r="L730" s="27"/>
      <c r="M730" s="27"/>
      <c r="N730" s="190"/>
      <c r="O730" s="190"/>
      <c r="P730" s="38"/>
      <c r="Q730" s="38"/>
      <c r="R730" s="38"/>
      <c r="S730" s="38"/>
      <c r="T730" s="38"/>
      <c r="U730" s="38"/>
      <c r="V730" s="38"/>
      <c r="W730" s="38"/>
      <c r="X730" s="38"/>
      <c r="Y730" s="38"/>
      <c r="Z730" s="38"/>
    </row>
    <row r="731" spans="1:26" ht="22.5" customHeight="1">
      <c r="A731" s="38"/>
      <c r="B731" s="38"/>
      <c r="C731" s="38"/>
      <c r="D731" s="38"/>
      <c r="E731" s="50"/>
      <c r="F731" s="38"/>
      <c r="G731" s="38"/>
      <c r="H731" s="38"/>
      <c r="I731" s="38"/>
      <c r="J731" s="38"/>
      <c r="K731" s="38"/>
      <c r="L731" s="27"/>
      <c r="M731" s="27"/>
      <c r="N731" s="190"/>
      <c r="O731" s="190"/>
      <c r="P731" s="38"/>
      <c r="Q731" s="38"/>
      <c r="R731" s="38"/>
      <c r="S731" s="38"/>
      <c r="T731" s="38"/>
      <c r="U731" s="38"/>
      <c r="V731" s="38"/>
      <c r="W731" s="38"/>
      <c r="X731" s="38"/>
      <c r="Y731" s="38"/>
      <c r="Z731" s="38"/>
    </row>
    <row r="732" spans="1:26" ht="22.5" customHeight="1">
      <c r="A732" s="38"/>
      <c r="B732" s="38"/>
      <c r="C732" s="38"/>
      <c r="D732" s="38"/>
      <c r="E732" s="50"/>
      <c r="F732" s="38"/>
      <c r="G732" s="38"/>
      <c r="H732" s="38"/>
      <c r="I732" s="38"/>
      <c r="J732" s="38"/>
      <c r="K732" s="38"/>
      <c r="L732" s="27"/>
      <c r="M732" s="27"/>
      <c r="N732" s="190"/>
      <c r="O732" s="190"/>
      <c r="P732" s="38"/>
      <c r="Q732" s="38"/>
      <c r="R732" s="38"/>
      <c r="S732" s="38"/>
      <c r="T732" s="38"/>
      <c r="U732" s="38"/>
      <c r="V732" s="38"/>
      <c r="W732" s="38"/>
      <c r="X732" s="38"/>
      <c r="Y732" s="38"/>
      <c r="Z732" s="38"/>
    </row>
    <row r="733" spans="1:26" ht="22.5" customHeight="1">
      <c r="A733" s="38"/>
      <c r="B733" s="38"/>
      <c r="C733" s="38"/>
      <c r="D733" s="38"/>
      <c r="E733" s="50"/>
      <c r="F733" s="38"/>
      <c r="G733" s="38"/>
      <c r="H733" s="38"/>
      <c r="I733" s="38"/>
      <c r="J733" s="38"/>
      <c r="K733" s="38"/>
      <c r="L733" s="27"/>
      <c r="M733" s="27"/>
      <c r="N733" s="190"/>
      <c r="O733" s="190"/>
      <c r="P733" s="38"/>
      <c r="Q733" s="38"/>
      <c r="R733" s="38"/>
      <c r="S733" s="38"/>
      <c r="T733" s="38"/>
      <c r="U733" s="38"/>
      <c r="V733" s="38"/>
      <c r="W733" s="38"/>
      <c r="X733" s="38"/>
      <c r="Y733" s="38"/>
      <c r="Z733" s="38"/>
    </row>
    <row r="734" spans="1:26" ht="22.5" customHeight="1">
      <c r="A734" s="38"/>
      <c r="B734" s="38"/>
      <c r="C734" s="38"/>
      <c r="D734" s="38"/>
      <c r="E734" s="50"/>
      <c r="F734" s="38"/>
      <c r="G734" s="38"/>
      <c r="H734" s="38"/>
      <c r="I734" s="38"/>
      <c r="J734" s="38"/>
      <c r="K734" s="38"/>
      <c r="L734" s="27"/>
      <c r="M734" s="27"/>
      <c r="N734" s="190"/>
      <c r="O734" s="190"/>
      <c r="P734" s="38"/>
      <c r="Q734" s="38"/>
      <c r="R734" s="38"/>
      <c r="S734" s="38"/>
      <c r="T734" s="38"/>
      <c r="U734" s="38"/>
      <c r="V734" s="38"/>
      <c r="W734" s="38"/>
      <c r="X734" s="38"/>
      <c r="Y734" s="38"/>
      <c r="Z734" s="38"/>
    </row>
    <row r="735" spans="1:26" ht="22.5" customHeight="1">
      <c r="A735" s="38"/>
      <c r="B735" s="38"/>
      <c r="C735" s="38"/>
      <c r="D735" s="38"/>
      <c r="E735" s="50"/>
      <c r="F735" s="38"/>
      <c r="G735" s="38"/>
      <c r="H735" s="38"/>
      <c r="I735" s="38"/>
      <c r="J735" s="38"/>
      <c r="K735" s="38"/>
      <c r="L735" s="27"/>
      <c r="M735" s="27"/>
      <c r="N735" s="190"/>
      <c r="O735" s="190"/>
      <c r="P735" s="38"/>
      <c r="Q735" s="38"/>
      <c r="R735" s="38"/>
      <c r="S735" s="38"/>
      <c r="T735" s="38"/>
      <c r="U735" s="38"/>
      <c r="V735" s="38"/>
      <c r="W735" s="38"/>
      <c r="X735" s="38"/>
      <c r="Y735" s="38"/>
      <c r="Z735" s="38"/>
    </row>
    <row r="736" spans="1:26" ht="22.5" customHeight="1">
      <c r="A736" s="38"/>
      <c r="B736" s="38"/>
      <c r="C736" s="38"/>
      <c r="D736" s="38"/>
      <c r="E736" s="50"/>
      <c r="F736" s="38"/>
      <c r="G736" s="38"/>
      <c r="H736" s="38"/>
      <c r="I736" s="38"/>
      <c r="J736" s="38"/>
      <c r="K736" s="38"/>
      <c r="L736" s="27"/>
      <c r="M736" s="27"/>
      <c r="N736" s="190"/>
      <c r="O736" s="190"/>
      <c r="P736" s="38"/>
      <c r="Q736" s="38"/>
      <c r="R736" s="38"/>
      <c r="S736" s="38"/>
      <c r="T736" s="38"/>
      <c r="U736" s="38"/>
      <c r="V736" s="38"/>
      <c r="W736" s="38"/>
      <c r="X736" s="38"/>
      <c r="Y736" s="38"/>
      <c r="Z736" s="38"/>
    </row>
    <row r="737" spans="1:26" ht="22.5" customHeight="1">
      <c r="A737" s="38"/>
      <c r="B737" s="38"/>
      <c r="C737" s="38"/>
      <c r="D737" s="38"/>
      <c r="E737" s="50"/>
      <c r="F737" s="38"/>
      <c r="G737" s="38"/>
      <c r="H737" s="38"/>
      <c r="I737" s="38"/>
      <c r="J737" s="38"/>
      <c r="K737" s="38"/>
      <c r="L737" s="27"/>
      <c r="M737" s="27"/>
      <c r="N737" s="190"/>
      <c r="O737" s="190"/>
      <c r="P737" s="38"/>
      <c r="Q737" s="38"/>
      <c r="R737" s="38"/>
      <c r="S737" s="38"/>
      <c r="T737" s="38"/>
      <c r="U737" s="38"/>
      <c r="V737" s="38"/>
      <c r="W737" s="38"/>
      <c r="X737" s="38"/>
      <c r="Y737" s="38"/>
      <c r="Z737" s="38"/>
    </row>
    <row r="738" spans="1:26" ht="22.5" customHeight="1">
      <c r="A738" s="38"/>
      <c r="B738" s="38"/>
      <c r="C738" s="38"/>
      <c r="D738" s="38"/>
      <c r="E738" s="50"/>
      <c r="F738" s="38"/>
      <c r="G738" s="38"/>
      <c r="H738" s="38"/>
      <c r="I738" s="38"/>
      <c r="J738" s="38"/>
      <c r="K738" s="38"/>
      <c r="L738" s="27"/>
      <c r="M738" s="27"/>
      <c r="N738" s="190"/>
      <c r="O738" s="190"/>
      <c r="P738" s="38"/>
      <c r="Q738" s="38"/>
      <c r="R738" s="38"/>
      <c r="S738" s="38"/>
      <c r="T738" s="38"/>
      <c r="U738" s="38"/>
      <c r="V738" s="38"/>
      <c r="W738" s="38"/>
      <c r="X738" s="38"/>
      <c r="Y738" s="38"/>
      <c r="Z738" s="38"/>
    </row>
    <row r="739" spans="1:26" ht="22.5" customHeight="1">
      <c r="A739" s="38"/>
      <c r="B739" s="38"/>
      <c r="C739" s="38"/>
      <c r="D739" s="38"/>
      <c r="E739" s="50"/>
      <c r="F739" s="38"/>
      <c r="G739" s="38"/>
      <c r="H739" s="38"/>
      <c r="I739" s="38"/>
      <c r="J739" s="38"/>
      <c r="K739" s="38"/>
      <c r="L739" s="27"/>
      <c r="M739" s="27"/>
      <c r="N739" s="190"/>
      <c r="O739" s="190"/>
      <c r="P739" s="38"/>
      <c r="Q739" s="38"/>
      <c r="R739" s="38"/>
      <c r="S739" s="38"/>
      <c r="T739" s="38"/>
      <c r="U739" s="38"/>
      <c r="V739" s="38"/>
      <c r="W739" s="38"/>
      <c r="X739" s="38"/>
      <c r="Y739" s="38"/>
      <c r="Z739" s="38"/>
    </row>
    <row r="740" spans="1:26" ht="22.5" customHeight="1">
      <c r="A740" s="38"/>
      <c r="B740" s="38"/>
      <c r="C740" s="38"/>
      <c r="D740" s="38"/>
      <c r="E740" s="50"/>
      <c r="F740" s="38"/>
      <c r="G740" s="38"/>
      <c r="H740" s="38"/>
      <c r="I740" s="38"/>
      <c r="J740" s="38"/>
      <c r="K740" s="38"/>
      <c r="L740" s="27"/>
      <c r="M740" s="27"/>
      <c r="N740" s="190"/>
      <c r="O740" s="190"/>
      <c r="P740" s="38"/>
      <c r="Q740" s="38"/>
      <c r="R740" s="38"/>
      <c r="S740" s="38"/>
      <c r="T740" s="38"/>
      <c r="U740" s="38"/>
      <c r="V740" s="38"/>
      <c r="W740" s="38"/>
      <c r="X740" s="38"/>
      <c r="Y740" s="38"/>
      <c r="Z740" s="38"/>
    </row>
    <row r="741" spans="1:26" ht="22.5" customHeight="1">
      <c r="A741" s="38"/>
      <c r="B741" s="38"/>
      <c r="C741" s="38"/>
      <c r="D741" s="38"/>
      <c r="E741" s="50"/>
      <c r="F741" s="38"/>
      <c r="G741" s="38"/>
      <c r="H741" s="38"/>
      <c r="I741" s="38"/>
      <c r="J741" s="38"/>
      <c r="K741" s="38"/>
      <c r="L741" s="27"/>
      <c r="M741" s="27"/>
      <c r="N741" s="190"/>
      <c r="O741" s="190"/>
      <c r="P741" s="38"/>
      <c r="Q741" s="38"/>
      <c r="R741" s="38"/>
      <c r="S741" s="38"/>
      <c r="T741" s="38"/>
      <c r="U741" s="38"/>
      <c r="V741" s="38"/>
      <c r="W741" s="38"/>
      <c r="X741" s="38"/>
      <c r="Y741" s="38"/>
      <c r="Z741" s="38"/>
    </row>
    <row r="742" spans="1:26" ht="22.5" customHeight="1">
      <c r="A742" s="38"/>
      <c r="B742" s="38"/>
      <c r="C742" s="38"/>
      <c r="D742" s="38"/>
      <c r="E742" s="50"/>
      <c r="F742" s="38"/>
      <c r="G742" s="38"/>
      <c r="H742" s="38"/>
      <c r="I742" s="38"/>
      <c r="J742" s="38"/>
      <c r="K742" s="38"/>
      <c r="L742" s="27"/>
      <c r="M742" s="27"/>
      <c r="N742" s="190"/>
      <c r="O742" s="190"/>
      <c r="P742" s="38"/>
      <c r="Q742" s="38"/>
      <c r="R742" s="38"/>
      <c r="S742" s="38"/>
      <c r="T742" s="38"/>
      <c r="U742" s="38"/>
      <c r="V742" s="38"/>
      <c r="W742" s="38"/>
      <c r="X742" s="38"/>
      <c r="Y742" s="38"/>
      <c r="Z742" s="38"/>
    </row>
    <row r="743" spans="1:26" ht="22.5" customHeight="1">
      <c r="A743" s="38"/>
      <c r="B743" s="38"/>
      <c r="C743" s="38"/>
      <c r="D743" s="38"/>
      <c r="E743" s="50"/>
      <c r="F743" s="38"/>
      <c r="G743" s="38"/>
      <c r="H743" s="38"/>
      <c r="I743" s="38"/>
      <c r="J743" s="38"/>
      <c r="K743" s="38"/>
      <c r="L743" s="27"/>
      <c r="M743" s="27"/>
      <c r="N743" s="190"/>
      <c r="O743" s="190"/>
      <c r="P743" s="38"/>
      <c r="Q743" s="38"/>
      <c r="R743" s="38"/>
      <c r="S743" s="38"/>
      <c r="T743" s="38"/>
      <c r="U743" s="38"/>
      <c r="V743" s="38"/>
      <c r="W743" s="38"/>
      <c r="X743" s="38"/>
      <c r="Y743" s="38"/>
      <c r="Z743" s="38"/>
    </row>
    <row r="744" spans="1:26" ht="22.5" customHeight="1">
      <c r="A744" s="38"/>
      <c r="B744" s="38"/>
      <c r="C744" s="38"/>
      <c r="D744" s="38"/>
      <c r="E744" s="50"/>
      <c r="F744" s="38"/>
      <c r="G744" s="38"/>
      <c r="H744" s="38"/>
      <c r="I744" s="38"/>
      <c r="J744" s="38"/>
      <c r="K744" s="38"/>
      <c r="L744" s="27"/>
      <c r="M744" s="27"/>
      <c r="N744" s="190"/>
      <c r="O744" s="190"/>
      <c r="P744" s="38"/>
      <c r="Q744" s="38"/>
      <c r="R744" s="38"/>
      <c r="S744" s="38"/>
      <c r="T744" s="38"/>
      <c r="U744" s="38"/>
      <c r="V744" s="38"/>
      <c r="W744" s="38"/>
      <c r="X744" s="38"/>
      <c r="Y744" s="38"/>
      <c r="Z744" s="38"/>
    </row>
    <row r="745" spans="1:26" ht="22.5" customHeight="1">
      <c r="A745" s="38"/>
      <c r="B745" s="38"/>
      <c r="C745" s="38"/>
      <c r="D745" s="38"/>
      <c r="E745" s="50"/>
      <c r="F745" s="38"/>
      <c r="G745" s="38"/>
      <c r="H745" s="38"/>
      <c r="I745" s="38"/>
      <c r="J745" s="38"/>
      <c r="K745" s="38"/>
      <c r="L745" s="27"/>
      <c r="M745" s="27"/>
      <c r="N745" s="190"/>
      <c r="O745" s="190"/>
      <c r="P745" s="38"/>
      <c r="Q745" s="38"/>
      <c r="R745" s="38"/>
      <c r="S745" s="38"/>
      <c r="T745" s="38"/>
      <c r="U745" s="38"/>
      <c r="V745" s="38"/>
      <c r="W745" s="38"/>
      <c r="X745" s="38"/>
      <c r="Y745" s="38"/>
      <c r="Z745" s="38"/>
    </row>
    <row r="746" spans="1:26" ht="22.5" customHeight="1">
      <c r="A746" s="38"/>
      <c r="B746" s="38"/>
      <c r="C746" s="38"/>
      <c r="D746" s="38"/>
      <c r="E746" s="50"/>
      <c r="F746" s="38"/>
      <c r="G746" s="38"/>
      <c r="H746" s="38"/>
      <c r="I746" s="38"/>
      <c r="J746" s="38"/>
      <c r="K746" s="38"/>
      <c r="L746" s="27"/>
      <c r="M746" s="27"/>
      <c r="N746" s="190"/>
      <c r="O746" s="190"/>
      <c r="P746" s="38"/>
      <c r="Q746" s="38"/>
      <c r="R746" s="38"/>
      <c r="S746" s="38"/>
      <c r="T746" s="38"/>
      <c r="U746" s="38"/>
      <c r="V746" s="38"/>
      <c r="W746" s="38"/>
      <c r="X746" s="38"/>
      <c r="Y746" s="38"/>
      <c r="Z746" s="38"/>
    </row>
    <row r="747" spans="1:26" ht="22.5" customHeight="1">
      <c r="A747" s="38"/>
      <c r="B747" s="38"/>
      <c r="C747" s="38"/>
      <c r="D747" s="38"/>
      <c r="E747" s="50"/>
      <c r="F747" s="38"/>
      <c r="G747" s="38"/>
      <c r="H747" s="38"/>
      <c r="I747" s="38"/>
      <c r="J747" s="38"/>
      <c r="K747" s="38"/>
      <c r="L747" s="27"/>
      <c r="M747" s="27"/>
      <c r="N747" s="190"/>
      <c r="O747" s="190"/>
      <c r="P747" s="38"/>
      <c r="Q747" s="38"/>
      <c r="R747" s="38"/>
      <c r="S747" s="38"/>
      <c r="T747" s="38"/>
      <c r="U747" s="38"/>
      <c r="V747" s="38"/>
      <c r="W747" s="38"/>
      <c r="X747" s="38"/>
      <c r="Y747" s="38"/>
      <c r="Z747" s="38"/>
    </row>
    <row r="748" spans="1:26" ht="22.5" customHeight="1">
      <c r="A748" s="38"/>
      <c r="B748" s="38"/>
      <c r="C748" s="38"/>
      <c r="D748" s="38"/>
      <c r="E748" s="50"/>
      <c r="F748" s="38"/>
      <c r="G748" s="38"/>
      <c r="H748" s="38"/>
      <c r="I748" s="38"/>
      <c r="J748" s="38"/>
      <c r="K748" s="38"/>
      <c r="L748" s="27"/>
      <c r="M748" s="27"/>
      <c r="N748" s="190"/>
      <c r="O748" s="190"/>
      <c r="P748" s="38"/>
      <c r="Q748" s="38"/>
      <c r="R748" s="38"/>
      <c r="S748" s="38"/>
      <c r="T748" s="38"/>
      <c r="U748" s="38"/>
      <c r="V748" s="38"/>
      <c r="W748" s="38"/>
      <c r="X748" s="38"/>
      <c r="Y748" s="38"/>
      <c r="Z748" s="38"/>
    </row>
    <row r="749" spans="1:26" ht="22.5" customHeight="1">
      <c r="A749" s="38"/>
      <c r="B749" s="38"/>
      <c r="C749" s="38"/>
      <c r="D749" s="38"/>
      <c r="E749" s="50"/>
      <c r="F749" s="38"/>
      <c r="G749" s="38"/>
      <c r="H749" s="38"/>
      <c r="I749" s="38"/>
      <c r="J749" s="38"/>
      <c r="K749" s="38"/>
      <c r="L749" s="27"/>
      <c r="M749" s="27"/>
      <c r="N749" s="190"/>
      <c r="O749" s="190"/>
      <c r="P749" s="38"/>
      <c r="Q749" s="38"/>
      <c r="R749" s="38"/>
      <c r="S749" s="38"/>
      <c r="T749" s="38"/>
      <c r="U749" s="38"/>
      <c r="V749" s="38"/>
      <c r="W749" s="38"/>
      <c r="X749" s="38"/>
      <c r="Y749" s="38"/>
      <c r="Z749" s="38"/>
    </row>
    <row r="750" spans="1:26" ht="22.5" customHeight="1">
      <c r="A750" s="38"/>
      <c r="B750" s="38"/>
      <c r="C750" s="38"/>
      <c r="D750" s="38"/>
      <c r="E750" s="50"/>
      <c r="F750" s="38"/>
      <c r="G750" s="38"/>
      <c r="H750" s="38"/>
      <c r="I750" s="38"/>
      <c r="J750" s="38"/>
      <c r="K750" s="38"/>
      <c r="L750" s="27"/>
      <c r="M750" s="27"/>
      <c r="N750" s="190"/>
      <c r="O750" s="190"/>
      <c r="P750" s="38"/>
      <c r="Q750" s="38"/>
      <c r="R750" s="38"/>
      <c r="S750" s="38"/>
      <c r="T750" s="38"/>
      <c r="U750" s="38"/>
      <c r="V750" s="38"/>
      <c r="W750" s="38"/>
      <c r="X750" s="38"/>
      <c r="Y750" s="38"/>
      <c r="Z750" s="38"/>
    </row>
    <row r="751" spans="1:26" ht="22.5" customHeight="1">
      <c r="A751" s="38"/>
      <c r="B751" s="38"/>
      <c r="C751" s="38"/>
      <c r="D751" s="38"/>
      <c r="E751" s="50"/>
      <c r="F751" s="38"/>
      <c r="G751" s="38"/>
      <c r="H751" s="38"/>
      <c r="I751" s="38"/>
      <c r="J751" s="38"/>
      <c r="K751" s="38"/>
      <c r="L751" s="27"/>
      <c r="M751" s="27"/>
      <c r="N751" s="190"/>
      <c r="O751" s="190"/>
      <c r="P751" s="38"/>
      <c r="Q751" s="38"/>
      <c r="R751" s="38"/>
      <c r="S751" s="38"/>
      <c r="T751" s="38"/>
      <c r="U751" s="38"/>
      <c r="V751" s="38"/>
      <c r="W751" s="38"/>
      <c r="X751" s="38"/>
      <c r="Y751" s="38"/>
      <c r="Z751" s="38"/>
    </row>
    <row r="752" spans="1:26" ht="22.5" customHeight="1">
      <c r="A752" s="38"/>
      <c r="B752" s="38"/>
      <c r="C752" s="38"/>
      <c r="D752" s="38"/>
      <c r="E752" s="50"/>
      <c r="F752" s="38"/>
      <c r="G752" s="38"/>
      <c r="H752" s="38"/>
      <c r="I752" s="38"/>
      <c r="J752" s="38"/>
      <c r="K752" s="38"/>
      <c r="L752" s="27"/>
      <c r="M752" s="27"/>
      <c r="N752" s="190"/>
      <c r="O752" s="190"/>
      <c r="P752" s="38"/>
      <c r="Q752" s="38"/>
      <c r="R752" s="38"/>
      <c r="S752" s="38"/>
      <c r="T752" s="38"/>
      <c r="U752" s="38"/>
      <c r="V752" s="38"/>
      <c r="W752" s="38"/>
      <c r="X752" s="38"/>
      <c r="Y752" s="38"/>
      <c r="Z752" s="38"/>
    </row>
    <row r="753" spans="1:26" ht="22.5" customHeight="1">
      <c r="A753" s="38"/>
      <c r="B753" s="38"/>
      <c r="C753" s="38"/>
      <c r="D753" s="38"/>
      <c r="E753" s="50"/>
      <c r="F753" s="38"/>
      <c r="G753" s="38"/>
      <c r="H753" s="38"/>
      <c r="I753" s="38"/>
      <c r="J753" s="38"/>
      <c r="K753" s="38"/>
      <c r="L753" s="27"/>
      <c r="M753" s="27"/>
      <c r="N753" s="190"/>
      <c r="O753" s="190"/>
      <c r="P753" s="38"/>
      <c r="Q753" s="38"/>
      <c r="R753" s="38"/>
      <c r="S753" s="38"/>
      <c r="T753" s="38"/>
      <c r="U753" s="38"/>
      <c r="V753" s="38"/>
      <c r="W753" s="38"/>
      <c r="X753" s="38"/>
      <c r="Y753" s="38"/>
      <c r="Z753" s="38"/>
    </row>
    <row r="754" spans="1:26" ht="22.5" customHeight="1">
      <c r="A754" s="38"/>
      <c r="B754" s="38"/>
      <c r="C754" s="38"/>
      <c r="D754" s="38"/>
      <c r="E754" s="50"/>
      <c r="F754" s="38"/>
      <c r="G754" s="38"/>
      <c r="H754" s="38"/>
      <c r="I754" s="38"/>
      <c r="J754" s="38"/>
      <c r="K754" s="38"/>
      <c r="L754" s="27"/>
      <c r="M754" s="27"/>
      <c r="N754" s="190"/>
      <c r="O754" s="190"/>
      <c r="P754" s="38"/>
      <c r="Q754" s="38"/>
      <c r="R754" s="38"/>
      <c r="S754" s="38"/>
      <c r="T754" s="38"/>
      <c r="U754" s="38"/>
      <c r="V754" s="38"/>
      <c r="W754" s="38"/>
      <c r="X754" s="38"/>
      <c r="Y754" s="38"/>
      <c r="Z754" s="38"/>
    </row>
    <row r="755" spans="1:26" ht="22.5" customHeight="1">
      <c r="A755" s="38"/>
      <c r="B755" s="38"/>
      <c r="C755" s="38"/>
      <c r="D755" s="38"/>
      <c r="E755" s="50"/>
      <c r="F755" s="38"/>
      <c r="G755" s="38"/>
      <c r="H755" s="38"/>
      <c r="I755" s="38"/>
      <c r="J755" s="38"/>
      <c r="K755" s="38"/>
      <c r="L755" s="27"/>
      <c r="M755" s="27"/>
      <c r="N755" s="190"/>
      <c r="O755" s="190"/>
      <c r="P755" s="38"/>
      <c r="Q755" s="38"/>
      <c r="R755" s="38"/>
      <c r="S755" s="38"/>
      <c r="T755" s="38"/>
      <c r="U755" s="38"/>
      <c r="V755" s="38"/>
      <c r="W755" s="38"/>
      <c r="X755" s="38"/>
      <c r="Y755" s="38"/>
      <c r="Z755" s="38"/>
    </row>
    <row r="756" spans="1:26" ht="22.5" customHeight="1">
      <c r="A756" s="38"/>
      <c r="B756" s="38"/>
      <c r="C756" s="38"/>
      <c r="D756" s="38"/>
      <c r="E756" s="50"/>
      <c r="F756" s="38"/>
      <c r="G756" s="38"/>
      <c r="H756" s="38"/>
      <c r="I756" s="38"/>
      <c r="J756" s="38"/>
      <c r="K756" s="38"/>
      <c r="L756" s="27"/>
      <c r="M756" s="27"/>
      <c r="N756" s="190"/>
      <c r="O756" s="190"/>
      <c r="P756" s="38"/>
      <c r="Q756" s="38"/>
      <c r="R756" s="38"/>
      <c r="S756" s="38"/>
      <c r="T756" s="38"/>
      <c r="U756" s="38"/>
      <c r="V756" s="38"/>
      <c r="W756" s="38"/>
      <c r="X756" s="38"/>
      <c r="Y756" s="38"/>
      <c r="Z756" s="38"/>
    </row>
    <row r="757" spans="1:26" ht="22.5" customHeight="1">
      <c r="A757" s="38"/>
      <c r="B757" s="38"/>
      <c r="C757" s="38"/>
      <c r="D757" s="38"/>
      <c r="E757" s="50"/>
      <c r="F757" s="38"/>
      <c r="G757" s="38"/>
      <c r="H757" s="38"/>
      <c r="I757" s="38"/>
      <c r="J757" s="38"/>
      <c r="K757" s="38"/>
      <c r="L757" s="27"/>
      <c r="M757" s="27"/>
      <c r="N757" s="190"/>
      <c r="O757" s="190"/>
      <c r="P757" s="38"/>
      <c r="Q757" s="38"/>
      <c r="R757" s="38"/>
      <c r="S757" s="38"/>
      <c r="T757" s="38"/>
      <c r="U757" s="38"/>
      <c r="V757" s="38"/>
      <c r="W757" s="38"/>
      <c r="X757" s="38"/>
      <c r="Y757" s="38"/>
      <c r="Z757" s="38"/>
    </row>
    <row r="758" spans="1:26" ht="22.5" customHeight="1">
      <c r="A758" s="38"/>
      <c r="B758" s="38"/>
      <c r="C758" s="38"/>
      <c r="D758" s="38"/>
      <c r="E758" s="50"/>
      <c r="F758" s="38"/>
      <c r="G758" s="38"/>
      <c r="H758" s="38"/>
      <c r="I758" s="38"/>
      <c r="J758" s="38"/>
      <c r="K758" s="38"/>
      <c r="L758" s="27"/>
      <c r="M758" s="27"/>
      <c r="N758" s="190"/>
      <c r="O758" s="190"/>
      <c r="P758" s="38"/>
      <c r="Q758" s="38"/>
      <c r="R758" s="38"/>
      <c r="S758" s="38"/>
      <c r="T758" s="38"/>
      <c r="U758" s="38"/>
      <c r="V758" s="38"/>
      <c r="W758" s="38"/>
      <c r="X758" s="38"/>
      <c r="Y758" s="38"/>
      <c r="Z758" s="38"/>
    </row>
    <row r="759" spans="1:26" ht="22.5" customHeight="1">
      <c r="A759" s="38"/>
      <c r="B759" s="38"/>
      <c r="C759" s="38"/>
      <c r="D759" s="38"/>
      <c r="E759" s="50"/>
      <c r="F759" s="38"/>
      <c r="G759" s="38"/>
      <c r="H759" s="38"/>
      <c r="I759" s="38"/>
      <c r="J759" s="38"/>
      <c r="K759" s="38"/>
      <c r="L759" s="27"/>
      <c r="M759" s="27"/>
      <c r="N759" s="190"/>
      <c r="O759" s="190"/>
      <c r="P759" s="38"/>
      <c r="Q759" s="38"/>
      <c r="R759" s="38"/>
      <c r="S759" s="38"/>
      <c r="T759" s="38"/>
      <c r="U759" s="38"/>
      <c r="V759" s="38"/>
      <c r="W759" s="38"/>
      <c r="X759" s="38"/>
      <c r="Y759" s="38"/>
      <c r="Z759" s="38"/>
    </row>
    <row r="760" spans="1:26" ht="22.5" customHeight="1">
      <c r="A760" s="38"/>
      <c r="B760" s="38"/>
      <c r="C760" s="38"/>
      <c r="D760" s="38"/>
      <c r="E760" s="50"/>
      <c r="F760" s="38"/>
      <c r="G760" s="38"/>
      <c r="H760" s="38"/>
      <c r="I760" s="38"/>
      <c r="J760" s="38"/>
      <c r="K760" s="38"/>
      <c r="L760" s="27"/>
      <c r="M760" s="27"/>
      <c r="N760" s="190"/>
      <c r="O760" s="190"/>
      <c r="P760" s="38"/>
      <c r="Q760" s="38"/>
      <c r="R760" s="38"/>
      <c r="S760" s="38"/>
      <c r="T760" s="38"/>
      <c r="U760" s="38"/>
      <c r="V760" s="38"/>
      <c r="W760" s="38"/>
      <c r="X760" s="38"/>
      <c r="Y760" s="38"/>
      <c r="Z760" s="38"/>
    </row>
    <row r="761" spans="1:26" ht="22.5" customHeight="1">
      <c r="A761" s="38"/>
      <c r="B761" s="38"/>
      <c r="C761" s="38"/>
      <c r="D761" s="38"/>
      <c r="E761" s="50"/>
      <c r="F761" s="38"/>
      <c r="G761" s="38"/>
      <c r="H761" s="38"/>
      <c r="I761" s="38"/>
      <c r="J761" s="38"/>
      <c r="K761" s="38"/>
      <c r="L761" s="27"/>
      <c r="M761" s="27"/>
      <c r="N761" s="190"/>
      <c r="O761" s="190"/>
      <c r="P761" s="38"/>
      <c r="Q761" s="38"/>
      <c r="R761" s="38"/>
      <c r="S761" s="38"/>
      <c r="T761" s="38"/>
      <c r="U761" s="38"/>
      <c r="V761" s="38"/>
      <c r="W761" s="38"/>
      <c r="X761" s="38"/>
      <c r="Y761" s="38"/>
      <c r="Z761" s="38"/>
    </row>
    <row r="762" spans="1:26" ht="22.5" customHeight="1">
      <c r="A762" s="38"/>
      <c r="B762" s="38"/>
      <c r="C762" s="38"/>
      <c r="D762" s="38"/>
      <c r="E762" s="50"/>
      <c r="F762" s="38"/>
      <c r="G762" s="38"/>
      <c r="H762" s="38"/>
      <c r="I762" s="38"/>
      <c r="J762" s="38"/>
      <c r="K762" s="38"/>
      <c r="L762" s="27"/>
      <c r="M762" s="27"/>
      <c r="N762" s="190"/>
      <c r="O762" s="190"/>
      <c r="P762" s="38"/>
      <c r="Q762" s="38"/>
      <c r="R762" s="38"/>
      <c r="S762" s="38"/>
      <c r="T762" s="38"/>
      <c r="U762" s="38"/>
      <c r="V762" s="38"/>
      <c r="W762" s="38"/>
      <c r="X762" s="38"/>
      <c r="Y762" s="38"/>
      <c r="Z762" s="38"/>
    </row>
    <row r="763" spans="1:26" ht="22.5" customHeight="1">
      <c r="A763" s="38"/>
      <c r="B763" s="38"/>
      <c r="C763" s="38"/>
      <c r="D763" s="38"/>
      <c r="E763" s="50"/>
      <c r="F763" s="38"/>
      <c r="G763" s="38"/>
      <c r="H763" s="38"/>
      <c r="I763" s="38"/>
      <c r="J763" s="38"/>
      <c r="K763" s="38"/>
      <c r="L763" s="27"/>
      <c r="M763" s="27"/>
      <c r="N763" s="190"/>
      <c r="O763" s="190"/>
      <c r="P763" s="38"/>
      <c r="Q763" s="38"/>
      <c r="R763" s="38"/>
      <c r="S763" s="38"/>
      <c r="T763" s="38"/>
      <c r="U763" s="38"/>
      <c r="V763" s="38"/>
      <c r="W763" s="38"/>
      <c r="X763" s="38"/>
      <c r="Y763" s="38"/>
      <c r="Z763" s="38"/>
    </row>
    <row r="764" spans="1:26" ht="22.5" customHeight="1">
      <c r="A764" s="38"/>
      <c r="B764" s="38"/>
      <c r="C764" s="38"/>
      <c r="D764" s="38"/>
      <c r="E764" s="50"/>
      <c r="F764" s="38"/>
      <c r="G764" s="38"/>
      <c r="H764" s="38"/>
      <c r="I764" s="38"/>
      <c r="J764" s="38"/>
      <c r="K764" s="38"/>
      <c r="L764" s="27"/>
      <c r="M764" s="27"/>
      <c r="N764" s="190"/>
      <c r="O764" s="190"/>
      <c r="P764" s="38"/>
      <c r="Q764" s="38"/>
      <c r="R764" s="38"/>
      <c r="S764" s="38"/>
      <c r="T764" s="38"/>
      <c r="U764" s="38"/>
      <c r="V764" s="38"/>
      <c r="W764" s="38"/>
      <c r="X764" s="38"/>
      <c r="Y764" s="38"/>
      <c r="Z764" s="38"/>
    </row>
    <row r="765" spans="1:26" ht="22.5" customHeight="1">
      <c r="A765" s="38"/>
      <c r="B765" s="38"/>
      <c r="C765" s="38"/>
      <c r="D765" s="38"/>
      <c r="E765" s="50"/>
      <c r="F765" s="38"/>
      <c r="G765" s="38"/>
      <c r="H765" s="38"/>
      <c r="I765" s="38"/>
      <c r="J765" s="38"/>
      <c r="K765" s="38"/>
      <c r="L765" s="27"/>
      <c r="M765" s="27"/>
      <c r="N765" s="190"/>
      <c r="O765" s="190"/>
      <c r="P765" s="38"/>
      <c r="Q765" s="38"/>
      <c r="R765" s="38"/>
      <c r="S765" s="38"/>
      <c r="T765" s="38"/>
      <c r="U765" s="38"/>
      <c r="V765" s="38"/>
      <c r="W765" s="38"/>
      <c r="X765" s="38"/>
      <c r="Y765" s="38"/>
      <c r="Z765" s="38"/>
    </row>
    <row r="766" spans="1:26" ht="22.5" customHeight="1">
      <c r="A766" s="38"/>
      <c r="B766" s="38"/>
      <c r="C766" s="38"/>
      <c r="D766" s="38"/>
      <c r="E766" s="50"/>
      <c r="F766" s="38"/>
      <c r="G766" s="38"/>
      <c r="H766" s="38"/>
      <c r="I766" s="38"/>
      <c r="J766" s="38"/>
      <c r="K766" s="38"/>
      <c r="L766" s="27"/>
      <c r="M766" s="27"/>
      <c r="N766" s="190"/>
      <c r="O766" s="190"/>
      <c r="P766" s="38"/>
      <c r="Q766" s="38"/>
      <c r="R766" s="38"/>
      <c r="S766" s="38"/>
      <c r="T766" s="38"/>
      <c r="U766" s="38"/>
      <c r="V766" s="38"/>
      <c r="W766" s="38"/>
      <c r="X766" s="38"/>
      <c r="Y766" s="38"/>
      <c r="Z766" s="38"/>
    </row>
    <row r="767" spans="1:26" ht="22.5" customHeight="1">
      <c r="A767" s="38"/>
      <c r="B767" s="38"/>
      <c r="C767" s="38"/>
      <c r="D767" s="38"/>
      <c r="E767" s="50"/>
      <c r="F767" s="38"/>
      <c r="G767" s="38"/>
      <c r="H767" s="38"/>
      <c r="I767" s="38"/>
      <c r="J767" s="38"/>
      <c r="K767" s="38"/>
      <c r="L767" s="27"/>
      <c r="M767" s="27"/>
      <c r="N767" s="190"/>
      <c r="O767" s="190"/>
      <c r="P767" s="38"/>
      <c r="Q767" s="38"/>
      <c r="R767" s="38"/>
      <c r="S767" s="38"/>
      <c r="T767" s="38"/>
      <c r="U767" s="38"/>
      <c r="V767" s="38"/>
      <c r="W767" s="38"/>
      <c r="X767" s="38"/>
      <c r="Y767" s="38"/>
      <c r="Z767" s="38"/>
    </row>
    <row r="768" spans="1:26" ht="22.5" customHeight="1">
      <c r="A768" s="38"/>
      <c r="B768" s="38"/>
      <c r="C768" s="38"/>
      <c r="D768" s="38"/>
      <c r="E768" s="50"/>
      <c r="F768" s="38"/>
      <c r="G768" s="38"/>
      <c r="H768" s="38"/>
      <c r="I768" s="38"/>
      <c r="J768" s="38"/>
      <c r="K768" s="38"/>
      <c r="L768" s="27"/>
      <c r="M768" s="27"/>
      <c r="N768" s="190"/>
      <c r="O768" s="190"/>
      <c r="P768" s="38"/>
      <c r="Q768" s="38"/>
      <c r="R768" s="38"/>
      <c r="S768" s="38"/>
      <c r="T768" s="38"/>
      <c r="U768" s="38"/>
      <c r="V768" s="38"/>
      <c r="W768" s="38"/>
      <c r="X768" s="38"/>
      <c r="Y768" s="38"/>
      <c r="Z768" s="38"/>
    </row>
    <row r="769" spans="1:26" ht="22.5" customHeight="1">
      <c r="A769" s="38"/>
      <c r="B769" s="38"/>
      <c r="C769" s="38"/>
      <c r="D769" s="38"/>
      <c r="E769" s="50"/>
      <c r="F769" s="38"/>
      <c r="G769" s="38"/>
      <c r="H769" s="38"/>
      <c r="I769" s="38"/>
      <c r="J769" s="38"/>
      <c r="K769" s="38"/>
      <c r="L769" s="27"/>
      <c r="M769" s="27"/>
      <c r="N769" s="190"/>
      <c r="O769" s="190"/>
      <c r="P769" s="38"/>
      <c r="Q769" s="38"/>
      <c r="R769" s="38"/>
      <c r="S769" s="38"/>
      <c r="T769" s="38"/>
      <c r="U769" s="38"/>
      <c r="V769" s="38"/>
      <c r="W769" s="38"/>
      <c r="X769" s="38"/>
      <c r="Y769" s="38"/>
      <c r="Z769" s="38"/>
    </row>
    <row r="770" spans="1:26" ht="22.5" customHeight="1">
      <c r="A770" s="38"/>
      <c r="B770" s="38"/>
      <c r="C770" s="38"/>
      <c r="D770" s="38"/>
      <c r="E770" s="50"/>
      <c r="F770" s="38"/>
      <c r="G770" s="38"/>
      <c r="H770" s="38"/>
      <c r="I770" s="38"/>
      <c r="J770" s="38"/>
      <c r="K770" s="38"/>
      <c r="L770" s="27"/>
      <c r="M770" s="27"/>
      <c r="N770" s="190"/>
      <c r="O770" s="190"/>
      <c r="P770" s="38"/>
      <c r="Q770" s="38"/>
      <c r="R770" s="38"/>
      <c r="S770" s="38"/>
      <c r="T770" s="38"/>
      <c r="U770" s="38"/>
      <c r="V770" s="38"/>
      <c r="W770" s="38"/>
      <c r="X770" s="38"/>
      <c r="Y770" s="38"/>
      <c r="Z770" s="38"/>
    </row>
    <row r="771" spans="1:26" ht="22.5" customHeight="1">
      <c r="A771" s="38"/>
      <c r="B771" s="38"/>
      <c r="C771" s="38"/>
      <c r="D771" s="38"/>
      <c r="E771" s="50"/>
      <c r="F771" s="38"/>
      <c r="G771" s="38"/>
      <c r="H771" s="38"/>
      <c r="I771" s="38"/>
      <c r="J771" s="38"/>
      <c r="K771" s="38"/>
      <c r="L771" s="27"/>
      <c r="M771" s="27"/>
      <c r="N771" s="190"/>
      <c r="O771" s="190"/>
      <c r="P771" s="38"/>
      <c r="Q771" s="38"/>
      <c r="R771" s="38"/>
      <c r="S771" s="38"/>
      <c r="T771" s="38"/>
      <c r="U771" s="38"/>
      <c r="V771" s="38"/>
      <c r="W771" s="38"/>
      <c r="X771" s="38"/>
      <c r="Y771" s="38"/>
      <c r="Z771" s="38"/>
    </row>
    <row r="772" spans="1:26" ht="22.5" customHeight="1">
      <c r="A772" s="38"/>
      <c r="B772" s="38"/>
      <c r="C772" s="38"/>
      <c r="D772" s="38"/>
      <c r="E772" s="50"/>
      <c r="F772" s="38"/>
      <c r="G772" s="38"/>
      <c r="H772" s="38"/>
      <c r="I772" s="38"/>
      <c r="J772" s="38"/>
      <c r="K772" s="38"/>
      <c r="L772" s="27"/>
      <c r="M772" s="27"/>
      <c r="N772" s="190"/>
      <c r="O772" s="190"/>
      <c r="P772" s="38"/>
      <c r="Q772" s="38"/>
      <c r="R772" s="38"/>
      <c r="S772" s="38"/>
      <c r="T772" s="38"/>
      <c r="U772" s="38"/>
      <c r="V772" s="38"/>
      <c r="W772" s="38"/>
      <c r="X772" s="38"/>
      <c r="Y772" s="38"/>
      <c r="Z772" s="38"/>
    </row>
    <row r="773" spans="1:26" ht="22.5" customHeight="1">
      <c r="A773" s="38"/>
      <c r="B773" s="38"/>
      <c r="C773" s="38"/>
      <c r="D773" s="38"/>
      <c r="E773" s="50"/>
      <c r="F773" s="38"/>
      <c r="G773" s="38"/>
      <c r="H773" s="38"/>
      <c r="I773" s="38"/>
      <c r="J773" s="38"/>
      <c r="K773" s="38"/>
      <c r="L773" s="27"/>
      <c r="M773" s="27"/>
      <c r="N773" s="190"/>
      <c r="O773" s="190"/>
      <c r="P773" s="38"/>
      <c r="Q773" s="38"/>
      <c r="R773" s="38"/>
      <c r="S773" s="38"/>
      <c r="T773" s="38"/>
      <c r="U773" s="38"/>
      <c r="V773" s="38"/>
      <c r="W773" s="38"/>
      <c r="X773" s="38"/>
      <c r="Y773" s="38"/>
      <c r="Z773" s="38"/>
    </row>
    <row r="774" spans="1:26" ht="22.5" customHeight="1">
      <c r="A774" s="38"/>
      <c r="B774" s="38"/>
      <c r="C774" s="38"/>
      <c r="D774" s="38"/>
      <c r="E774" s="50"/>
      <c r="F774" s="38"/>
      <c r="G774" s="38"/>
      <c r="H774" s="38"/>
      <c r="I774" s="38"/>
      <c r="J774" s="38"/>
      <c r="K774" s="38"/>
      <c r="L774" s="27"/>
      <c r="M774" s="27"/>
      <c r="N774" s="190"/>
      <c r="O774" s="190"/>
      <c r="P774" s="38"/>
      <c r="Q774" s="38"/>
      <c r="R774" s="38"/>
      <c r="S774" s="38"/>
      <c r="T774" s="38"/>
      <c r="U774" s="38"/>
      <c r="V774" s="38"/>
      <c r="W774" s="38"/>
      <c r="X774" s="38"/>
      <c r="Y774" s="38"/>
      <c r="Z774" s="38"/>
    </row>
    <row r="775" spans="1:26" ht="22.5" customHeight="1">
      <c r="A775" s="38"/>
      <c r="B775" s="38"/>
      <c r="C775" s="38"/>
      <c r="D775" s="38"/>
      <c r="E775" s="50"/>
      <c r="F775" s="38"/>
      <c r="G775" s="38"/>
      <c r="H775" s="38"/>
      <c r="I775" s="38"/>
      <c r="J775" s="38"/>
      <c r="K775" s="38"/>
      <c r="L775" s="27"/>
      <c r="M775" s="27"/>
      <c r="N775" s="190"/>
      <c r="O775" s="190"/>
      <c r="P775" s="38"/>
      <c r="Q775" s="38"/>
      <c r="R775" s="38"/>
      <c r="S775" s="38"/>
      <c r="T775" s="38"/>
      <c r="U775" s="38"/>
      <c r="V775" s="38"/>
      <c r="W775" s="38"/>
      <c r="X775" s="38"/>
      <c r="Y775" s="38"/>
      <c r="Z775" s="38"/>
    </row>
    <row r="776" spans="1:26" ht="22.5" customHeight="1">
      <c r="A776" s="38"/>
      <c r="B776" s="38"/>
      <c r="C776" s="38"/>
      <c r="D776" s="38"/>
      <c r="E776" s="50"/>
      <c r="F776" s="38"/>
      <c r="G776" s="38"/>
      <c r="H776" s="38"/>
      <c r="I776" s="38"/>
      <c r="J776" s="38"/>
      <c r="K776" s="38"/>
      <c r="L776" s="27"/>
      <c r="M776" s="27"/>
      <c r="N776" s="190"/>
      <c r="O776" s="190"/>
      <c r="P776" s="38"/>
      <c r="Q776" s="38"/>
      <c r="R776" s="38"/>
      <c r="S776" s="38"/>
      <c r="T776" s="38"/>
      <c r="U776" s="38"/>
      <c r="V776" s="38"/>
      <c r="W776" s="38"/>
      <c r="X776" s="38"/>
      <c r="Y776" s="38"/>
      <c r="Z776" s="38"/>
    </row>
    <row r="777" spans="1:26" ht="22.5" customHeight="1">
      <c r="A777" s="38"/>
      <c r="B777" s="38"/>
      <c r="C777" s="38"/>
      <c r="D777" s="38"/>
      <c r="E777" s="50"/>
      <c r="F777" s="38"/>
      <c r="G777" s="38"/>
      <c r="H777" s="38"/>
      <c r="I777" s="38"/>
      <c r="J777" s="38"/>
      <c r="K777" s="38"/>
      <c r="L777" s="27"/>
      <c r="M777" s="27"/>
      <c r="N777" s="190"/>
      <c r="O777" s="190"/>
      <c r="P777" s="38"/>
      <c r="Q777" s="38"/>
      <c r="R777" s="38"/>
      <c r="S777" s="38"/>
      <c r="T777" s="38"/>
      <c r="U777" s="38"/>
      <c r="V777" s="38"/>
      <c r="W777" s="38"/>
      <c r="X777" s="38"/>
      <c r="Y777" s="38"/>
      <c r="Z777" s="38"/>
    </row>
    <row r="778" spans="1:26" ht="22.5" customHeight="1">
      <c r="A778" s="38"/>
      <c r="B778" s="38"/>
      <c r="C778" s="38"/>
      <c r="D778" s="38"/>
      <c r="E778" s="50"/>
      <c r="F778" s="38"/>
      <c r="G778" s="38"/>
      <c r="H778" s="38"/>
      <c r="I778" s="38"/>
      <c r="J778" s="38"/>
      <c r="K778" s="38"/>
      <c r="L778" s="27"/>
      <c r="M778" s="27"/>
      <c r="N778" s="190"/>
      <c r="O778" s="190"/>
      <c r="P778" s="38"/>
      <c r="Q778" s="38"/>
      <c r="R778" s="38"/>
      <c r="S778" s="38"/>
      <c r="T778" s="38"/>
      <c r="U778" s="38"/>
      <c r="V778" s="38"/>
      <c r="W778" s="38"/>
      <c r="X778" s="38"/>
      <c r="Y778" s="38"/>
      <c r="Z778" s="38"/>
    </row>
    <row r="779" spans="1:26" ht="22.5" customHeight="1">
      <c r="A779" s="38"/>
      <c r="B779" s="38"/>
      <c r="C779" s="38"/>
      <c r="D779" s="38"/>
      <c r="E779" s="50"/>
      <c r="F779" s="38"/>
      <c r="G779" s="38"/>
      <c r="H779" s="38"/>
      <c r="I779" s="38"/>
      <c r="J779" s="38"/>
      <c r="K779" s="38"/>
      <c r="L779" s="27"/>
      <c r="M779" s="27"/>
      <c r="N779" s="190"/>
      <c r="O779" s="190"/>
      <c r="P779" s="38"/>
      <c r="Q779" s="38"/>
      <c r="R779" s="38"/>
      <c r="S779" s="38"/>
      <c r="T779" s="38"/>
      <c r="U779" s="38"/>
      <c r="V779" s="38"/>
      <c r="W779" s="38"/>
      <c r="X779" s="38"/>
      <c r="Y779" s="38"/>
      <c r="Z779" s="38"/>
    </row>
    <row r="780" spans="1:26" ht="22.5" customHeight="1">
      <c r="A780" s="38"/>
      <c r="B780" s="38"/>
      <c r="C780" s="38"/>
      <c r="D780" s="38"/>
      <c r="E780" s="50"/>
      <c r="F780" s="38"/>
      <c r="G780" s="38"/>
      <c r="H780" s="38"/>
      <c r="I780" s="38"/>
      <c r="J780" s="38"/>
      <c r="K780" s="38"/>
      <c r="L780" s="27"/>
      <c r="M780" s="27"/>
      <c r="N780" s="190"/>
      <c r="O780" s="190"/>
      <c r="P780" s="38"/>
      <c r="Q780" s="38"/>
      <c r="R780" s="38"/>
      <c r="S780" s="38"/>
      <c r="T780" s="38"/>
      <c r="U780" s="38"/>
      <c r="V780" s="38"/>
      <c r="W780" s="38"/>
      <c r="X780" s="38"/>
      <c r="Y780" s="38"/>
      <c r="Z780" s="38"/>
    </row>
    <row r="781" spans="1:26" ht="22.5" customHeight="1">
      <c r="A781" s="38"/>
      <c r="B781" s="38"/>
      <c r="C781" s="38"/>
      <c r="D781" s="38"/>
      <c r="E781" s="50"/>
      <c r="F781" s="38"/>
      <c r="G781" s="38"/>
      <c r="H781" s="38"/>
      <c r="I781" s="38"/>
      <c r="J781" s="38"/>
      <c r="K781" s="38"/>
      <c r="L781" s="27"/>
      <c r="M781" s="27"/>
      <c r="N781" s="190"/>
      <c r="O781" s="190"/>
      <c r="P781" s="38"/>
      <c r="Q781" s="38"/>
      <c r="R781" s="38"/>
      <c r="S781" s="38"/>
      <c r="T781" s="38"/>
      <c r="U781" s="38"/>
      <c r="V781" s="38"/>
      <c r="W781" s="38"/>
      <c r="X781" s="38"/>
      <c r="Y781" s="38"/>
      <c r="Z781" s="38"/>
    </row>
    <row r="782" spans="1:26" ht="22.5" customHeight="1">
      <c r="A782" s="38"/>
      <c r="B782" s="38"/>
      <c r="C782" s="38"/>
      <c r="D782" s="38"/>
      <c r="E782" s="50"/>
      <c r="F782" s="38"/>
      <c r="G782" s="38"/>
      <c r="H782" s="38"/>
      <c r="I782" s="38"/>
      <c r="J782" s="38"/>
      <c r="K782" s="38"/>
      <c r="L782" s="27"/>
      <c r="M782" s="27"/>
      <c r="N782" s="190"/>
      <c r="O782" s="190"/>
      <c r="P782" s="38"/>
      <c r="Q782" s="38"/>
      <c r="R782" s="38"/>
      <c r="S782" s="38"/>
      <c r="T782" s="38"/>
      <c r="U782" s="38"/>
      <c r="V782" s="38"/>
      <c r="W782" s="38"/>
      <c r="X782" s="38"/>
      <c r="Y782" s="38"/>
      <c r="Z782" s="38"/>
    </row>
    <row r="783" spans="1:26" ht="22.5" customHeight="1">
      <c r="A783" s="38"/>
      <c r="B783" s="38"/>
      <c r="C783" s="38"/>
      <c r="D783" s="38"/>
      <c r="E783" s="50"/>
      <c r="F783" s="38"/>
      <c r="G783" s="38"/>
      <c r="H783" s="38"/>
      <c r="I783" s="38"/>
      <c r="J783" s="38"/>
      <c r="K783" s="38"/>
      <c r="L783" s="27"/>
      <c r="M783" s="27"/>
      <c r="N783" s="190"/>
      <c r="O783" s="190"/>
      <c r="P783" s="38"/>
      <c r="Q783" s="38"/>
      <c r="R783" s="38"/>
      <c r="S783" s="38"/>
      <c r="T783" s="38"/>
      <c r="U783" s="38"/>
      <c r="V783" s="38"/>
      <c r="W783" s="38"/>
      <c r="X783" s="38"/>
      <c r="Y783" s="38"/>
      <c r="Z783" s="38"/>
    </row>
    <row r="784" spans="1:26" ht="22.5" customHeight="1">
      <c r="A784" s="38"/>
      <c r="B784" s="38"/>
      <c r="C784" s="38"/>
      <c r="D784" s="38"/>
      <c r="E784" s="50"/>
      <c r="F784" s="38"/>
      <c r="G784" s="38"/>
      <c r="H784" s="38"/>
      <c r="I784" s="38"/>
      <c r="J784" s="38"/>
      <c r="K784" s="38"/>
      <c r="L784" s="27"/>
      <c r="M784" s="27"/>
      <c r="N784" s="190"/>
      <c r="O784" s="190"/>
      <c r="P784" s="38"/>
      <c r="Q784" s="38"/>
      <c r="R784" s="38"/>
      <c r="S784" s="38"/>
      <c r="T784" s="38"/>
      <c r="U784" s="38"/>
      <c r="V784" s="38"/>
      <c r="W784" s="38"/>
      <c r="X784" s="38"/>
      <c r="Y784" s="38"/>
      <c r="Z784" s="38"/>
    </row>
    <row r="785" spans="1:26" ht="22.5" customHeight="1">
      <c r="A785" s="38"/>
      <c r="B785" s="38"/>
      <c r="C785" s="38"/>
      <c r="D785" s="38"/>
      <c r="E785" s="50"/>
      <c r="F785" s="38"/>
      <c r="G785" s="38"/>
      <c r="H785" s="38"/>
      <c r="I785" s="38"/>
      <c r="J785" s="38"/>
      <c r="K785" s="38"/>
      <c r="L785" s="27"/>
      <c r="M785" s="27"/>
      <c r="N785" s="190"/>
      <c r="O785" s="190"/>
      <c r="P785" s="38"/>
      <c r="Q785" s="38"/>
      <c r="R785" s="38"/>
      <c r="S785" s="38"/>
      <c r="T785" s="38"/>
      <c r="U785" s="38"/>
      <c r="V785" s="38"/>
      <c r="W785" s="38"/>
      <c r="X785" s="38"/>
      <c r="Y785" s="38"/>
      <c r="Z785" s="38"/>
    </row>
    <row r="786" spans="1:26" ht="22.5" customHeight="1">
      <c r="A786" s="38"/>
      <c r="B786" s="38"/>
      <c r="C786" s="38"/>
      <c r="D786" s="38"/>
      <c r="E786" s="50"/>
      <c r="F786" s="38"/>
      <c r="G786" s="38"/>
      <c r="H786" s="38"/>
      <c r="I786" s="38"/>
      <c r="J786" s="38"/>
      <c r="K786" s="38"/>
      <c r="L786" s="27"/>
      <c r="M786" s="27"/>
      <c r="N786" s="190"/>
      <c r="O786" s="190"/>
      <c r="P786" s="38"/>
      <c r="Q786" s="38"/>
      <c r="R786" s="38"/>
      <c r="S786" s="38"/>
      <c r="T786" s="38"/>
      <c r="U786" s="38"/>
      <c r="V786" s="38"/>
      <c r="W786" s="38"/>
      <c r="X786" s="38"/>
      <c r="Y786" s="38"/>
      <c r="Z786" s="38"/>
    </row>
    <row r="787" spans="1:26" ht="22.5" customHeight="1">
      <c r="A787" s="38"/>
      <c r="B787" s="38"/>
      <c r="C787" s="38"/>
      <c r="D787" s="38"/>
      <c r="E787" s="50"/>
      <c r="F787" s="38"/>
      <c r="G787" s="38"/>
      <c r="H787" s="38"/>
      <c r="I787" s="38"/>
      <c r="J787" s="38"/>
      <c r="K787" s="38"/>
      <c r="L787" s="27"/>
      <c r="M787" s="27"/>
      <c r="N787" s="190"/>
      <c r="O787" s="190"/>
      <c r="P787" s="38"/>
      <c r="Q787" s="38"/>
      <c r="R787" s="38"/>
      <c r="S787" s="38"/>
      <c r="T787" s="38"/>
      <c r="U787" s="38"/>
      <c r="V787" s="38"/>
      <c r="W787" s="38"/>
      <c r="X787" s="38"/>
      <c r="Y787" s="38"/>
      <c r="Z787" s="38"/>
    </row>
    <row r="788" spans="1:26" ht="22.5" customHeight="1">
      <c r="A788" s="38"/>
      <c r="B788" s="38"/>
      <c r="C788" s="38"/>
      <c r="D788" s="38"/>
      <c r="E788" s="50"/>
      <c r="F788" s="38"/>
      <c r="G788" s="38"/>
      <c r="H788" s="38"/>
      <c r="I788" s="38"/>
      <c r="J788" s="38"/>
      <c r="K788" s="38"/>
      <c r="L788" s="27"/>
      <c r="M788" s="27"/>
      <c r="N788" s="190"/>
      <c r="O788" s="190"/>
      <c r="P788" s="38"/>
      <c r="Q788" s="38"/>
      <c r="R788" s="38"/>
      <c r="S788" s="38"/>
      <c r="T788" s="38"/>
      <c r="U788" s="38"/>
      <c r="V788" s="38"/>
      <c r="W788" s="38"/>
      <c r="X788" s="38"/>
      <c r="Y788" s="38"/>
      <c r="Z788" s="38"/>
    </row>
    <row r="789" spans="1:26" ht="22.5" customHeight="1">
      <c r="A789" s="38"/>
      <c r="B789" s="38"/>
      <c r="C789" s="38"/>
      <c r="D789" s="38"/>
      <c r="E789" s="50"/>
      <c r="F789" s="38"/>
      <c r="G789" s="38"/>
      <c r="H789" s="38"/>
      <c r="I789" s="38"/>
      <c r="J789" s="38"/>
      <c r="K789" s="38"/>
      <c r="L789" s="27"/>
      <c r="M789" s="27"/>
      <c r="N789" s="190"/>
      <c r="O789" s="190"/>
      <c r="P789" s="38"/>
      <c r="Q789" s="38"/>
      <c r="R789" s="38"/>
      <c r="S789" s="38"/>
      <c r="T789" s="38"/>
      <c r="U789" s="38"/>
      <c r="V789" s="38"/>
      <c r="W789" s="38"/>
      <c r="X789" s="38"/>
      <c r="Y789" s="38"/>
      <c r="Z789" s="38"/>
    </row>
    <row r="790" spans="1:26" ht="22.5" customHeight="1">
      <c r="A790" s="38"/>
      <c r="B790" s="38"/>
      <c r="C790" s="38"/>
      <c r="D790" s="38"/>
      <c r="E790" s="50"/>
      <c r="F790" s="38"/>
      <c r="G790" s="38"/>
      <c r="H790" s="38"/>
      <c r="I790" s="38"/>
      <c r="J790" s="38"/>
      <c r="K790" s="38"/>
      <c r="L790" s="27"/>
      <c r="M790" s="27"/>
      <c r="N790" s="190"/>
      <c r="O790" s="190"/>
      <c r="P790" s="38"/>
      <c r="Q790" s="38"/>
      <c r="R790" s="38"/>
      <c r="S790" s="38"/>
      <c r="T790" s="38"/>
      <c r="U790" s="38"/>
      <c r="V790" s="38"/>
      <c r="W790" s="38"/>
      <c r="X790" s="38"/>
      <c r="Y790" s="38"/>
      <c r="Z790" s="38"/>
    </row>
    <row r="791" spans="1:26" ht="22.5" customHeight="1">
      <c r="A791" s="38"/>
      <c r="B791" s="38"/>
      <c r="C791" s="38"/>
      <c r="D791" s="38"/>
      <c r="E791" s="50"/>
      <c r="F791" s="38"/>
      <c r="G791" s="38"/>
      <c r="H791" s="38"/>
      <c r="I791" s="38"/>
      <c r="J791" s="38"/>
      <c r="K791" s="38"/>
      <c r="L791" s="27"/>
      <c r="M791" s="27"/>
      <c r="N791" s="190"/>
      <c r="O791" s="190"/>
      <c r="P791" s="38"/>
      <c r="Q791" s="38"/>
      <c r="R791" s="38"/>
      <c r="S791" s="38"/>
      <c r="T791" s="38"/>
      <c r="U791" s="38"/>
      <c r="V791" s="38"/>
      <c r="W791" s="38"/>
      <c r="X791" s="38"/>
      <c r="Y791" s="38"/>
      <c r="Z791" s="38"/>
    </row>
    <row r="792" spans="1:26" ht="22.5" customHeight="1">
      <c r="A792" s="38"/>
      <c r="B792" s="38"/>
      <c r="C792" s="38"/>
      <c r="D792" s="38"/>
      <c r="E792" s="50"/>
      <c r="F792" s="38"/>
      <c r="G792" s="38"/>
      <c r="H792" s="38"/>
      <c r="I792" s="38"/>
      <c r="J792" s="38"/>
      <c r="K792" s="38"/>
      <c r="L792" s="27"/>
      <c r="M792" s="27"/>
      <c r="N792" s="190"/>
      <c r="O792" s="190"/>
      <c r="P792" s="38"/>
      <c r="Q792" s="38"/>
      <c r="R792" s="38"/>
      <c r="S792" s="38"/>
      <c r="T792" s="38"/>
      <c r="U792" s="38"/>
      <c r="V792" s="38"/>
      <c r="W792" s="38"/>
      <c r="X792" s="38"/>
      <c r="Y792" s="38"/>
      <c r="Z792" s="38"/>
    </row>
    <row r="793" spans="1:26" ht="22.5" customHeight="1">
      <c r="A793" s="38"/>
      <c r="B793" s="38"/>
      <c r="C793" s="38"/>
      <c r="D793" s="38"/>
      <c r="E793" s="50"/>
      <c r="F793" s="38"/>
      <c r="G793" s="38"/>
      <c r="H793" s="38"/>
      <c r="I793" s="38"/>
      <c r="J793" s="38"/>
      <c r="K793" s="38"/>
      <c r="L793" s="27"/>
      <c r="M793" s="27"/>
      <c r="N793" s="190"/>
      <c r="O793" s="190"/>
      <c r="P793" s="38"/>
      <c r="Q793" s="38"/>
      <c r="R793" s="38"/>
      <c r="S793" s="38"/>
      <c r="T793" s="38"/>
      <c r="U793" s="38"/>
      <c r="V793" s="38"/>
      <c r="W793" s="38"/>
      <c r="X793" s="38"/>
      <c r="Y793" s="38"/>
      <c r="Z793" s="38"/>
    </row>
    <row r="794" spans="1:26" ht="22.5" customHeight="1">
      <c r="A794" s="38"/>
      <c r="B794" s="38"/>
      <c r="C794" s="38"/>
      <c r="D794" s="38"/>
      <c r="E794" s="50"/>
      <c r="F794" s="38"/>
      <c r="G794" s="38"/>
      <c r="H794" s="38"/>
      <c r="I794" s="38"/>
      <c r="J794" s="38"/>
      <c r="K794" s="38"/>
      <c r="L794" s="27"/>
      <c r="M794" s="27"/>
      <c r="N794" s="190"/>
      <c r="O794" s="190"/>
      <c r="P794" s="38"/>
      <c r="Q794" s="38"/>
      <c r="R794" s="38"/>
      <c r="S794" s="38"/>
      <c r="T794" s="38"/>
      <c r="U794" s="38"/>
      <c r="V794" s="38"/>
      <c r="W794" s="38"/>
      <c r="X794" s="38"/>
      <c r="Y794" s="38"/>
      <c r="Z794" s="38"/>
    </row>
    <row r="795" spans="1:26" ht="22.5" customHeight="1">
      <c r="A795" s="38"/>
      <c r="B795" s="38"/>
      <c r="C795" s="38"/>
      <c r="D795" s="38"/>
      <c r="E795" s="50"/>
      <c r="F795" s="38"/>
      <c r="G795" s="38"/>
      <c r="H795" s="38"/>
      <c r="I795" s="38"/>
      <c r="J795" s="38"/>
      <c r="K795" s="38"/>
      <c r="L795" s="27"/>
      <c r="M795" s="27"/>
      <c r="N795" s="190"/>
      <c r="O795" s="190"/>
      <c r="P795" s="38"/>
      <c r="Q795" s="38"/>
      <c r="R795" s="38"/>
      <c r="S795" s="38"/>
      <c r="T795" s="38"/>
      <c r="U795" s="38"/>
      <c r="V795" s="38"/>
      <c r="W795" s="38"/>
      <c r="X795" s="38"/>
      <c r="Y795" s="38"/>
      <c r="Z795" s="38"/>
    </row>
    <row r="796" spans="1:26" ht="22.5" customHeight="1">
      <c r="A796" s="38"/>
      <c r="B796" s="38"/>
      <c r="C796" s="38"/>
      <c r="D796" s="38"/>
      <c r="E796" s="50"/>
      <c r="F796" s="38"/>
      <c r="G796" s="38"/>
      <c r="H796" s="38"/>
      <c r="I796" s="38"/>
      <c r="J796" s="38"/>
      <c r="K796" s="38"/>
      <c r="L796" s="27"/>
      <c r="M796" s="27"/>
      <c r="N796" s="190"/>
      <c r="O796" s="190"/>
      <c r="P796" s="38"/>
      <c r="Q796" s="38"/>
      <c r="R796" s="38"/>
      <c r="S796" s="38"/>
      <c r="T796" s="38"/>
      <c r="U796" s="38"/>
      <c r="V796" s="38"/>
      <c r="W796" s="38"/>
      <c r="X796" s="38"/>
      <c r="Y796" s="38"/>
      <c r="Z796" s="38"/>
    </row>
    <row r="797" spans="1:26" ht="22.5" customHeight="1">
      <c r="A797" s="38"/>
      <c r="B797" s="38"/>
      <c r="C797" s="38"/>
      <c r="D797" s="38"/>
      <c r="E797" s="50"/>
      <c r="F797" s="38"/>
      <c r="G797" s="38"/>
      <c r="H797" s="38"/>
      <c r="I797" s="38"/>
      <c r="J797" s="38"/>
      <c r="K797" s="38"/>
      <c r="L797" s="27"/>
      <c r="M797" s="27"/>
      <c r="N797" s="190"/>
      <c r="O797" s="190"/>
      <c r="P797" s="38"/>
      <c r="Q797" s="38"/>
      <c r="R797" s="38"/>
      <c r="S797" s="38"/>
      <c r="T797" s="38"/>
      <c r="U797" s="38"/>
      <c r="V797" s="38"/>
      <c r="W797" s="38"/>
      <c r="X797" s="38"/>
      <c r="Y797" s="38"/>
      <c r="Z797" s="38"/>
    </row>
    <row r="798" spans="1:26" ht="22.5" customHeight="1">
      <c r="A798" s="38"/>
      <c r="B798" s="38"/>
      <c r="C798" s="38"/>
      <c r="D798" s="38"/>
      <c r="E798" s="50"/>
      <c r="F798" s="38"/>
      <c r="G798" s="38"/>
      <c r="H798" s="38"/>
      <c r="I798" s="38"/>
      <c r="J798" s="38"/>
      <c r="K798" s="38"/>
      <c r="L798" s="27"/>
      <c r="M798" s="27"/>
      <c r="N798" s="190"/>
      <c r="O798" s="190"/>
      <c r="P798" s="38"/>
      <c r="Q798" s="38"/>
      <c r="R798" s="38"/>
      <c r="S798" s="38"/>
      <c r="T798" s="38"/>
      <c r="U798" s="38"/>
      <c r="V798" s="38"/>
      <c r="W798" s="38"/>
      <c r="X798" s="38"/>
      <c r="Y798" s="38"/>
      <c r="Z798" s="38"/>
    </row>
    <row r="799" spans="1:26" ht="22.5" customHeight="1">
      <c r="A799" s="38"/>
      <c r="B799" s="38"/>
      <c r="C799" s="38"/>
      <c r="D799" s="38"/>
      <c r="E799" s="50"/>
      <c r="F799" s="38"/>
      <c r="G799" s="38"/>
      <c r="H799" s="38"/>
      <c r="I799" s="38"/>
      <c r="J799" s="38"/>
      <c r="K799" s="38"/>
      <c r="L799" s="27"/>
      <c r="M799" s="27"/>
      <c r="N799" s="190"/>
      <c r="O799" s="190"/>
      <c r="P799" s="38"/>
      <c r="Q799" s="38"/>
      <c r="R799" s="38"/>
      <c r="S799" s="38"/>
      <c r="T799" s="38"/>
      <c r="U799" s="38"/>
      <c r="V799" s="38"/>
      <c r="W799" s="38"/>
      <c r="X799" s="38"/>
      <c r="Y799" s="38"/>
      <c r="Z799" s="38"/>
    </row>
    <row r="800" spans="1:26" ht="22.5" customHeight="1">
      <c r="A800" s="38"/>
      <c r="B800" s="38"/>
      <c r="C800" s="38"/>
      <c r="D800" s="38"/>
      <c r="E800" s="50"/>
      <c r="F800" s="38"/>
      <c r="G800" s="38"/>
      <c r="H800" s="38"/>
      <c r="I800" s="38"/>
      <c r="J800" s="38"/>
      <c r="K800" s="38"/>
      <c r="L800" s="27"/>
      <c r="M800" s="27"/>
      <c r="N800" s="190"/>
      <c r="O800" s="190"/>
      <c r="P800" s="38"/>
      <c r="Q800" s="38"/>
      <c r="R800" s="38"/>
      <c r="S800" s="38"/>
      <c r="T800" s="38"/>
      <c r="U800" s="38"/>
      <c r="V800" s="38"/>
      <c r="W800" s="38"/>
      <c r="X800" s="38"/>
      <c r="Y800" s="38"/>
      <c r="Z800" s="38"/>
    </row>
    <row r="801" spans="1:26" ht="22.5" customHeight="1">
      <c r="A801" s="38"/>
      <c r="B801" s="38"/>
      <c r="C801" s="38"/>
      <c r="D801" s="38"/>
      <c r="E801" s="50"/>
      <c r="F801" s="38"/>
      <c r="G801" s="38"/>
      <c r="H801" s="38"/>
      <c r="I801" s="38"/>
      <c r="J801" s="38"/>
      <c r="K801" s="38"/>
      <c r="L801" s="27"/>
      <c r="M801" s="27"/>
      <c r="N801" s="190"/>
      <c r="O801" s="190"/>
      <c r="P801" s="38"/>
      <c r="Q801" s="38"/>
      <c r="R801" s="38"/>
      <c r="S801" s="38"/>
      <c r="T801" s="38"/>
      <c r="U801" s="38"/>
      <c r="V801" s="38"/>
      <c r="W801" s="38"/>
      <c r="X801" s="38"/>
      <c r="Y801" s="38"/>
      <c r="Z801" s="38"/>
    </row>
    <row r="802" spans="1:26" ht="22.5" customHeight="1">
      <c r="A802" s="38"/>
      <c r="B802" s="38"/>
      <c r="C802" s="38"/>
      <c r="D802" s="38"/>
      <c r="E802" s="50"/>
      <c r="F802" s="38"/>
      <c r="G802" s="38"/>
      <c r="H802" s="38"/>
      <c r="I802" s="38"/>
      <c r="J802" s="38"/>
      <c r="K802" s="38"/>
      <c r="L802" s="27"/>
      <c r="M802" s="27"/>
      <c r="N802" s="190"/>
      <c r="O802" s="190"/>
      <c r="P802" s="38"/>
      <c r="Q802" s="38"/>
      <c r="R802" s="38"/>
      <c r="S802" s="38"/>
      <c r="T802" s="38"/>
      <c r="U802" s="38"/>
      <c r="V802" s="38"/>
      <c r="W802" s="38"/>
      <c r="X802" s="38"/>
      <c r="Y802" s="38"/>
      <c r="Z802" s="38"/>
    </row>
    <row r="803" spans="1:26" ht="22.5" customHeight="1">
      <c r="A803" s="38"/>
      <c r="B803" s="38"/>
      <c r="C803" s="38"/>
      <c r="D803" s="38"/>
      <c r="E803" s="50"/>
      <c r="F803" s="38"/>
      <c r="G803" s="38"/>
      <c r="H803" s="38"/>
      <c r="I803" s="38"/>
      <c r="J803" s="38"/>
      <c r="K803" s="38"/>
      <c r="L803" s="27"/>
      <c r="M803" s="27"/>
      <c r="N803" s="190"/>
      <c r="O803" s="190"/>
      <c r="P803" s="38"/>
      <c r="Q803" s="38"/>
      <c r="R803" s="38"/>
      <c r="S803" s="38"/>
      <c r="T803" s="38"/>
      <c r="U803" s="38"/>
      <c r="V803" s="38"/>
      <c r="W803" s="38"/>
      <c r="X803" s="38"/>
      <c r="Y803" s="38"/>
      <c r="Z803" s="38"/>
    </row>
    <row r="804" spans="1:26" ht="22.5" customHeight="1">
      <c r="A804" s="38"/>
      <c r="B804" s="38"/>
      <c r="C804" s="38"/>
      <c r="D804" s="38"/>
      <c r="E804" s="50"/>
      <c r="F804" s="38"/>
      <c r="G804" s="38"/>
      <c r="H804" s="38"/>
      <c r="I804" s="38"/>
      <c r="J804" s="38"/>
      <c r="K804" s="38"/>
      <c r="L804" s="27"/>
      <c r="M804" s="27"/>
      <c r="N804" s="190"/>
      <c r="O804" s="190"/>
      <c r="P804" s="38"/>
      <c r="Q804" s="38"/>
      <c r="R804" s="38"/>
      <c r="S804" s="38"/>
      <c r="T804" s="38"/>
      <c r="U804" s="38"/>
      <c r="V804" s="38"/>
      <c r="W804" s="38"/>
      <c r="X804" s="38"/>
      <c r="Y804" s="38"/>
      <c r="Z804" s="38"/>
    </row>
    <row r="805" spans="1:26" ht="22.5" customHeight="1">
      <c r="A805" s="38"/>
      <c r="B805" s="38"/>
      <c r="C805" s="38"/>
      <c r="D805" s="38"/>
      <c r="E805" s="50"/>
      <c r="F805" s="38"/>
      <c r="G805" s="38"/>
      <c r="H805" s="38"/>
      <c r="I805" s="38"/>
      <c r="J805" s="38"/>
      <c r="K805" s="38"/>
      <c r="L805" s="27"/>
      <c r="M805" s="27"/>
      <c r="N805" s="190"/>
      <c r="O805" s="190"/>
      <c r="P805" s="38"/>
      <c r="Q805" s="38"/>
      <c r="R805" s="38"/>
      <c r="S805" s="38"/>
      <c r="T805" s="38"/>
      <c r="U805" s="38"/>
      <c r="V805" s="38"/>
      <c r="W805" s="38"/>
      <c r="X805" s="38"/>
      <c r="Y805" s="38"/>
      <c r="Z805" s="38"/>
    </row>
    <row r="806" spans="1:26" ht="22.5" customHeight="1">
      <c r="A806" s="38"/>
      <c r="B806" s="38"/>
      <c r="C806" s="38"/>
      <c r="D806" s="38"/>
      <c r="E806" s="50"/>
      <c r="F806" s="38"/>
      <c r="G806" s="38"/>
      <c r="H806" s="38"/>
      <c r="I806" s="38"/>
      <c r="J806" s="38"/>
      <c r="K806" s="38"/>
      <c r="L806" s="27"/>
      <c r="M806" s="27"/>
      <c r="N806" s="190"/>
      <c r="O806" s="190"/>
      <c r="P806" s="38"/>
      <c r="Q806" s="38"/>
      <c r="R806" s="38"/>
      <c r="S806" s="38"/>
      <c r="T806" s="38"/>
      <c r="U806" s="38"/>
      <c r="V806" s="38"/>
      <c r="W806" s="38"/>
      <c r="X806" s="38"/>
      <c r="Y806" s="38"/>
      <c r="Z806" s="38"/>
    </row>
    <row r="807" spans="1:26" ht="22.5" customHeight="1">
      <c r="A807" s="38"/>
      <c r="B807" s="38"/>
      <c r="C807" s="38"/>
      <c r="D807" s="38"/>
      <c r="E807" s="50"/>
      <c r="F807" s="38"/>
      <c r="G807" s="38"/>
      <c r="H807" s="38"/>
      <c r="I807" s="38"/>
      <c r="J807" s="38"/>
      <c r="K807" s="38"/>
      <c r="L807" s="27"/>
      <c r="M807" s="27"/>
      <c r="N807" s="190"/>
      <c r="O807" s="190"/>
      <c r="P807" s="38"/>
      <c r="Q807" s="38"/>
      <c r="R807" s="38"/>
      <c r="S807" s="38"/>
      <c r="T807" s="38"/>
      <c r="U807" s="38"/>
      <c r="V807" s="38"/>
      <c r="W807" s="38"/>
      <c r="X807" s="38"/>
      <c r="Y807" s="38"/>
      <c r="Z807" s="38"/>
    </row>
    <row r="808" spans="1:26" ht="22.5" customHeight="1">
      <c r="A808" s="38"/>
      <c r="B808" s="38"/>
      <c r="C808" s="38"/>
      <c r="D808" s="38"/>
      <c r="E808" s="50"/>
      <c r="F808" s="38"/>
      <c r="G808" s="38"/>
      <c r="H808" s="38"/>
      <c r="I808" s="38"/>
      <c r="J808" s="38"/>
      <c r="K808" s="38"/>
      <c r="L808" s="27"/>
      <c r="M808" s="27"/>
      <c r="N808" s="190"/>
      <c r="O808" s="190"/>
      <c r="P808" s="38"/>
      <c r="Q808" s="38"/>
      <c r="R808" s="38"/>
      <c r="S808" s="38"/>
      <c r="T808" s="38"/>
      <c r="U808" s="38"/>
      <c r="V808" s="38"/>
      <c r="W808" s="38"/>
      <c r="X808" s="38"/>
      <c r="Y808" s="38"/>
      <c r="Z808" s="38"/>
    </row>
    <row r="809" spans="1:26" ht="22.5" customHeight="1">
      <c r="A809" s="38"/>
      <c r="B809" s="38"/>
      <c r="C809" s="38"/>
      <c r="D809" s="38"/>
      <c r="E809" s="50"/>
      <c r="F809" s="38"/>
      <c r="G809" s="38"/>
      <c r="H809" s="38"/>
      <c r="I809" s="38"/>
      <c r="J809" s="38"/>
      <c r="K809" s="38"/>
      <c r="L809" s="27"/>
      <c r="M809" s="27"/>
      <c r="N809" s="190"/>
      <c r="O809" s="190"/>
      <c r="P809" s="38"/>
      <c r="Q809" s="38"/>
      <c r="R809" s="38"/>
      <c r="S809" s="38"/>
      <c r="T809" s="38"/>
      <c r="U809" s="38"/>
      <c r="V809" s="38"/>
      <c r="W809" s="38"/>
      <c r="X809" s="38"/>
      <c r="Y809" s="38"/>
      <c r="Z809" s="38"/>
    </row>
    <row r="810" spans="1:26" ht="22.5" customHeight="1">
      <c r="A810" s="38"/>
      <c r="B810" s="38"/>
      <c r="C810" s="38"/>
      <c r="D810" s="38"/>
      <c r="E810" s="50"/>
      <c r="F810" s="38"/>
      <c r="G810" s="38"/>
      <c r="H810" s="38"/>
      <c r="I810" s="38"/>
      <c r="J810" s="38"/>
      <c r="K810" s="38"/>
      <c r="L810" s="27"/>
      <c r="M810" s="27"/>
      <c r="N810" s="190"/>
      <c r="O810" s="190"/>
      <c r="P810" s="38"/>
      <c r="Q810" s="38"/>
      <c r="R810" s="38"/>
      <c r="S810" s="38"/>
      <c r="T810" s="38"/>
      <c r="U810" s="38"/>
      <c r="V810" s="38"/>
      <c r="W810" s="38"/>
      <c r="X810" s="38"/>
      <c r="Y810" s="38"/>
      <c r="Z810" s="38"/>
    </row>
    <row r="811" spans="1:26" ht="22.5" customHeight="1">
      <c r="A811" s="38"/>
      <c r="B811" s="38"/>
      <c r="C811" s="38"/>
      <c r="D811" s="38"/>
      <c r="E811" s="50"/>
      <c r="F811" s="38"/>
      <c r="G811" s="38"/>
      <c r="H811" s="38"/>
      <c r="I811" s="38"/>
      <c r="J811" s="38"/>
      <c r="K811" s="38"/>
      <c r="L811" s="27"/>
      <c r="M811" s="27"/>
      <c r="N811" s="190"/>
      <c r="O811" s="190"/>
      <c r="P811" s="38"/>
      <c r="Q811" s="38"/>
      <c r="R811" s="38"/>
      <c r="S811" s="38"/>
      <c r="T811" s="38"/>
      <c r="U811" s="38"/>
      <c r="V811" s="38"/>
      <c r="W811" s="38"/>
      <c r="X811" s="38"/>
      <c r="Y811" s="38"/>
      <c r="Z811" s="38"/>
    </row>
    <row r="812" spans="1:26" ht="22.5" customHeight="1">
      <c r="A812" s="38"/>
      <c r="B812" s="38"/>
      <c r="C812" s="38"/>
      <c r="D812" s="38"/>
      <c r="E812" s="50"/>
      <c r="F812" s="38"/>
      <c r="G812" s="38"/>
      <c r="H812" s="38"/>
      <c r="I812" s="38"/>
      <c r="J812" s="38"/>
      <c r="K812" s="38"/>
      <c r="L812" s="27"/>
      <c r="M812" s="27"/>
      <c r="N812" s="190"/>
      <c r="O812" s="190"/>
      <c r="P812" s="38"/>
      <c r="Q812" s="38"/>
      <c r="R812" s="38"/>
      <c r="S812" s="38"/>
      <c r="T812" s="38"/>
      <c r="U812" s="38"/>
      <c r="V812" s="38"/>
      <c r="W812" s="38"/>
      <c r="X812" s="38"/>
      <c r="Y812" s="38"/>
      <c r="Z812" s="38"/>
    </row>
    <row r="813" spans="1:26" ht="22.5" customHeight="1">
      <c r="A813" s="38"/>
      <c r="B813" s="38"/>
      <c r="C813" s="38"/>
      <c r="D813" s="38"/>
      <c r="E813" s="50"/>
      <c r="F813" s="38"/>
      <c r="G813" s="38"/>
      <c r="H813" s="38"/>
      <c r="I813" s="38"/>
      <c r="J813" s="38"/>
      <c r="K813" s="38"/>
      <c r="L813" s="27"/>
      <c r="M813" s="27"/>
      <c r="N813" s="190"/>
      <c r="O813" s="190"/>
      <c r="P813" s="38"/>
      <c r="Q813" s="38"/>
      <c r="R813" s="38"/>
      <c r="S813" s="38"/>
      <c r="T813" s="38"/>
      <c r="U813" s="38"/>
      <c r="V813" s="38"/>
      <c r="W813" s="38"/>
      <c r="X813" s="38"/>
      <c r="Y813" s="38"/>
      <c r="Z813" s="38"/>
    </row>
    <row r="814" spans="1:26" ht="22.5" customHeight="1">
      <c r="A814" s="38"/>
      <c r="B814" s="38"/>
      <c r="C814" s="38"/>
      <c r="D814" s="38"/>
      <c r="E814" s="50"/>
      <c r="F814" s="38"/>
      <c r="G814" s="38"/>
      <c r="H814" s="38"/>
      <c r="I814" s="38"/>
      <c r="J814" s="38"/>
      <c r="K814" s="38"/>
      <c r="L814" s="27"/>
      <c r="M814" s="27"/>
      <c r="N814" s="190"/>
      <c r="O814" s="190"/>
      <c r="P814" s="38"/>
      <c r="Q814" s="38"/>
      <c r="R814" s="38"/>
      <c r="S814" s="38"/>
      <c r="T814" s="38"/>
      <c r="U814" s="38"/>
      <c r="V814" s="38"/>
      <c r="W814" s="38"/>
      <c r="X814" s="38"/>
      <c r="Y814" s="38"/>
      <c r="Z814" s="38"/>
    </row>
    <row r="815" spans="1:26" ht="22.5" customHeight="1">
      <c r="A815" s="38"/>
      <c r="B815" s="38"/>
      <c r="C815" s="38"/>
      <c r="D815" s="38"/>
      <c r="E815" s="50"/>
      <c r="F815" s="38"/>
      <c r="G815" s="38"/>
      <c r="H815" s="38"/>
      <c r="I815" s="38"/>
      <c r="J815" s="38"/>
      <c r="K815" s="38"/>
      <c r="L815" s="27"/>
      <c r="M815" s="27"/>
      <c r="N815" s="190"/>
      <c r="O815" s="190"/>
      <c r="P815" s="38"/>
      <c r="Q815" s="38"/>
      <c r="R815" s="38"/>
      <c r="S815" s="38"/>
      <c r="T815" s="38"/>
      <c r="U815" s="38"/>
      <c r="V815" s="38"/>
      <c r="W815" s="38"/>
      <c r="X815" s="38"/>
      <c r="Y815" s="38"/>
      <c r="Z815" s="38"/>
    </row>
    <row r="816" spans="1:26" ht="22.5" customHeight="1">
      <c r="A816" s="38"/>
      <c r="B816" s="38"/>
      <c r="C816" s="38"/>
      <c r="D816" s="38"/>
      <c r="E816" s="50"/>
      <c r="F816" s="38"/>
      <c r="G816" s="38"/>
      <c r="H816" s="38"/>
      <c r="I816" s="38"/>
      <c r="J816" s="38"/>
      <c r="K816" s="38"/>
      <c r="L816" s="27"/>
      <c r="M816" s="27"/>
      <c r="N816" s="190"/>
      <c r="O816" s="190"/>
      <c r="P816" s="38"/>
      <c r="Q816" s="38"/>
      <c r="R816" s="38"/>
      <c r="S816" s="38"/>
      <c r="T816" s="38"/>
      <c r="U816" s="38"/>
      <c r="V816" s="38"/>
      <c r="W816" s="38"/>
      <c r="X816" s="38"/>
      <c r="Y816" s="38"/>
      <c r="Z816" s="38"/>
    </row>
    <row r="817" spans="1:26" ht="22.5" customHeight="1">
      <c r="A817" s="38"/>
      <c r="B817" s="38"/>
      <c r="C817" s="38"/>
      <c r="D817" s="38"/>
      <c r="E817" s="50"/>
      <c r="F817" s="38"/>
      <c r="G817" s="38"/>
      <c r="H817" s="38"/>
      <c r="I817" s="38"/>
      <c r="J817" s="38"/>
      <c r="K817" s="38"/>
      <c r="L817" s="27"/>
      <c r="M817" s="27"/>
      <c r="N817" s="190"/>
      <c r="O817" s="190"/>
      <c r="P817" s="38"/>
      <c r="Q817" s="38"/>
      <c r="R817" s="38"/>
      <c r="S817" s="38"/>
      <c r="T817" s="38"/>
      <c r="U817" s="38"/>
      <c r="V817" s="38"/>
      <c r="W817" s="38"/>
      <c r="X817" s="38"/>
      <c r="Y817" s="38"/>
      <c r="Z817" s="38"/>
    </row>
    <row r="818" spans="1:26" ht="22.5" customHeight="1">
      <c r="A818" s="38"/>
      <c r="B818" s="38"/>
      <c r="C818" s="38"/>
      <c r="D818" s="38"/>
      <c r="E818" s="50"/>
      <c r="F818" s="38"/>
      <c r="G818" s="38"/>
      <c r="H818" s="38"/>
      <c r="I818" s="38"/>
      <c r="J818" s="38"/>
      <c r="K818" s="38"/>
      <c r="L818" s="27"/>
      <c r="M818" s="27"/>
      <c r="N818" s="190"/>
      <c r="O818" s="190"/>
      <c r="P818" s="38"/>
      <c r="Q818" s="38"/>
      <c r="R818" s="38"/>
      <c r="S818" s="38"/>
      <c r="T818" s="38"/>
      <c r="U818" s="38"/>
      <c r="V818" s="38"/>
      <c r="W818" s="38"/>
      <c r="X818" s="38"/>
      <c r="Y818" s="38"/>
      <c r="Z818" s="38"/>
    </row>
    <row r="819" spans="1:26" ht="22.5" customHeight="1">
      <c r="A819" s="38"/>
      <c r="B819" s="38"/>
      <c r="C819" s="38"/>
      <c r="D819" s="38"/>
      <c r="E819" s="50"/>
      <c r="F819" s="38"/>
      <c r="G819" s="38"/>
      <c r="H819" s="38"/>
      <c r="I819" s="38"/>
      <c r="J819" s="38"/>
      <c r="K819" s="38"/>
      <c r="L819" s="27"/>
      <c r="M819" s="27"/>
      <c r="N819" s="190"/>
      <c r="O819" s="190"/>
      <c r="P819" s="38"/>
      <c r="Q819" s="38"/>
      <c r="R819" s="38"/>
      <c r="S819" s="38"/>
      <c r="T819" s="38"/>
      <c r="U819" s="38"/>
      <c r="V819" s="38"/>
      <c r="W819" s="38"/>
      <c r="X819" s="38"/>
      <c r="Y819" s="38"/>
      <c r="Z819" s="38"/>
    </row>
    <row r="820" spans="1:26" ht="22.5" customHeight="1">
      <c r="A820" s="38"/>
      <c r="B820" s="38"/>
      <c r="C820" s="38"/>
      <c r="D820" s="38"/>
      <c r="E820" s="50"/>
      <c r="F820" s="38"/>
      <c r="G820" s="38"/>
      <c r="H820" s="38"/>
      <c r="I820" s="38"/>
      <c r="J820" s="38"/>
      <c r="K820" s="38"/>
      <c r="L820" s="27"/>
      <c r="M820" s="27"/>
      <c r="N820" s="190"/>
      <c r="O820" s="190"/>
      <c r="P820" s="38"/>
      <c r="Q820" s="38"/>
      <c r="R820" s="38"/>
      <c r="S820" s="38"/>
      <c r="T820" s="38"/>
      <c r="U820" s="38"/>
      <c r="V820" s="38"/>
      <c r="W820" s="38"/>
      <c r="X820" s="38"/>
      <c r="Y820" s="38"/>
      <c r="Z820" s="38"/>
    </row>
    <row r="821" spans="1:26" ht="22.5" customHeight="1">
      <c r="A821" s="38"/>
      <c r="B821" s="38"/>
      <c r="C821" s="38"/>
      <c r="D821" s="38"/>
      <c r="E821" s="50"/>
      <c r="F821" s="38"/>
      <c r="G821" s="38"/>
      <c r="H821" s="38"/>
      <c r="I821" s="38"/>
      <c r="J821" s="38"/>
      <c r="K821" s="38"/>
      <c r="L821" s="27"/>
      <c r="M821" s="27"/>
      <c r="N821" s="190"/>
      <c r="O821" s="190"/>
      <c r="P821" s="38"/>
      <c r="Q821" s="38"/>
      <c r="R821" s="38"/>
      <c r="S821" s="38"/>
      <c r="T821" s="38"/>
      <c r="U821" s="38"/>
      <c r="V821" s="38"/>
      <c r="W821" s="38"/>
      <c r="X821" s="38"/>
      <c r="Y821" s="38"/>
      <c r="Z821" s="38"/>
    </row>
    <row r="822" spans="1:26" ht="22.5" customHeight="1">
      <c r="A822" s="38"/>
      <c r="B822" s="38"/>
      <c r="C822" s="38"/>
      <c r="D822" s="38"/>
      <c r="E822" s="50"/>
      <c r="F822" s="38"/>
      <c r="G822" s="38"/>
      <c r="H822" s="38"/>
      <c r="I822" s="38"/>
      <c r="J822" s="38"/>
      <c r="K822" s="38"/>
      <c r="L822" s="27"/>
      <c r="M822" s="27"/>
      <c r="N822" s="190"/>
      <c r="O822" s="190"/>
      <c r="P822" s="38"/>
      <c r="Q822" s="38"/>
      <c r="R822" s="38"/>
      <c r="S822" s="38"/>
      <c r="T822" s="38"/>
      <c r="U822" s="38"/>
      <c r="V822" s="38"/>
      <c r="W822" s="38"/>
      <c r="X822" s="38"/>
      <c r="Y822" s="38"/>
      <c r="Z822" s="38"/>
    </row>
    <row r="823" spans="1:26" ht="22.5" customHeight="1">
      <c r="A823" s="38"/>
      <c r="B823" s="38"/>
      <c r="C823" s="38"/>
      <c r="D823" s="38"/>
      <c r="E823" s="50"/>
      <c r="F823" s="38"/>
      <c r="G823" s="38"/>
      <c r="H823" s="38"/>
      <c r="I823" s="38"/>
      <c r="J823" s="38"/>
      <c r="K823" s="38"/>
      <c r="L823" s="27"/>
      <c r="M823" s="27"/>
      <c r="N823" s="190"/>
      <c r="O823" s="190"/>
      <c r="P823" s="38"/>
      <c r="Q823" s="38"/>
      <c r="R823" s="38"/>
      <c r="S823" s="38"/>
      <c r="T823" s="38"/>
      <c r="U823" s="38"/>
      <c r="V823" s="38"/>
      <c r="W823" s="38"/>
      <c r="X823" s="38"/>
      <c r="Y823" s="38"/>
      <c r="Z823" s="38"/>
    </row>
    <row r="824" spans="1:26" ht="22.5" customHeight="1">
      <c r="A824" s="38"/>
      <c r="B824" s="38"/>
      <c r="C824" s="38"/>
      <c r="D824" s="38"/>
      <c r="E824" s="50"/>
      <c r="F824" s="38"/>
      <c r="G824" s="38"/>
      <c r="H824" s="38"/>
      <c r="I824" s="38"/>
      <c r="J824" s="38"/>
      <c r="K824" s="38"/>
      <c r="L824" s="27"/>
      <c r="M824" s="27"/>
      <c r="N824" s="190"/>
      <c r="O824" s="190"/>
      <c r="P824" s="38"/>
      <c r="Q824" s="38"/>
      <c r="R824" s="38"/>
      <c r="S824" s="38"/>
      <c r="T824" s="38"/>
      <c r="U824" s="38"/>
      <c r="V824" s="38"/>
      <c r="W824" s="38"/>
      <c r="X824" s="38"/>
      <c r="Y824" s="38"/>
      <c r="Z824" s="38"/>
    </row>
    <row r="825" spans="1:26" ht="22.5" customHeight="1">
      <c r="A825" s="38"/>
      <c r="B825" s="38"/>
      <c r="C825" s="38"/>
      <c r="D825" s="38"/>
      <c r="E825" s="50"/>
      <c r="F825" s="38"/>
      <c r="G825" s="38"/>
      <c r="H825" s="38"/>
      <c r="I825" s="38"/>
      <c r="J825" s="38"/>
      <c r="K825" s="38"/>
      <c r="L825" s="27"/>
      <c r="M825" s="27"/>
      <c r="N825" s="190"/>
      <c r="O825" s="190"/>
      <c r="P825" s="38"/>
      <c r="Q825" s="38"/>
      <c r="R825" s="38"/>
      <c r="S825" s="38"/>
      <c r="T825" s="38"/>
      <c r="U825" s="38"/>
      <c r="V825" s="38"/>
      <c r="W825" s="38"/>
      <c r="X825" s="38"/>
      <c r="Y825" s="38"/>
      <c r="Z825" s="38"/>
    </row>
    <row r="826" spans="1:26" ht="22.5" customHeight="1">
      <c r="A826" s="38"/>
      <c r="B826" s="38"/>
      <c r="C826" s="38"/>
      <c r="D826" s="38"/>
      <c r="E826" s="50"/>
      <c r="F826" s="38"/>
      <c r="G826" s="38"/>
      <c r="H826" s="38"/>
      <c r="I826" s="38"/>
      <c r="J826" s="38"/>
      <c r="K826" s="38"/>
      <c r="L826" s="27"/>
      <c r="M826" s="27"/>
      <c r="N826" s="190"/>
      <c r="O826" s="190"/>
      <c r="P826" s="38"/>
      <c r="Q826" s="38"/>
      <c r="R826" s="38"/>
      <c r="S826" s="38"/>
      <c r="T826" s="38"/>
      <c r="U826" s="38"/>
      <c r="V826" s="38"/>
      <c r="W826" s="38"/>
      <c r="X826" s="38"/>
      <c r="Y826" s="38"/>
      <c r="Z826" s="38"/>
    </row>
    <row r="827" spans="1:26" ht="22.5" customHeight="1">
      <c r="A827" s="38"/>
      <c r="B827" s="38"/>
      <c r="C827" s="38"/>
      <c r="D827" s="38"/>
      <c r="E827" s="50"/>
      <c r="F827" s="38"/>
      <c r="G827" s="38"/>
      <c r="H827" s="38"/>
      <c r="I827" s="38"/>
      <c r="J827" s="38"/>
      <c r="K827" s="38"/>
      <c r="L827" s="27"/>
      <c r="M827" s="27"/>
      <c r="N827" s="190"/>
      <c r="O827" s="190"/>
      <c r="P827" s="38"/>
      <c r="Q827" s="38"/>
      <c r="R827" s="38"/>
      <c r="S827" s="38"/>
      <c r="T827" s="38"/>
      <c r="U827" s="38"/>
      <c r="V827" s="38"/>
      <c r="W827" s="38"/>
      <c r="X827" s="38"/>
      <c r="Y827" s="38"/>
      <c r="Z827" s="38"/>
    </row>
    <row r="828" spans="1:26" ht="22.5" customHeight="1">
      <c r="A828" s="38"/>
      <c r="B828" s="38"/>
      <c r="C828" s="38"/>
      <c r="D828" s="38"/>
      <c r="E828" s="50"/>
      <c r="F828" s="38"/>
      <c r="G828" s="38"/>
      <c r="H828" s="38"/>
      <c r="I828" s="38"/>
      <c r="J828" s="38"/>
      <c r="K828" s="38"/>
      <c r="L828" s="27"/>
      <c r="M828" s="27"/>
      <c r="N828" s="190"/>
      <c r="O828" s="190"/>
      <c r="P828" s="38"/>
      <c r="Q828" s="38"/>
      <c r="R828" s="38"/>
      <c r="S828" s="38"/>
      <c r="T828" s="38"/>
      <c r="U828" s="38"/>
      <c r="V828" s="38"/>
      <c r="W828" s="38"/>
      <c r="X828" s="38"/>
      <c r="Y828" s="38"/>
      <c r="Z828" s="38"/>
    </row>
    <row r="829" spans="1:26" ht="22.5" customHeight="1">
      <c r="A829" s="38"/>
      <c r="B829" s="38"/>
      <c r="C829" s="38"/>
      <c r="D829" s="38"/>
      <c r="E829" s="50"/>
      <c r="F829" s="38"/>
      <c r="G829" s="38"/>
      <c r="H829" s="38"/>
      <c r="I829" s="38"/>
      <c r="J829" s="38"/>
      <c r="K829" s="38"/>
      <c r="L829" s="27"/>
      <c r="M829" s="27"/>
      <c r="N829" s="190"/>
      <c r="O829" s="190"/>
      <c r="P829" s="38"/>
      <c r="Q829" s="38"/>
      <c r="R829" s="38"/>
      <c r="S829" s="38"/>
      <c r="T829" s="38"/>
      <c r="U829" s="38"/>
      <c r="V829" s="38"/>
      <c r="W829" s="38"/>
      <c r="X829" s="38"/>
      <c r="Y829" s="38"/>
      <c r="Z829" s="38"/>
    </row>
    <row r="830" spans="1:26" ht="22.5" customHeight="1">
      <c r="A830" s="38"/>
      <c r="B830" s="38"/>
      <c r="C830" s="38"/>
      <c r="D830" s="38"/>
      <c r="E830" s="50"/>
      <c r="F830" s="38"/>
      <c r="G830" s="38"/>
      <c r="H830" s="38"/>
      <c r="I830" s="38"/>
      <c r="J830" s="38"/>
      <c r="K830" s="38"/>
      <c r="L830" s="27"/>
      <c r="M830" s="27"/>
      <c r="N830" s="190"/>
      <c r="O830" s="190"/>
      <c r="P830" s="38"/>
      <c r="Q830" s="38"/>
      <c r="R830" s="38"/>
      <c r="S830" s="38"/>
      <c r="T830" s="38"/>
      <c r="U830" s="38"/>
      <c r="V830" s="38"/>
      <c r="W830" s="38"/>
      <c r="X830" s="38"/>
      <c r="Y830" s="38"/>
      <c r="Z830" s="38"/>
    </row>
    <row r="831" spans="1:26" ht="22.5" customHeight="1">
      <c r="A831" s="38"/>
      <c r="B831" s="38"/>
      <c r="C831" s="38"/>
      <c r="D831" s="38"/>
      <c r="E831" s="50"/>
      <c r="F831" s="38"/>
      <c r="G831" s="38"/>
      <c r="H831" s="38"/>
      <c r="I831" s="38"/>
      <c r="J831" s="38"/>
      <c r="K831" s="38"/>
      <c r="L831" s="27"/>
      <c r="M831" s="27"/>
      <c r="N831" s="190"/>
      <c r="O831" s="190"/>
      <c r="P831" s="38"/>
      <c r="Q831" s="38"/>
      <c r="R831" s="38"/>
      <c r="S831" s="38"/>
      <c r="T831" s="38"/>
      <c r="U831" s="38"/>
      <c r="V831" s="38"/>
      <c r="W831" s="38"/>
      <c r="X831" s="38"/>
      <c r="Y831" s="38"/>
      <c r="Z831" s="38"/>
    </row>
    <row r="832" spans="1:26" ht="22.5" customHeight="1">
      <c r="A832" s="38"/>
      <c r="B832" s="38"/>
      <c r="C832" s="38"/>
      <c r="D832" s="38"/>
      <c r="E832" s="50"/>
      <c r="F832" s="38"/>
      <c r="G832" s="38"/>
      <c r="H832" s="38"/>
      <c r="I832" s="38"/>
      <c r="J832" s="38"/>
      <c r="K832" s="38"/>
      <c r="L832" s="27"/>
      <c r="M832" s="27"/>
      <c r="N832" s="190"/>
      <c r="O832" s="190"/>
      <c r="P832" s="38"/>
      <c r="Q832" s="38"/>
      <c r="R832" s="38"/>
      <c r="S832" s="38"/>
      <c r="T832" s="38"/>
      <c r="U832" s="38"/>
      <c r="V832" s="38"/>
      <c r="W832" s="38"/>
      <c r="X832" s="38"/>
      <c r="Y832" s="38"/>
      <c r="Z832" s="38"/>
    </row>
    <row r="833" spans="1:26" ht="22.5" customHeight="1">
      <c r="A833" s="38"/>
      <c r="B833" s="38"/>
      <c r="C833" s="38"/>
      <c r="D833" s="38"/>
      <c r="E833" s="50"/>
      <c r="F833" s="38"/>
      <c r="G833" s="38"/>
      <c r="H833" s="38"/>
      <c r="I833" s="38"/>
      <c r="J833" s="38"/>
      <c r="K833" s="38"/>
      <c r="L833" s="27"/>
      <c r="M833" s="27"/>
      <c r="N833" s="190"/>
      <c r="O833" s="190"/>
      <c r="P833" s="38"/>
      <c r="Q833" s="38"/>
      <c r="R833" s="38"/>
      <c r="S833" s="38"/>
      <c r="T833" s="38"/>
      <c r="U833" s="38"/>
      <c r="V833" s="38"/>
      <c r="W833" s="38"/>
      <c r="X833" s="38"/>
      <c r="Y833" s="38"/>
      <c r="Z833" s="38"/>
    </row>
    <row r="834" spans="1:26" ht="22.5" customHeight="1">
      <c r="A834" s="38"/>
      <c r="B834" s="38"/>
      <c r="C834" s="38"/>
      <c r="D834" s="38"/>
      <c r="E834" s="50"/>
      <c r="F834" s="38"/>
      <c r="G834" s="38"/>
      <c r="H834" s="38"/>
      <c r="I834" s="38"/>
      <c r="J834" s="38"/>
      <c r="K834" s="38"/>
      <c r="L834" s="27"/>
      <c r="M834" s="27"/>
      <c r="N834" s="190"/>
      <c r="O834" s="190"/>
      <c r="P834" s="38"/>
      <c r="Q834" s="38"/>
      <c r="R834" s="38"/>
      <c r="S834" s="38"/>
      <c r="T834" s="38"/>
      <c r="U834" s="38"/>
      <c r="V834" s="38"/>
      <c r="W834" s="38"/>
      <c r="X834" s="38"/>
      <c r="Y834" s="38"/>
      <c r="Z834" s="38"/>
    </row>
    <row r="835" spans="1:26" ht="22.5" customHeight="1">
      <c r="A835" s="38"/>
      <c r="B835" s="38"/>
      <c r="C835" s="38"/>
      <c r="D835" s="38"/>
      <c r="E835" s="50"/>
      <c r="F835" s="38"/>
      <c r="G835" s="38"/>
      <c r="H835" s="38"/>
      <c r="I835" s="38"/>
      <c r="J835" s="38"/>
      <c r="K835" s="38"/>
      <c r="L835" s="27"/>
      <c r="M835" s="27"/>
      <c r="N835" s="190"/>
      <c r="O835" s="190"/>
      <c r="P835" s="38"/>
      <c r="Q835" s="38"/>
      <c r="R835" s="38"/>
      <c r="S835" s="38"/>
      <c r="T835" s="38"/>
      <c r="U835" s="38"/>
      <c r="V835" s="38"/>
      <c r="W835" s="38"/>
      <c r="X835" s="38"/>
      <c r="Y835" s="38"/>
      <c r="Z835" s="38"/>
    </row>
    <row r="836" spans="1:26" ht="22.5" customHeight="1">
      <c r="A836" s="38"/>
      <c r="B836" s="38"/>
      <c r="C836" s="38"/>
      <c r="D836" s="38"/>
      <c r="E836" s="50"/>
      <c r="F836" s="38"/>
      <c r="G836" s="38"/>
      <c r="H836" s="38"/>
      <c r="I836" s="38"/>
      <c r="J836" s="38"/>
      <c r="K836" s="38"/>
      <c r="L836" s="27"/>
      <c r="M836" s="27"/>
      <c r="N836" s="190"/>
      <c r="O836" s="190"/>
      <c r="P836" s="38"/>
      <c r="Q836" s="38"/>
      <c r="R836" s="38"/>
      <c r="S836" s="38"/>
      <c r="T836" s="38"/>
      <c r="U836" s="38"/>
      <c r="V836" s="38"/>
      <c r="W836" s="38"/>
      <c r="X836" s="38"/>
      <c r="Y836" s="38"/>
      <c r="Z836" s="38"/>
    </row>
    <row r="837" spans="1:26" ht="22.5" customHeight="1">
      <c r="A837" s="38"/>
      <c r="B837" s="38"/>
      <c r="C837" s="38"/>
      <c r="D837" s="38"/>
      <c r="E837" s="50"/>
      <c r="F837" s="38"/>
      <c r="G837" s="38"/>
      <c r="H837" s="38"/>
      <c r="I837" s="38"/>
      <c r="J837" s="38"/>
      <c r="K837" s="38"/>
      <c r="L837" s="27"/>
      <c r="M837" s="27"/>
      <c r="N837" s="190"/>
      <c r="O837" s="190"/>
      <c r="P837" s="38"/>
      <c r="Q837" s="38"/>
      <c r="R837" s="38"/>
      <c r="S837" s="38"/>
      <c r="T837" s="38"/>
      <c r="U837" s="38"/>
      <c r="V837" s="38"/>
      <c r="W837" s="38"/>
      <c r="X837" s="38"/>
      <c r="Y837" s="38"/>
      <c r="Z837" s="38"/>
    </row>
    <row r="838" spans="1:26" ht="22.5" customHeight="1">
      <c r="A838" s="38"/>
      <c r="B838" s="38"/>
      <c r="C838" s="38"/>
      <c r="D838" s="38"/>
      <c r="E838" s="50"/>
      <c r="F838" s="38"/>
      <c r="G838" s="38"/>
      <c r="H838" s="38"/>
      <c r="I838" s="38"/>
      <c r="J838" s="38"/>
      <c r="K838" s="38"/>
      <c r="L838" s="27"/>
      <c r="M838" s="27"/>
      <c r="N838" s="190"/>
      <c r="O838" s="190"/>
      <c r="P838" s="38"/>
      <c r="Q838" s="38"/>
      <c r="R838" s="38"/>
      <c r="S838" s="38"/>
      <c r="T838" s="38"/>
      <c r="U838" s="38"/>
      <c r="V838" s="38"/>
      <c r="W838" s="38"/>
      <c r="X838" s="38"/>
      <c r="Y838" s="38"/>
      <c r="Z838" s="38"/>
    </row>
    <row r="839" spans="1:26" ht="22.5" customHeight="1">
      <c r="A839" s="38"/>
      <c r="B839" s="38"/>
      <c r="C839" s="38"/>
      <c r="D839" s="38"/>
      <c r="E839" s="50"/>
      <c r="F839" s="38"/>
      <c r="G839" s="38"/>
      <c r="H839" s="38"/>
      <c r="I839" s="38"/>
      <c r="J839" s="38"/>
      <c r="K839" s="38"/>
      <c r="L839" s="27"/>
      <c r="M839" s="27"/>
      <c r="N839" s="190"/>
      <c r="O839" s="190"/>
      <c r="P839" s="38"/>
      <c r="Q839" s="38"/>
      <c r="R839" s="38"/>
      <c r="S839" s="38"/>
      <c r="T839" s="38"/>
      <c r="U839" s="38"/>
      <c r="V839" s="38"/>
      <c r="W839" s="38"/>
      <c r="X839" s="38"/>
      <c r="Y839" s="38"/>
      <c r="Z839" s="38"/>
    </row>
    <row r="840" spans="1:26" ht="22.5" customHeight="1">
      <c r="A840" s="38"/>
      <c r="B840" s="38"/>
      <c r="C840" s="38"/>
      <c r="D840" s="38"/>
      <c r="E840" s="50"/>
      <c r="F840" s="38"/>
      <c r="G840" s="38"/>
      <c r="H840" s="38"/>
      <c r="I840" s="38"/>
      <c r="J840" s="38"/>
      <c r="K840" s="38"/>
      <c r="L840" s="27"/>
      <c r="M840" s="27"/>
      <c r="N840" s="190"/>
      <c r="O840" s="190"/>
      <c r="P840" s="38"/>
      <c r="Q840" s="38"/>
      <c r="R840" s="38"/>
      <c r="S840" s="38"/>
      <c r="T840" s="38"/>
      <c r="U840" s="38"/>
      <c r="V840" s="38"/>
      <c r="W840" s="38"/>
      <c r="X840" s="38"/>
      <c r="Y840" s="38"/>
      <c r="Z840" s="38"/>
    </row>
    <row r="841" spans="1:26" ht="22.5" customHeight="1">
      <c r="A841" s="38"/>
      <c r="B841" s="38"/>
      <c r="C841" s="38"/>
      <c r="D841" s="38"/>
      <c r="E841" s="50"/>
      <c r="F841" s="38"/>
      <c r="G841" s="38"/>
      <c r="H841" s="38"/>
      <c r="I841" s="38"/>
      <c r="J841" s="38"/>
      <c r="K841" s="38"/>
      <c r="L841" s="27"/>
      <c r="M841" s="27"/>
      <c r="N841" s="190"/>
      <c r="O841" s="190"/>
      <c r="P841" s="38"/>
      <c r="Q841" s="38"/>
      <c r="R841" s="38"/>
      <c r="S841" s="38"/>
      <c r="T841" s="38"/>
      <c r="U841" s="38"/>
      <c r="V841" s="38"/>
      <c r="W841" s="38"/>
      <c r="X841" s="38"/>
      <c r="Y841" s="38"/>
      <c r="Z841" s="38"/>
    </row>
    <row r="842" spans="1:26" ht="22.5" customHeight="1">
      <c r="A842" s="38"/>
      <c r="B842" s="38"/>
      <c r="C842" s="38"/>
      <c r="D842" s="38"/>
      <c r="E842" s="50"/>
      <c r="F842" s="38"/>
      <c r="G842" s="38"/>
      <c r="H842" s="38"/>
      <c r="I842" s="38"/>
      <c r="J842" s="38"/>
      <c r="K842" s="38"/>
      <c r="L842" s="27"/>
      <c r="M842" s="27"/>
      <c r="N842" s="190"/>
      <c r="O842" s="190"/>
      <c r="P842" s="38"/>
      <c r="Q842" s="38"/>
      <c r="R842" s="38"/>
      <c r="S842" s="38"/>
      <c r="T842" s="38"/>
      <c r="U842" s="38"/>
      <c r="V842" s="38"/>
      <c r="W842" s="38"/>
      <c r="X842" s="38"/>
      <c r="Y842" s="38"/>
      <c r="Z842" s="38"/>
    </row>
    <row r="843" spans="1:26" ht="22.5" customHeight="1">
      <c r="A843" s="38"/>
      <c r="B843" s="38"/>
      <c r="C843" s="38"/>
      <c r="D843" s="38"/>
      <c r="E843" s="50"/>
      <c r="F843" s="38"/>
      <c r="G843" s="38"/>
      <c r="H843" s="38"/>
      <c r="I843" s="38"/>
      <c r="J843" s="38"/>
      <c r="K843" s="38"/>
      <c r="L843" s="27"/>
      <c r="M843" s="27"/>
      <c r="N843" s="190"/>
      <c r="O843" s="190"/>
      <c r="P843" s="38"/>
      <c r="Q843" s="38"/>
      <c r="R843" s="38"/>
      <c r="S843" s="38"/>
      <c r="T843" s="38"/>
      <c r="U843" s="38"/>
      <c r="V843" s="38"/>
      <c r="W843" s="38"/>
      <c r="X843" s="38"/>
      <c r="Y843" s="38"/>
      <c r="Z843" s="38"/>
    </row>
    <row r="844" spans="1:26" ht="22.5" customHeight="1">
      <c r="A844" s="38"/>
      <c r="B844" s="38"/>
      <c r="C844" s="38"/>
      <c r="D844" s="38"/>
      <c r="E844" s="50"/>
      <c r="F844" s="38"/>
      <c r="G844" s="38"/>
      <c r="H844" s="38"/>
      <c r="I844" s="38"/>
      <c r="J844" s="38"/>
      <c r="K844" s="38"/>
      <c r="L844" s="27"/>
      <c r="M844" s="27"/>
      <c r="N844" s="190"/>
      <c r="O844" s="190"/>
      <c r="P844" s="38"/>
      <c r="Q844" s="38"/>
      <c r="R844" s="38"/>
      <c r="S844" s="38"/>
      <c r="T844" s="38"/>
      <c r="U844" s="38"/>
      <c r="V844" s="38"/>
      <c r="W844" s="38"/>
      <c r="X844" s="38"/>
      <c r="Y844" s="38"/>
      <c r="Z844" s="38"/>
    </row>
    <row r="845" spans="1:26" ht="22.5" customHeight="1">
      <c r="A845" s="38"/>
      <c r="B845" s="38"/>
      <c r="C845" s="38"/>
      <c r="D845" s="38"/>
      <c r="E845" s="50"/>
      <c r="F845" s="38"/>
      <c r="G845" s="38"/>
      <c r="H845" s="38"/>
      <c r="I845" s="38"/>
      <c r="J845" s="38"/>
      <c r="K845" s="38"/>
      <c r="L845" s="27"/>
      <c r="M845" s="27"/>
      <c r="N845" s="190"/>
      <c r="O845" s="190"/>
      <c r="P845" s="38"/>
      <c r="Q845" s="38"/>
      <c r="R845" s="38"/>
      <c r="S845" s="38"/>
      <c r="T845" s="38"/>
      <c r="U845" s="38"/>
      <c r="V845" s="38"/>
      <c r="W845" s="38"/>
      <c r="X845" s="38"/>
      <c r="Y845" s="38"/>
      <c r="Z845" s="38"/>
    </row>
    <row r="846" spans="1:26" ht="22.5" customHeight="1">
      <c r="A846" s="38"/>
      <c r="B846" s="38"/>
      <c r="C846" s="38"/>
      <c r="D846" s="38"/>
      <c r="E846" s="50"/>
      <c r="F846" s="38"/>
      <c r="G846" s="38"/>
      <c r="H846" s="38"/>
      <c r="I846" s="38"/>
      <c r="J846" s="38"/>
      <c r="K846" s="38"/>
      <c r="L846" s="27"/>
      <c r="M846" s="27"/>
      <c r="N846" s="190"/>
      <c r="O846" s="190"/>
      <c r="P846" s="38"/>
      <c r="Q846" s="38"/>
      <c r="R846" s="38"/>
      <c r="S846" s="38"/>
      <c r="T846" s="38"/>
      <c r="U846" s="38"/>
      <c r="V846" s="38"/>
      <c r="W846" s="38"/>
      <c r="X846" s="38"/>
      <c r="Y846" s="38"/>
      <c r="Z846" s="38"/>
    </row>
    <row r="847" spans="1:26" ht="22.5" customHeight="1">
      <c r="A847" s="38"/>
      <c r="B847" s="38"/>
      <c r="C847" s="38"/>
      <c r="D847" s="38"/>
      <c r="E847" s="50"/>
      <c r="F847" s="38"/>
      <c r="G847" s="38"/>
      <c r="H847" s="38"/>
      <c r="I847" s="38"/>
      <c r="J847" s="38"/>
      <c r="K847" s="38"/>
      <c r="L847" s="27"/>
      <c r="M847" s="27"/>
      <c r="N847" s="190"/>
      <c r="O847" s="190"/>
      <c r="P847" s="38"/>
      <c r="Q847" s="38"/>
      <c r="R847" s="38"/>
      <c r="S847" s="38"/>
      <c r="T847" s="38"/>
      <c r="U847" s="38"/>
      <c r="V847" s="38"/>
      <c r="W847" s="38"/>
      <c r="X847" s="38"/>
      <c r="Y847" s="38"/>
      <c r="Z847" s="38"/>
    </row>
    <row r="848" spans="1:26" ht="22.5" customHeight="1">
      <c r="A848" s="38"/>
      <c r="B848" s="38"/>
      <c r="C848" s="38"/>
      <c r="D848" s="38"/>
      <c r="E848" s="50"/>
      <c r="F848" s="38"/>
      <c r="G848" s="38"/>
      <c r="H848" s="38"/>
      <c r="I848" s="38"/>
      <c r="J848" s="38"/>
      <c r="K848" s="38"/>
      <c r="L848" s="27"/>
      <c r="M848" s="27"/>
      <c r="N848" s="190"/>
      <c r="O848" s="190"/>
      <c r="P848" s="38"/>
      <c r="Q848" s="38"/>
      <c r="R848" s="38"/>
      <c r="S848" s="38"/>
      <c r="T848" s="38"/>
      <c r="U848" s="38"/>
      <c r="V848" s="38"/>
      <c r="W848" s="38"/>
      <c r="X848" s="38"/>
      <c r="Y848" s="38"/>
      <c r="Z848" s="38"/>
    </row>
    <row r="849" spans="1:26" ht="22.5" customHeight="1">
      <c r="A849" s="38"/>
      <c r="B849" s="38"/>
      <c r="C849" s="38"/>
      <c r="D849" s="38"/>
      <c r="E849" s="50"/>
      <c r="F849" s="38"/>
      <c r="G849" s="38"/>
      <c r="H849" s="38"/>
      <c r="I849" s="38"/>
      <c r="J849" s="38"/>
      <c r="K849" s="38"/>
      <c r="L849" s="27"/>
      <c r="M849" s="27"/>
      <c r="N849" s="190"/>
      <c r="O849" s="190"/>
      <c r="P849" s="38"/>
      <c r="Q849" s="38"/>
      <c r="R849" s="38"/>
      <c r="S849" s="38"/>
      <c r="T849" s="38"/>
      <c r="U849" s="38"/>
      <c r="V849" s="38"/>
      <c r="W849" s="38"/>
      <c r="X849" s="38"/>
      <c r="Y849" s="38"/>
      <c r="Z849" s="38"/>
    </row>
    <row r="850" spans="1:26" ht="22.5" customHeight="1">
      <c r="A850" s="38"/>
      <c r="B850" s="38"/>
      <c r="C850" s="38"/>
      <c r="D850" s="38"/>
      <c r="E850" s="50"/>
      <c r="F850" s="38"/>
      <c r="G850" s="38"/>
      <c r="H850" s="38"/>
      <c r="I850" s="38"/>
      <c r="J850" s="38"/>
      <c r="K850" s="38"/>
      <c r="L850" s="27"/>
      <c r="M850" s="27"/>
      <c r="N850" s="190"/>
      <c r="O850" s="190"/>
      <c r="P850" s="38"/>
      <c r="Q850" s="38"/>
      <c r="R850" s="38"/>
      <c r="S850" s="38"/>
      <c r="T850" s="38"/>
      <c r="U850" s="38"/>
      <c r="V850" s="38"/>
      <c r="W850" s="38"/>
      <c r="X850" s="38"/>
      <c r="Y850" s="38"/>
      <c r="Z850" s="38"/>
    </row>
    <row r="851" spans="1:26" ht="22.5" customHeight="1">
      <c r="A851" s="38"/>
      <c r="B851" s="38"/>
      <c r="C851" s="38"/>
      <c r="D851" s="38"/>
      <c r="E851" s="50"/>
      <c r="F851" s="38"/>
      <c r="G851" s="38"/>
      <c r="H851" s="38"/>
      <c r="I851" s="38"/>
      <c r="J851" s="38"/>
      <c r="K851" s="38"/>
      <c r="L851" s="27"/>
      <c r="M851" s="27"/>
      <c r="N851" s="190"/>
      <c r="O851" s="190"/>
      <c r="P851" s="38"/>
      <c r="Q851" s="38"/>
      <c r="R851" s="38"/>
      <c r="S851" s="38"/>
      <c r="T851" s="38"/>
      <c r="U851" s="38"/>
      <c r="V851" s="38"/>
      <c r="W851" s="38"/>
      <c r="X851" s="38"/>
      <c r="Y851" s="38"/>
      <c r="Z851" s="38"/>
    </row>
    <row r="852" spans="1:26" ht="22.5" customHeight="1">
      <c r="A852" s="38"/>
      <c r="B852" s="38"/>
      <c r="C852" s="38"/>
      <c r="D852" s="38"/>
      <c r="E852" s="50"/>
      <c r="F852" s="38"/>
      <c r="G852" s="38"/>
      <c r="H852" s="38"/>
      <c r="I852" s="38"/>
      <c r="J852" s="38"/>
      <c r="K852" s="38"/>
      <c r="L852" s="27"/>
      <c r="M852" s="27"/>
      <c r="N852" s="190"/>
      <c r="O852" s="190"/>
      <c r="P852" s="38"/>
      <c r="Q852" s="38"/>
      <c r="R852" s="38"/>
      <c r="S852" s="38"/>
      <c r="T852" s="38"/>
      <c r="U852" s="38"/>
      <c r="V852" s="38"/>
      <c r="W852" s="38"/>
      <c r="X852" s="38"/>
      <c r="Y852" s="38"/>
      <c r="Z852" s="38"/>
    </row>
    <row r="853" spans="1:26" ht="22.5" customHeight="1">
      <c r="A853" s="38"/>
      <c r="B853" s="38"/>
      <c r="C853" s="38"/>
      <c r="D853" s="38"/>
      <c r="E853" s="50"/>
      <c r="F853" s="38"/>
      <c r="G853" s="38"/>
      <c r="H853" s="38"/>
      <c r="I853" s="38"/>
      <c r="J853" s="38"/>
      <c r="K853" s="38"/>
      <c r="L853" s="27"/>
      <c r="M853" s="27"/>
      <c r="N853" s="190"/>
      <c r="O853" s="190"/>
      <c r="P853" s="38"/>
      <c r="Q853" s="38"/>
      <c r="R853" s="38"/>
      <c r="S853" s="38"/>
      <c r="T853" s="38"/>
      <c r="U853" s="38"/>
      <c r="V853" s="38"/>
      <c r="W853" s="38"/>
      <c r="X853" s="38"/>
      <c r="Y853" s="38"/>
      <c r="Z853" s="38"/>
    </row>
    <row r="854" spans="1:26" ht="22.5" customHeight="1">
      <c r="A854" s="38"/>
      <c r="B854" s="38"/>
      <c r="C854" s="38"/>
      <c r="D854" s="38"/>
      <c r="E854" s="50"/>
      <c r="F854" s="38"/>
      <c r="G854" s="38"/>
      <c r="H854" s="38"/>
      <c r="I854" s="38"/>
      <c r="J854" s="38"/>
      <c r="K854" s="38"/>
      <c r="L854" s="27"/>
      <c r="M854" s="27"/>
      <c r="N854" s="190"/>
      <c r="O854" s="190"/>
      <c r="P854" s="38"/>
      <c r="Q854" s="38"/>
      <c r="R854" s="38"/>
      <c r="S854" s="38"/>
      <c r="T854" s="38"/>
      <c r="U854" s="38"/>
      <c r="V854" s="38"/>
      <c r="W854" s="38"/>
      <c r="X854" s="38"/>
      <c r="Y854" s="38"/>
      <c r="Z854" s="38"/>
    </row>
    <row r="855" spans="1:26" ht="22.5" customHeight="1">
      <c r="A855" s="38"/>
      <c r="B855" s="38"/>
      <c r="C855" s="38"/>
      <c r="D855" s="38"/>
      <c r="E855" s="50"/>
      <c r="F855" s="38"/>
      <c r="G855" s="38"/>
      <c r="H855" s="38"/>
      <c r="I855" s="38"/>
      <c r="J855" s="38"/>
      <c r="K855" s="38"/>
      <c r="L855" s="27"/>
      <c r="M855" s="27"/>
      <c r="N855" s="190"/>
      <c r="O855" s="190"/>
      <c r="P855" s="38"/>
      <c r="Q855" s="38"/>
      <c r="R855" s="38"/>
      <c r="S855" s="38"/>
      <c r="T855" s="38"/>
      <c r="U855" s="38"/>
      <c r="V855" s="38"/>
      <c r="W855" s="38"/>
      <c r="X855" s="38"/>
      <c r="Y855" s="38"/>
      <c r="Z855" s="38"/>
    </row>
    <row r="856" spans="1:26" ht="22.5" customHeight="1">
      <c r="A856" s="38"/>
      <c r="B856" s="38"/>
      <c r="C856" s="38"/>
      <c r="D856" s="38"/>
      <c r="E856" s="50"/>
      <c r="F856" s="38"/>
      <c r="G856" s="38"/>
      <c r="H856" s="38"/>
      <c r="I856" s="38"/>
      <c r="J856" s="38"/>
      <c r="K856" s="38"/>
      <c r="L856" s="27"/>
      <c r="M856" s="27"/>
      <c r="N856" s="190"/>
      <c r="O856" s="190"/>
      <c r="P856" s="38"/>
      <c r="Q856" s="38"/>
      <c r="R856" s="38"/>
      <c r="S856" s="38"/>
      <c r="T856" s="38"/>
      <c r="U856" s="38"/>
      <c r="V856" s="38"/>
      <c r="W856" s="38"/>
      <c r="X856" s="38"/>
      <c r="Y856" s="38"/>
      <c r="Z856" s="38"/>
    </row>
    <row r="857" spans="1:26" ht="22.5" customHeight="1">
      <c r="A857" s="38"/>
      <c r="B857" s="38"/>
      <c r="C857" s="38"/>
      <c r="D857" s="38"/>
      <c r="E857" s="50"/>
      <c r="F857" s="38"/>
      <c r="G857" s="38"/>
      <c r="H857" s="38"/>
      <c r="I857" s="38"/>
      <c r="J857" s="38"/>
      <c r="K857" s="38"/>
      <c r="L857" s="27"/>
      <c r="M857" s="27"/>
      <c r="N857" s="190"/>
      <c r="O857" s="190"/>
      <c r="P857" s="38"/>
      <c r="Q857" s="38"/>
      <c r="R857" s="38"/>
      <c r="S857" s="38"/>
      <c r="T857" s="38"/>
      <c r="U857" s="38"/>
      <c r="V857" s="38"/>
      <c r="W857" s="38"/>
      <c r="X857" s="38"/>
      <c r="Y857" s="38"/>
      <c r="Z857" s="38"/>
    </row>
    <row r="858" spans="1:26" ht="22.5" customHeight="1">
      <c r="A858" s="38"/>
      <c r="B858" s="38"/>
      <c r="C858" s="38"/>
      <c r="D858" s="38"/>
      <c r="E858" s="50"/>
      <c r="F858" s="38"/>
      <c r="G858" s="38"/>
      <c r="H858" s="38"/>
      <c r="I858" s="38"/>
      <c r="J858" s="38"/>
      <c r="K858" s="38"/>
      <c r="L858" s="27"/>
      <c r="M858" s="27"/>
      <c r="N858" s="190"/>
      <c r="O858" s="190"/>
      <c r="P858" s="38"/>
      <c r="Q858" s="38"/>
      <c r="R858" s="38"/>
      <c r="S858" s="38"/>
      <c r="T858" s="38"/>
      <c r="U858" s="38"/>
      <c r="V858" s="38"/>
      <c r="W858" s="38"/>
      <c r="X858" s="38"/>
      <c r="Y858" s="38"/>
      <c r="Z858" s="38"/>
    </row>
    <row r="859" spans="1:26" ht="22.5" customHeight="1">
      <c r="A859" s="38"/>
      <c r="B859" s="38"/>
      <c r="C859" s="38"/>
      <c r="D859" s="38"/>
      <c r="E859" s="50"/>
      <c r="F859" s="38"/>
      <c r="G859" s="38"/>
      <c r="H859" s="38"/>
      <c r="I859" s="38"/>
      <c r="J859" s="38"/>
      <c r="K859" s="38"/>
      <c r="L859" s="27"/>
      <c r="M859" s="27"/>
      <c r="N859" s="190"/>
      <c r="O859" s="190"/>
      <c r="P859" s="38"/>
      <c r="Q859" s="38"/>
      <c r="R859" s="38"/>
      <c r="S859" s="38"/>
      <c r="T859" s="38"/>
      <c r="U859" s="38"/>
      <c r="V859" s="38"/>
      <c r="W859" s="38"/>
      <c r="X859" s="38"/>
      <c r="Y859" s="38"/>
      <c r="Z859" s="38"/>
    </row>
    <row r="860" spans="1:26" ht="22.5" customHeight="1">
      <c r="A860" s="38"/>
      <c r="B860" s="38"/>
      <c r="C860" s="38"/>
      <c r="D860" s="38"/>
      <c r="E860" s="50"/>
      <c r="F860" s="38"/>
      <c r="G860" s="38"/>
      <c r="H860" s="38"/>
      <c r="I860" s="38"/>
      <c r="J860" s="38"/>
      <c r="K860" s="38"/>
      <c r="L860" s="27"/>
      <c r="M860" s="27"/>
      <c r="N860" s="190"/>
      <c r="O860" s="190"/>
      <c r="P860" s="38"/>
      <c r="Q860" s="38"/>
      <c r="R860" s="38"/>
      <c r="S860" s="38"/>
      <c r="T860" s="38"/>
      <c r="U860" s="38"/>
      <c r="V860" s="38"/>
      <c r="W860" s="38"/>
      <c r="X860" s="38"/>
      <c r="Y860" s="38"/>
      <c r="Z860" s="38"/>
    </row>
    <row r="861" spans="1:26" ht="22.5" customHeight="1">
      <c r="A861" s="38"/>
      <c r="B861" s="38"/>
      <c r="C861" s="38"/>
      <c r="D861" s="38"/>
      <c r="E861" s="50"/>
      <c r="F861" s="38"/>
      <c r="G861" s="38"/>
      <c r="H861" s="38"/>
      <c r="I861" s="38"/>
      <c r="J861" s="38"/>
      <c r="K861" s="38"/>
      <c r="L861" s="27"/>
      <c r="M861" s="27"/>
      <c r="N861" s="190"/>
      <c r="O861" s="190"/>
      <c r="P861" s="38"/>
      <c r="Q861" s="38"/>
      <c r="R861" s="38"/>
      <c r="S861" s="38"/>
      <c r="T861" s="38"/>
      <c r="U861" s="38"/>
      <c r="V861" s="38"/>
      <c r="W861" s="38"/>
      <c r="X861" s="38"/>
      <c r="Y861" s="38"/>
      <c r="Z861" s="38"/>
    </row>
    <row r="862" spans="1:26" ht="22.5" customHeight="1">
      <c r="A862" s="38"/>
      <c r="B862" s="38"/>
      <c r="C862" s="38"/>
      <c r="D862" s="38"/>
      <c r="E862" s="50"/>
      <c r="F862" s="38"/>
      <c r="G862" s="38"/>
      <c r="H862" s="38"/>
      <c r="I862" s="38"/>
      <c r="J862" s="38"/>
      <c r="K862" s="38"/>
      <c r="L862" s="27"/>
      <c r="M862" s="27"/>
      <c r="N862" s="190"/>
      <c r="O862" s="190"/>
      <c r="P862" s="38"/>
      <c r="Q862" s="38"/>
      <c r="R862" s="38"/>
      <c r="S862" s="38"/>
      <c r="T862" s="38"/>
      <c r="U862" s="38"/>
      <c r="V862" s="38"/>
      <c r="W862" s="38"/>
      <c r="X862" s="38"/>
      <c r="Y862" s="38"/>
      <c r="Z862" s="38"/>
    </row>
    <row r="863" spans="1:26" ht="22.5" customHeight="1">
      <c r="A863" s="38"/>
      <c r="B863" s="38"/>
      <c r="C863" s="38"/>
      <c r="D863" s="38"/>
      <c r="E863" s="50"/>
      <c r="F863" s="38"/>
      <c r="G863" s="38"/>
      <c r="H863" s="38"/>
      <c r="I863" s="38"/>
      <c r="J863" s="38"/>
      <c r="K863" s="38"/>
      <c r="L863" s="27"/>
      <c r="M863" s="27"/>
      <c r="N863" s="190"/>
      <c r="O863" s="190"/>
      <c r="P863" s="38"/>
      <c r="Q863" s="38"/>
      <c r="R863" s="38"/>
      <c r="S863" s="38"/>
      <c r="T863" s="38"/>
      <c r="U863" s="38"/>
      <c r="V863" s="38"/>
      <c r="W863" s="38"/>
      <c r="X863" s="38"/>
      <c r="Y863" s="38"/>
      <c r="Z863" s="38"/>
    </row>
    <row r="864" spans="1:26" ht="22.5" customHeight="1">
      <c r="A864" s="38"/>
      <c r="B864" s="38"/>
      <c r="C864" s="38"/>
      <c r="D864" s="38"/>
      <c r="E864" s="50"/>
      <c r="F864" s="38"/>
      <c r="G864" s="38"/>
      <c r="H864" s="38"/>
      <c r="I864" s="38"/>
      <c r="J864" s="38"/>
      <c r="K864" s="38"/>
      <c r="L864" s="27"/>
      <c r="M864" s="27"/>
      <c r="N864" s="190"/>
      <c r="O864" s="190"/>
      <c r="P864" s="38"/>
      <c r="Q864" s="38"/>
      <c r="R864" s="38"/>
      <c r="S864" s="38"/>
      <c r="T864" s="38"/>
      <c r="U864" s="38"/>
      <c r="V864" s="38"/>
      <c r="W864" s="38"/>
      <c r="X864" s="38"/>
      <c r="Y864" s="38"/>
      <c r="Z864" s="38"/>
    </row>
    <row r="865" spans="1:26" ht="22.5" customHeight="1">
      <c r="A865" s="38"/>
      <c r="B865" s="38"/>
      <c r="C865" s="38"/>
      <c r="D865" s="38"/>
      <c r="E865" s="50"/>
      <c r="F865" s="38"/>
      <c r="G865" s="38"/>
      <c r="H865" s="38"/>
      <c r="I865" s="38"/>
      <c r="J865" s="38"/>
      <c r="K865" s="38"/>
      <c r="L865" s="27"/>
      <c r="M865" s="27"/>
      <c r="N865" s="190"/>
      <c r="O865" s="190"/>
      <c r="P865" s="38"/>
      <c r="Q865" s="38"/>
      <c r="R865" s="38"/>
      <c r="S865" s="38"/>
      <c r="T865" s="38"/>
      <c r="U865" s="38"/>
      <c r="V865" s="38"/>
      <c r="W865" s="38"/>
      <c r="X865" s="38"/>
      <c r="Y865" s="38"/>
      <c r="Z865" s="38"/>
    </row>
    <row r="866" spans="1:26" ht="22.5" customHeight="1">
      <c r="A866" s="38"/>
      <c r="B866" s="38"/>
      <c r="C866" s="38"/>
      <c r="D866" s="38"/>
      <c r="E866" s="50"/>
      <c r="F866" s="38"/>
      <c r="G866" s="38"/>
      <c r="H866" s="38"/>
      <c r="I866" s="38"/>
      <c r="J866" s="38"/>
      <c r="K866" s="38"/>
      <c r="L866" s="27"/>
      <c r="M866" s="27"/>
      <c r="N866" s="190"/>
      <c r="O866" s="190"/>
      <c r="P866" s="38"/>
      <c r="Q866" s="38"/>
      <c r="R866" s="38"/>
      <c r="S866" s="38"/>
      <c r="T866" s="38"/>
      <c r="U866" s="38"/>
      <c r="V866" s="38"/>
      <c r="W866" s="38"/>
      <c r="X866" s="38"/>
      <c r="Y866" s="38"/>
      <c r="Z866" s="38"/>
    </row>
    <row r="867" spans="1:26" ht="22.5" customHeight="1">
      <c r="A867" s="38"/>
      <c r="B867" s="38"/>
      <c r="C867" s="38"/>
      <c r="D867" s="38"/>
      <c r="E867" s="50"/>
      <c r="F867" s="38"/>
      <c r="G867" s="38"/>
      <c r="H867" s="38"/>
      <c r="I867" s="38"/>
      <c r="J867" s="38"/>
      <c r="K867" s="38"/>
      <c r="L867" s="27"/>
      <c r="M867" s="27"/>
      <c r="N867" s="190"/>
      <c r="O867" s="190"/>
      <c r="P867" s="38"/>
      <c r="Q867" s="38"/>
      <c r="R867" s="38"/>
      <c r="S867" s="38"/>
      <c r="T867" s="38"/>
      <c r="U867" s="38"/>
      <c r="V867" s="38"/>
      <c r="W867" s="38"/>
      <c r="X867" s="38"/>
      <c r="Y867" s="38"/>
      <c r="Z867" s="38"/>
    </row>
    <row r="868" spans="1:26" ht="22.5" customHeight="1">
      <c r="A868" s="38"/>
      <c r="B868" s="38"/>
      <c r="C868" s="38"/>
      <c r="D868" s="38"/>
      <c r="E868" s="50"/>
      <c r="F868" s="38"/>
      <c r="G868" s="38"/>
      <c r="H868" s="38"/>
      <c r="I868" s="38"/>
      <c r="J868" s="38"/>
      <c r="K868" s="38"/>
      <c r="L868" s="27"/>
      <c r="M868" s="27"/>
      <c r="N868" s="190"/>
      <c r="O868" s="190"/>
      <c r="P868" s="38"/>
      <c r="Q868" s="38"/>
      <c r="R868" s="38"/>
      <c r="S868" s="38"/>
      <c r="T868" s="38"/>
      <c r="U868" s="38"/>
      <c r="V868" s="38"/>
      <c r="W868" s="38"/>
      <c r="X868" s="38"/>
      <c r="Y868" s="38"/>
      <c r="Z868" s="38"/>
    </row>
    <row r="869" spans="1:26" ht="22.5" customHeight="1">
      <c r="A869" s="38"/>
      <c r="B869" s="38"/>
      <c r="C869" s="38"/>
      <c r="D869" s="38"/>
      <c r="E869" s="50"/>
      <c r="F869" s="38"/>
      <c r="G869" s="38"/>
      <c r="H869" s="38"/>
      <c r="I869" s="38"/>
      <c r="J869" s="38"/>
      <c r="K869" s="38"/>
      <c r="L869" s="27"/>
      <c r="M869" s="27"/>
      <c r="N869" s="190"/>
      <c r="O869" s="190"/>
      <c r="P869" s="38"/>
      <c r="Q869" s="38"/>
      <c r="R869" s="38"/>
      <c r="S869" s="38"/>
      <c r="T869" s="38"/>
      <c r="U869" s="38"/>
      <c r="V869" s="38"/>
      <c r="W869" s="38"/>
      <c r="X869" s="38"/>
      <c r="Y869" s="38"/>
      <c r="Z869" s="38"/>
    </row>
    <row r="870" spans="1:26" ht="22.5" customHeight="1">
      <c r="A870" s="38"/>
      <c r="B870" s="38"/>
      <c r="C870" s="38"/>
      <c r="D870" s="38"/>
      <c r="E870" s="50"/>
      <c r="F870" s="38"/>
      <c r="G870" s="38"/>
      <c r="H870" s="38"/>
      <c r="I870" s="38"/>
      <c r="J870" s="38"/>
      <c r="K870" s="38"/>
      <c r="L870" s="27"/>
      <c r="M870" s="27"/>
      <c r="N870" s="190"/>
      <c r="O870" s="190"/>
      <c r="P870" s="38"/>
      <c r="Q870" s="38"/>
      <c r="R870" s="38"/>
      <c r="S870" s="38"/>
      <c r="T870" s="38"/>
      <c r="U870" s="38"/>
      <c r="V870" s="38"/>
      <c r="W870" s="38"/>
      <c r="X870" s="38"/>
      <c r="Y870" s="38"/>
      <c r="Z870" s="38"/>
    </row>
    <row r="871" spans="1:26" ht="22.5" customHeight="1">
      <c r="A871" s="38"/>
      <c r="B871" s="38"/>
      <c r="C871" s="38"/>
      <c r="D871" s="38"/>
      <c r="E871" s="50"/>
      <c r="F871" s="38"/>
      <c r="G871" s="38"/>
      <c r="H871" s="38"/>
      <c r="I871" s="38"/>
      <c r="J871" s="38"/>
      <c r="K871" s="38"/>
      <c r="L871" s="27"/>
      <c r="M871" s="27"/>
      <c r="N871" s="190"/>
      <c r="O871" s="190"/>
      <c r="P871" s="38"/>
      <c r="Q871" s="38"/>
      <c r="R871" s="38"/>
      <c r="S871" s="38"/>
      <c r="T871" s="38"/>
      <c r="U871" s="38"/>
      <c r="V871" s="38"/>
      <c r="W871" s="38"/>
      <c r="X871" s="38"/>
      <c r="Y871" s="38"/>
      <c r="Z871" s="38"/>
    </row>
    <row r="872" spans="1:26" ht="22.5" customHeight="1">
      <c r="A872" s="38"/>
      <c r="B872" s="38"/>
      <c r="C872" s="38"/>
      <c r="D872" s="38"/>
      <c r="E872" s="50"/>
      <c r="F872" s="38"/>
      <c r="G872" s="38"/>
      <c r="H872" s="38"/>
      <c r="I872" s="38"/>
      <c r="J872" s="38"/>
      <c r="K872" s="38"/>
      <c r="L872" s="27"/>
      <c r="M872" s="27"/>
      <c r="N872" s="190"/>
      <c r="O872" s="190"/>
      <c r="P872" s="38"/>
      <c r="Q872" s="38"/>
      <c r="R872" s="38"/>
      <c r="S872" s="38"/>
      <c r="T872" s="38"/>
      <c r="U872" s="38"/>
      <c r="V872" s="38"/>
      <c r="W872" s="38"/>
      <c r="X872" s="38"/>
      <c r="Y872" s="38"/>
      <c r="Z872" s="38"/>
    </row>
    <row r="873" spans="1:26" ht="22.5" customHeight="1">
      <c r="A873" s="38"/>
      <c r="B873" s="38"/>
      <c r="C873" s="38"/>
      <c r="D873" s="38"/>
      <c r="E873" s="50"/>
      <c r="F873" s="38"/>
      <c r="G873" s="38"/>
      <c r="H873" s="38"/>
      <c r="I873" s="38"/>
      <c r="J873" s="38"/>
      <c r="K873" s="38"/>
      <c r="L873" s="27"/>
      <c r="M873" s="27"/>
      <c r="N873" s="190"/>
      <c r="O873" s="190"/>
      <c r="P873" s="38"/>
      <c r="Q873" s="38"/>
      <c r="R873" s="38"/>
      <c r="S873" s="38"/>
      <c r="T873" s="38"/>
      <c r="U873" s="38"/>
      <c r="V873" s="38"/>
      <c r="W873" s="38"/>
      <c r="X873" s="38"/>
      <c r="Y873" s="38"/>
      <c r="Z873" s="38"/>
    </row>
    <row r="874" spans="1:26" ht="22.5" customHeight="1">
      <c r="A874" s="38"/>
      <c r="B874" s="38"/>
      <c r="C874" s="38"/>
      <c r="D874" s="38"/>
      <c r="E874" s="50"/>
      <c r="F874" s="38"/>
      <c r="G874" s="38"/>
      <c r="H874" s="38"/>
      <c r="I874" s="38"/>
      <c r="J874" s="38"/>
      <c r="K874" s="38"/>
      <c r="L874" s="27"/>
      <c r="M874" s="27"/>
      <c r="N874" s="190"/>
      <c r="O874" s="190"/>
      <c r="P874" s="38"/>
      <c r="Q874" s="38"/>
      <c r="R874" s="38"/>
      <c r="S874" s="38"/>
      <c r="T874" s="38"/>
      <c r="U874" s="38"/>
      <c r="V874" s="38"/>
      <c r="W874" s="38"/>
      <c r="X874" s="38"/>
      <c r="Y874" s="38"/>
      <c r="Z874" s="38"/>
    </row>
    <row r="875" spans="1:26" ht="22.5" customHeight="1">
      <c r="A875" s="38"/>
      <c r="B875" s="38"/>
      <c r="C875" s="38"/>
      <c r="D875" s="38"/>
      <c r="E875" s="50"/>
      <c r="F875" s="38"/>
      <c r="G875" s="38"/>
      <c r="H875" s="38"/>
      <c r="I875" s="38"/>
      <c r="J875" s="38"/>
      <c r="K875" s="38"/>
      <c r="L875" s="27"/>
      <c r="M875" s="27"/>
      <c r="N875" s="190"/>
      <c r="O875" s="190"/>
      <c r="P875" s="38"/>
      <c r="Q875" s="38"/>
      <c r="R875" s="38"/>
      <c r="S875" s="38"/>
      <c r="T875" s="38"/>
      <c r="U875" s="38"/>
      <c r="V875" s="38"/>
      <c r="W875" s="38"/>
      <c r="X875" s="38"/>
      <c r="Y875" s="38"/>
      <c r="Z875" s="38"/>
    </row>
    <row r="876" spans="1:26" ht="22.5" customHeight="1">
      <c r="A876" s="38"/>
      <c r="B876" s="38"/>
      <c r="C876" s="38"/>
      <c r="D876" s="38"/>
      <c r="E876" s="50"/>
      <c r="F876" s="38"/>
      <c r="G876" s="38"/>
      <c r="H876" s="38"/>
      <c r="I876" s="38"/>
      <c r="J876" s="38"/>
      <c r="K876" s="38"/>
      <c r="L876" s="27"/>
      <c r="M876" s="27"/>
      <c r="N876" s="190"/>
      <c r="O876" s="190"/>
      <c r="P876" s="38"/>
      <c r="Q876" s="38"/>
      <c r="R876" s="38"/>
      <c r="S876" s="38"/>
      <c r="T876" s="38"/>
      <c r="U876" s="38"/>
      <c r="V876" s="38"/>
      <c r="W876" s="38"/>
      <c r="X876" s="38"/>
      <c r="Y876" s="38"/>
      <c r="Z876" s="38"/>
    </row>
    <row r="877" spans="1:26" ht="22.5" customHeight="1">
      <c r="A877" s="38"/>
      <c r="B877" s="38"/>
      <c r="C877" s="38"/>
      <c r="D877" s="38"/>
      <c r="E877" s="50"/>
      <c r="F877" s="38"/>
      <c r="G877" s="38"/>
      <c r="H877" s="38"/>
      <c r="I877" s="38"/>
      <c r="J877" s="38"/>
      <c r="K877" s="38"/>
      <c r="L877" s="27"/>
      <c r="M877" s="27"/>
      <c r="N877" s="190"/>
      <c r="O877" s="190"/>
      <c r="P877" s="38"/>
      <c r="Q877" s="38"/>
      <c r="R877" s="38"/>
      <c r="S877" s="38"/>
      <c r="T877" s="38"/>
      <c r="U877" s="38"/>
      <c r="V877" s="38"/>
      <c r="W877" s="38"/>
      <c r="X877" s="38"/>
      <c r="Y877" s="38"/>
      <c r="Z877" s="38"/>
    </row>
    <row r="878" spans="1:26" ht="22.5" customHeight="1">
      <c r="A878" s="38"/>
      <c r="B878" s="38"/>
      <c r="C878" s="38"/>
      <c r="D878" s="38"/>
      <c r="E878" s="50"/>
      <c r="F878" s="38"/>
      <c r="G878" s="38"/>
      <c r="H878" s="38"/>
      <c r="I878" s="38"/>
      <c r="J878" s="38"/>
      <c r="K878" s="38"/>
      <c r="L878" s="27"/>
      <c r="M878" s="27"/>
      <c r="N878" s="190"/>
      <c r="O878" s="190"/>
      <c r="P878" s="38"/>
      <c r="Q878" s="38"/>
      <c r="R878" s="38"/>
      <c r="S878" s="38"/>
      <c r="T878" s="38"/>
      <c r="U878" s="38"/>
      <c r="V878" s="38"/>
      <c r="W878" s="38"/>
      <c r="X878" s="38"/>
      <c r="Y878" s="38"/>
      <c r="Z878" s="38"/>
    </row>
    <row r="879" spans="1:26" ht="22.5" customHeight="1">
      <c r="A879" s="38"/>
      <c r="B879" s="38"/>
      <c r="C879" s="38"/>
      <c r="D879" s="38"/>
      <c r="E879" s="50"/>
      <c r="F879" s="38"/>
      <c r="G879" s="38"/>
      <c r="H879" s="38"/>
      <c r="I879" s="38"/>
      <c r="J879" s="38"/>
      <c r="K879" s="38"/>
      <c r="L879" s="27"/>
      <c r="M879" s="27"/>
      <c r="N879" s="190"/>
      <c r="O879" s="190"/>
      <c r="P879" s="38"/>
      <c r="Q879" s="38"/>
      <c r="R879" s="38"/>
      <c r="S879" s="38"/>
      <c r="T879" s="38"/>
      <c r="U879" s="38"/>
      <c r="V879" s="38"/>
      <c r="W879" s="38"/>
      <c r="X879" s="38"/>
      <c r="Y879" s="38"/>
      <c r="Z879" s="38"/>
    </row>
    <row r="880" spans="1:26" ht="22.5" customHeight="1">
      <c r="A880" s="38"/>
      <c r="B880" s="38"/>
      <c r="C880" s="38"/>
      <c r="D880" s="38"/>
      <c r="E880" s="50"/>
      <c r="F880" s="38"/>
      <c r="G880" s="38"/>
      <c r="H880" s="38"/>
      <c r="I880" s="38"/>
      <c r="J880" s="38"/>
      <c r="K880" s="38"/>
      <c r="L880" s="27"/>
      <c r="M880" s="27"/>
      <c r="N880" s="190"/>
      <c r="O880" s="190"/>
      <c r="P880" s="38"/>
      <c r="Q880" s="38"/>
      <c r="R880" s="38"/>
      <c r="S880" s="38"/>
      <c r="T880" s="38"/>
      <c r="U880" s="38"/>
      <c r="V880" s="38"/>
      <c r="W880" s="38"/>
      <c r="X880" s="38"/>
      <c r="Y880" s="38"/>
      <c r="Z880" s="38"/>
    </row>
    <row r="881" spans="1:26" ht="22.5" customHeight="1">
      <c r="A881" s="38"/>
      <c r="B881" s="38"/>
      <c r="C881" s="38"/>
      <c r="D881" s="38"/>
      <c r="E881" s="50"/>
      <c r="F881" s="38"/>
      <c r="G881" s="38"/>
      <c r="H881" s="38"/>
      <c r="I881" s="38"/>
      <c r="J881" s="38"/>
      <c r="K881" s="38"/>
      <c r="L881" s="27"/>
      <c r="M881" s="27"/>
      <c r="N881" s="190"/>
      <c r="O881" s="190"/>
      <c r="P881" s="38"/>
      <c r="Q881" s="38"/>
      <c r="R881" s="38"/>
      <c r="S881" s="38"/>
      <c r="T881" s="38"/>
      <c r="U881" s="38"/>
      <c r="V881" s="38"/>
      <c r="W881" s="38"/>
      <c r="X881" s="38"/>
      <c r="Y881" s="38"/>
      <c r="Z881" s="38"/>
    </row>
    <row r="882" spans="1:26" ht="22.5" customHeight="1">
      <c r="A882" s="38"/>
      <c r="B882" s="38"/>
      <c r="C882" s="38"/>
      <c r="D882" s="38"/>
      <c r="E882" s="50"/>
      <c r="F882" s="38"/>
      <c r="G882" s="38"/>
      <c r="H882" s="38"/>
      <c r="I882" s="38"/>
      <c r="J882" s="38"/>
      <c r="K882" s="38"/>
      <c r="L882" s="27"/>
      <c r="M882" s="27"/>
      <c r="N882" s="190"/>
      <c r="O882" s="190"/>
      <c r="P882" s="38"/>
      <c r="Q882" s="38"/>
      <c r="R882" s="38"/>
      <c r="S882" s="38"/>
      <c r="T882" s="38"/>
      <c r="U882" s="38"/>
      <c r="V882" s="38"/>
      <c r="W882" s="38"/>
      <c r="X882" s="38"/>
      <c r="Y882" s="38"/>
      <c r="Z882" s="38"/>
    </row>
    <row r="883" spans="1:26" ht="22.5" customHeight="1">
      <c r="A883" s="38"/>
      <c r="B883" s="38"/>
      <c r="C883" s="38"/>
      <c r="D883" s="38"/>
      <c r="E883" s="50"/>
      <c r="F883" s="38"/>
      <c r="G883" s="38"/>
      <c r="H883" s="38"/>
      <c r="I883" s="38"/>
      <c r="J883" s="38"/>
      <c r="K883" s="38"/>
      <c r="L883" s="27"/>
      <c r="M883" s="27"/>
      <c r="N883" s="190"/>
      <c r="O883" s="190"/>
      <c r="P883" s="38"/>
      <c r="Q883" s="38"/>
      <c r="R883" s="38"/>
      <c r="S883" s="38"/>
      <c r="T883" s="38"/>
      <c r="U883" s="38"/>
      <c r="V883" s="38"/>
      <c r="W883" s="38"/>
      <c r="X883" s="38"/>
      <c r="Y883" s="38"/>
      <c r="Z883" s="38"/>
    </row>
    <row r="884" spans="1:26" ht="22.5" customHeight="1">
      <c r="A884" s="38"/>
      <c r="B884" s="38"/>
      <c r="C884" s="38"/>
      <c r="D884" s="38"/>
      <c r="E884" s="50"/>
      <c r="F884" s="38"/>
      <c r="G884" s="38"/>
      <c r="H884" s="38"/>
      <c r="I884" s="38"/>
      <c r="J884" s="38"/>
      <c r="K884" s="38"/>
      <c r="L884" s="27"/>
      <c r="M884" s="27"/>
      <c r="N884" s="190"/>
      <c r="O884" s="190"/>
      <c r="P884" s="38"/>
      <c r="Q884" s="38"/>
      <c r="R884" s="38"/>
      <c r="S884" s="38"/>
      <c r="T884" s="38"/>
      <c r="U884" s="38"/>
      <c r="V884" s="38"/>
      <c r="W884" s="38"/>
      <c r="X884" s="38"/>
      <c r="Y884" s="38"/>
      <c r="Z884" s="38"/>
    </row>
    <row r="885" spans="1:26" ht="22.5" customHeight="1">
      <c r="A885" s="38"/>
      <c r="B885" s="38"/>
      <c r="C885" s="38"/>
      <c r="D885" s="38"/>
      <c r="E885" s="50"/>
      <c r="F885" s="38"/>
      <c r="G885" s="38"/>
      <c r="H885" s="38"/>
      <c r="I885" s="38"/>
      <c r="J885" s="38"/>
      <c r="K885" s="38"/>
      <c r="L885" s="27"/>
      <c r="M885" s="27"/>
      <c r="N885" s="190"/>
      <c r="O885" s="190"/>
      <c r="P885" s="38"/>
      <c r="Q885" s="38"/>
      <c r="R885" s="38"/>
      <c r="S885" s="38"/>
      <c r="T885" s="38"/>
      <c r="U885" s="38"/>
      <c r="V885" s="38"/>
      <c r="W885" s="38"/>
      <c r="X885" s="38"/>
      <c r="Y885" s="38"/>
      <c r="Z885" s="38"/>
    </row>
    <row r="886" spans="1:26" ht="22.5" customHeight="1">
      <c r="A886" s="38"/>
      <c r="B886" s="38"/>
      <c r="C886" s="38"/>
      <c r="D886" s="38"/>
      <c r="E886" s="50"/>
      <c r="F886" s="38"/>
      <c r="G886" s="38"/>
      <c r="H886" s="38"/>
      <c r="I886" s="38"/>
      <c r="J886" s="38"/>
      <c r="K886" s="38"/>
      <c r="L886" s="27"/>
      <c r="M886" s="27"/>
      <c r="N886" s="190"/>
      <c r="O886" s="190"/>
      <c r="P886" s="38"/>
      <c r="Q886" s="38"/>
      <c r="R886" s="38"/>
      <c r="S886" s="38"/>
      <c r="T886" s="38"/>
      <c r="U886" s="38"/>
      <c r="V886" s="38"/>
      <c r="W886" s="38"/>
      <c r="X886" s="38"/>
      <c r="Y886" s="38"/>
      <c r="Z886" s="38"/>
    </row>
    <row r="887" spans="1:26" ht="22.5" customHeight="1">
      <c r="A887" s="38"/>
      <c r="B887" s="38"/>
      <c r="C887" s="38"/>
      <c r="D887" s="38"/>
      <c r="E887" s="50"/>
      <c r="F887" s="38"/>
      <c r="G887" s="38"/>
      <c r="H887" s="38"/>
      <c r="I887" s="38"/>
      <c r="J887" s="38"/>
      <c r="K887" s="38"/>
      <c r="L887" s="27"/>
      <c r="M887" s="27"/>
      <c r="N887" s="190"/>
      <c r="O887" s="190"/>
      <c r="P887" s="38"/>
      <c r="Q887" s="38"/>
      <c r="R887" s="38"/>
      <c r="S887" s="38"/>
      <c r="T887" s="38"/>
      <c r="U887" s="38"/>
      <c r="V887" s="38"/>
      <c r="W887" s="38"/>
      <c r="X887" s="38"/>
      <c r="Y887" s="38"/>
      <c r="Z887" s="38"/>
    </row>
    <row r="888" spans="1:26" ht="22.5" customHeight="1">
      <c r="A888" s="38"/>
      <c r="B888" s="38"/>
      <c r="C888" s="38"/>
      <c r="D888" s="38"/>
      <c r="E888" s="50"/>
      <c r="F888" s="38"/>
      <c r="G888" s="38"/>
      <c r="H888" s="38"/>
      <c r="I888" s="38"/>
      <c r="J888" s="38"/>
      <c r="K888" s="38"/>
      <c r="L888" s="27"/>
      <c r="M888" s="27"/>
      <c r="N888" s="190"/>
      <c r="O888" s="190"/>
      <c r="P888" s="38"/>
      <c r="Q888" s="38"/>
      <c r="R888" s="38"/>
      <c r="S888" s="38"/>
      <c r="T888" s="38"/>
      <c r="U888" s="38"/>
      <c r="V888" s="38"/>
      <c r="W888" s="38"/>
      <c r="X888" s="38"/>
      <c r="Y888" s="38"/>
      <c r="Z888" s="38"/>
    </row>
    <row r="889" spans="1:26" ht="22.5" customHeight="1">
      <c r="A889" s="38"/>
      <c r="B889" s="38"/>
      <c r="C889" s="38"/>
      <c r="D889" s="38"/>
      <c r="E889" s="50"/>
      <c r="F889" s="38"/>
      <c r="G889" s="38"/>
      <c r="H889" s="38"/>
      <c r="I889" s="38"/>
      <c r="J889" s="38"/>
      <c r="K889" s="38"/>
      <c r="L889" s="27"/>
      <c r="M889" s="27"/>
      <c r="N889" s="190"/>
      <c r="O889" s="190"/>
      <c r="P889" s="38"/>
      <c r="Q889" s="38"/>
      <c r="R889" s="38"/>
      <c r="S889" s="38"/>
      <c r="T889" s="38"/>
      <c r="U889" s="38"/>
      <c r="V889" s="38"/>
      <c r="W889" s="38"/>
      <c r="X889" s="38"/>
      <c r="Y889" s="38"/>
      <c r="Z889" s="38"/>
    </row>
    <row r="890" spans="1:26" ht="22.5" customHeight="1">
      <c r="A890" s="38"/>
      <c r="B890" s="38"/>
      <c r="C890" s="38"/>
      <c r="D890" s="38"/>
      <c r="E890" s="50"/>
      <c r="F890" s="38"/>
      <c r="G890" s="38"/>
      <c r="H890" s="38"/>
      <c r="I890" s="38"/>
      <c r="J890" s="38"/>
      <c r="K890" s="38"/>
      <c r="L890" s="27"/>
      <c r="M890" s="27"/>
      <c r="N890" s="190"/>
      <c r="O890" s="190"/>
      <c r="P890" s="38"/>
      <c r="Q890" s="38"/>
      <c r="R890" s="38"/>
      <c r="S890" s="38"/>
      <c r="T890" s="38"/>
      <c r="U890" s="38"/>
      <c r="V890" s="38"/>
      <c r="W890" s="38"/>
      <c r="X890" s="38"/>
      <c r="Y890" s="38"/>
      <c r="Z890" s="38"/>
    </row>
    <row r="891" spans="1:26" ht="22.5" customHeight="1">
      <c r="A891" s="38"/>
      <c r="B891" s="38"/>
      <c r="C891" s="38"/>
      <c r="D891" s="38"/>
      <c r="E891" s="50"/>
      <c r="F891" s="38"/>
      <c r="G891" s="38"/>
      <c r="H891" s="38"/>
      <c r="I891" s="38"/>
      <c r="J891" s="38"/>
      <c r="K891" s="38"/>
      <c r="L891" s="27"/>
      <c r="M891" s="27"/>
      <c r="N891" s="190"/>
      <c r="O891" s="190"/>
      <c r="P891" s="38"/>
      <c r="Q891" s="38"/>
      <c r="R891" s="38"/>
      <c r="S891" s="38"/>
      <c r="T891" s="38"/>
      <c r="U891" s="38"/>
      <c r="V891" s="38"/>
      <c r="W891" s="38"/>
      <c r="X891" s="38"/>
      <c r="Y891" s="38"/>
      <c r="Z891" s="38"/>
    </row>
    <row r="892" spans="1:26" ht="22.5" customHeight="1">
      <c r="A892" s="38"/>
      <c r="B892" s="38"/>
      <c r="C892" s="38"/>
      <c r="D892" s="38"/>
      <c r="E892" s="50"/>
      <c r="F892" s="38"/>
      <c r="G892" s="38"/>
      <c r="H892" s="38"/>
      <c r="I892" s="38"/>
      <c r="J892" s="38"/>
      <c r="K892" s="38"/>
      <c r="L892" s="27"/>
      <c r="M892" s="27"/>
      <c r="N892" s="190"/>
      <c r="O892" s="190"/>
      <c r="P892" s="38"/>
      <c r="Q892" s="38"/>
      <c r="R892" s="38"/>
      <c r="S892" s="38"/>
      <c r="T892" s="38"/>
      <c r="U892" s="38"/>
      <c r="V892" s="38"/>
      <c r="W892" s="38"/>
      <c r="X892" s="38"/>
      <c r="Y892" s="38"/>
      <c r="Z892" s="38"/>
    </row>
    <row r="893" spans="1:26" ht="22.5" customHeight="1">
      <c r="A893" s="38"/>
      <c r="B893" s="38"/>
      <c r="C893" s="38"/>
      <c r="D893" s="38"/>
      <c r="E893" s="50"/>
      <c r="F893" s="38"/>
      <c r="G893" s="38"/>
      <c r="H893" s="38"/>
      <c r="I893" s="38"/>
      <c r="J893" s="38"/>
      <c r="K893" s="38"/>
      <c r="L893" s="27"/>
      <c r="M893" s="27"/>
      <c r="N893" s="190"/>
      <c r="O893" s="190"/>
      <c r="P893" s="38"/>
      <c r="Q893" s="38"/>
      <c r="R893" s="38"/>
      <c r="S893" s="38"/>
      <c r="T893" s="38"/>
      <c r="U893" s="38"/>
      <c r="V893" s="38"/>
      <c r="W893" s="38"/>
      <c r="X893" s="38"/>
      <c r="Y893" s="38"/>
      <c r="Z893" s="38"/>
    </row>
    <row r="894" spans="1:26" ht="22.5" customHeight="1">
      <c r="A894" s="38"/>
      <c r="B894" s="38"/>
      <c r="C894" s="38"/>
      <c r="D894" s="38"/>
      <c r="E894" s="50"/>
      <c r="F894" s="38"/>
      <c r="G894" s="38"/>
      <c r="H894" s="38"/>
      <c r="I894" s="38"/>
      <c r="J894" s="38"/>
      <c r="K894" s="38"/>
      <c r="L894" s="27"/>
      <c r="M894" s="27"/>
      <c r="N894" s="190"/>
      <c r="O894" s="190"/>
      <c r="P894" s="38"/>
      <c r="Q894" s="38"/>
      <c r="R894" s="38"/>
      <c r="S894" s="38"/>
      <c r="T894" s="38"/>
      <c r="U894" s="38"/>
      <c r="V894" s="38"/>
      <c r="W894" s="38"/>
      <c r="X894" s="38"/>
      <c r="Y894" s="38"/>
      <c r="Z894" s="38"/>
    </row>
    <row r="895" spans="1:26" ht="22.5" customHeight="1">
      <c r="A895" s="38"/>
      <c r="B895" s="38"/>
      <c r="C895" s="38"/>
      <c r="D895" s="38"/>
      <c r="E895" s="50"/>
      <c r="F895" s="38"/>
      <c r="G895" s="38"/>
      <c r="H895" s="38"/>
      <c r="I895" s="38"/>
      <c r="J895" s="38"/>
      <c r="K895" s="38"/>
      <c r="L895" s="27"/>
      <c r="M895" s="27"/>
      <c r="N895" s="190"/>
      <c r="O895" s="190"/>
      <c r="P895" s="38"/>
      <c r="Q895" s="38"/>
      <c r="R895" s="38"/>
      <c r="S895" s="38"/>
      <c r="T895" s="38"/>
      <c r="U895" s="38"/>
      <c r="V895" s="38"/>
      <c r="W895" s="38"/>
      <c r="X895" s="38"/>
      <c r="Y895" s="38"/>
      <c r="Z895" s="38"/>
    </row>
    <row r="896" spans="1:26" ht="22.5" customHeight="1">
      <c r="A896" s="38"/>
      <c r="B896" s="38"/>
      <c r="C896" s="38"/>
      <c r="D896" s="38"/>
      <c r="E896" s="50"/>
      <c r="F896" s="38"/>
      <c r="G896" s="38"/>
      <c r="H896" s="38"/>
      <c r="I896" s="38"/>
      <c r="J896" s="38"/>
      <c r="K896" s="38"/>
      <c r="L896" s="27"/>
      <c r="M896" s="27"/>
      <c r="N896" s="190"/>
      <c r="O896" s="190"/>
      <c r="P896" s="38"/>
      <c r="Q896" s="38"/>
      <c r="R896" s="38"/>
      <c r="S896" s="38"/>
      <c r="T896" s="38"/>
      <c r="U896" s="38"/>
      <c r="V896" s="38"/>
      <c r="W896" s="38"/>
      <c r="X896" s="38"/>
      <c r="Y896" s="38"/>
      <c r="Z896" s="38"/>
    </row>
    <row r="897" spans="1:26" ht="22.5" customHeight="1">
      <c r="A897" s="38"/>
      <c r="B897" s="38"/>
      <c r="C897" s="38"/>
      <c r="D897" s="38"/>
      <c r="E897" s="50"/>
      <c r="F897" s="38"/>
      <c r="G897" s="38"/>
      <c r="H897" s="38"/>
      <c r="I897" s="38"/>
      <c r="J897" s="38"/>
      <c r="K897" s="38"/>
      <c r="L897" s="27"/>
      <c r="M897" s="27"/>
      <c r="N897" s="190"/>
      <c r="O897" s="190"/>
      <c r="P897" s="38"/>
      <c r="Q897" s="38"/>
      <c r="R897" s="38"/>
      <c r="S897" s="38"/>
      <c r="T897" s="38"/>
      <c r="U897" s="38"/>
      <c r="V897" s="38"/>
      <c r="W897" s="38"/>
      <c r="X897" s="38"/>
      <c r="Y897" s="38"/>
      <c r="Z897" s="38"/>
    </row>
    <row r="898" spans="1:26" ht="22.5" customHeight="1">
      <c r="A898" s="38"/>
      <c r="B898" s="38"/>
      <c r="C898" s="38"/>
      <c r="D898" s="38"/>
      <c r="E898" s="50"/>
      <c r="F898" s="38"/>
      <c r="G898" s="38"/>
      <c r="H898" s="38"/>
      <c r="I898" s="38"/>
      <c r="J898" s="38"/>
      <c r="K898" s="38"/>
      <c r="L898" s="27"/>
      <c r="M898" s="27"/>
      <c r="N898" s="190"/>
      <c r="O898" s="190"/>
      <c r="P898" s="38"/>
      <c r="Q898" s="38"/>
      <c r="R898" s="38"/>
      <c r="S898" s="38"/>
      <c r="T898" s="38"/>
      <c r="U898" s="38"/>
      <c r="V898" s="38"/>
      <c r="W898" s="38"/>
      <c r="X898" s="38"/>
      <c r="Y898" s="38"/>
      <c r="Z898" s="38"/>
    </row>
    <row r="899" spans="1:26" ht="22.5" customHeight="1">
      <c r="A899" s="38"/>
      <c r="B899" s="38"/>
      <c r="C899" s="38"/>
      <c r="D899" s="38"/>
      <c r="E899" s="50"/>
      <c r="F899" s="38"/>
      <c r="G899" s="38"/>
      <c r="H899" s="38"/>
      <c r="I899" s="38"/>
      <c r="J899" s="38"/>
      <c r="K899" s="38"/>
      <c r="L899" s="27"/>
      <c r="M899" s="27"/>
      <c r="N899" s="190"/>
      <c r="O899" s="190"/>
      <c r="P899" s="38"/>
      <c r="Q899" s="38"/>
      <c r="R899" s="38"/>
      <c r="S899" s="38"/>
      <c r="T899" s="38"/>
      <c r="U899" s="38"/>
      <c r="V899" s="38"/>
      <c r="W899" s="38"/>
      <c r="X899" s="38"/>
      <c r="Y899" s="38"/>
      <c r="Z899" s="38"/>
    </row>
    <row r="900" spans="1:26" ht="22.5" customHeight="1">
      <c r="A900" s="38"/>
      <c r="B900" s="38"/>
      <c r="C900" s="38"/>
      <c r="D900" s="38"/>
      <c r="E900" s="50"/>
      <c r="F900" s="38"/>
      <c r="G900" s="38"/>
      <c r="H900" s="38"/>
      <c r="I900" s="38"/>
      <c r="J900" s="38"/>
      <c r="K900" s="38"/>
      <c r="L900" s="27"/>
      <c r="M900" s="27"/>
      <c r="N900" s="190"/>
      <c r="O900" s="190"/>
      <c r="P900" s="38"/>
      <c r="Q900" s="38"/>
      <c r="R900" s="38"/>
      <c r="S900" s="38"/>
      <c r="T900" s="38"/>
      <c r="U900" s="38"/>
      <c r="V900" s="38"/>
      <c r="W900" s="38"/>
      <c r="X900" s="38"/>
      <c r="Y900" s="38"/>
      <c r="Z900" s="38"/>
    </row>
    <row r="901" spans="1:26" ht="22.5" customHeight="1">
      <c r="A901" s="38"/>
      <c r="B901" s="38"/>
      <c r="C901" s="38"/>
      <c r="D901" s="38"/>
      <c r="E901" s="50"/>
      <c r="F901" s="38"/>
      <c r="G901" s="38"/>
      <c r="H901" s="38"/>
      <c r="I901" s="38"/>
      <c r="J901" s="38"/>
      <c r="K901" s="38"/>
      <c r="L901" s="27"/>
      <c r="M901" s="27"/>
      <c r="N901" s="190"/>
      <c r="O901" s="190"/>
      <c r="P901" s="38"/>
      <c r="Q901" s="38"/>
      <c r="R901" s="38"/>
      <c r="S901" s="38"/>
      <c r="T901" s="38"/>
      <c r="U901" s="38"/>
      <c r="V901" s="38"/>
      <c r="W901" s="38"/>
      <c r="X901" s="38"/>
      <c r="Y901" s="38"/>
      <c r="Z901" s="38"/>
    </row>
    <row r="902" spans="1:26" ht="22.5" customHeight="1">
      <c r="A902" s="38"/>
      <c r="B902" s="38"/>
      <c r="C902" s="38"/>
      <c r="D902" s="38"/>
      <c r="E902" s="50"/>
      <c r="F902" s="38"/>
      <c r="G902" s="38"/>
      <c r="H902" s="38"/>
      <c r="I902" s="38"/>
      <c r="J902" s="38"/>
      <c r="K902" s="38"/>
      <c r="L902" s="27"/>
      <c r="M902" s="27"/>
      <c r="N902" s="190"/>
      <c r="O902" s="190"/>
      <c r="P902" s="38"/>
      <c r="Q902" s="38"/>
      <c r="R902" s="38"/>
      <c r="S902" s="38"/>
      <c r="T902" s="38"/>
      <c r="U902" s="38"/>
      <c r="V902" s="38"/>
      <c r="W902" s="38"/>
      <c r="X902" s="38"/>
      <c r="Y902" s="38"/>
      <c r="Z902" s="38"/>
    </row>
    <row r="903" spans="1:26" ht="22.5" customHeight="1">
      <c r="A903" s="38"/>
      <c r="B903" s="38"/>
      <c r="C903" s="38"/>
      <c r="D903" s="38"/>
      <c r="E903" s="50"/>
      <c r="F903" s="38"/>
      <c r="G903" s="38"/>
      <c r="H903" s="38"/>
      <c r="I903" s="38"/>
      <c r="J903" s="38"/>
      <c r="K903" s="38"/>
      <c r="L903" s="27"/>
      <c r="M903" s="27"/>
      <c r="N903" s="190"/>
      <c r="O903" s="190"/>
      <c r="P903" s="38"/>
      <c r="Q903" s="38"/>
      <c r="R903" s="38"/>
      <c r="S903" s="38"/>
      <c r="T903" s="38"/>
      <c r="U903" s="38"/>
      <c r="V903" s="38"/>
      <c r="W903" s="38"/>
      <c r="X903" s="38"/>
      <c r="Y903" s="38"/>
      <c r="Z903" s="38"/>
    </row>
    <row r="904" spans="1:26" ht="22.5" customHeight="1">
      <c r="A904" s="38"/>
      <c r="B904" s="38"/>
      <c r="C904" s="38"/>
      <c r="D904" s="38"/>
      <c r="E904" s="50"/>
      <c r="F904" s="38"/>
      <c r="G904" s="38"/>
      <c r="H904" s="38"/>
      <c r="I904" s="38"/>
      <c r="J904" s="38"/>
      <c r="K904" s="38"/>
      <c r="L904" s="27"/>
      <c r="M904" s="27"/>
      <c r="N904" s="190"/>
      <c r="O904" s="190"/>
      <c r="P904" s="38"/>
      <c r="Q904" s="38"/>
      <c r="R904" s="38"/>
      <c r="S904" s="38"/>
      <c r="T904" s="38"/>
      <c r="U904" s="38"/>
      <c r="V904" s="38"/>
      <c r="W904" s="38"/>
      <c r="X904" s="38"/>
      <c r="Y904" s="38"/>
      <c r="Z904" s="38"/>
    </row>
    <row r="905" spans="1:26" ht="22.5" customHeight="1">
      <c r="A905" s="38"/>
      <c r="B905" s="38"/>
      <c r="C905" s="38"/>
      <c r="D905" s="38"/>
      <c r="E905" s="50"/>
      <c r="F905" s="38"/>
      <c r="G905" s="38"/>
      <c r="H905" s="38"/>
      <c r="I905" s="38"/>
      <c r="J905" s="38"/>
      <c r="K905" s="38"/>
      <c r="L905" s="27"/>
      <c r="M905" s="27"/>
      <c r="N905" s="190"/>
      <c r="O905" s="190"/>
      <c r="P905" s="38"/>
      <c r="Q905" s="38"/>
      <c r="R905" s="38"/>
      <c r="S905" s="38"/>
      <c r="T905" s="38"/>
      <c r="U905" s="38"/>
      <c r="V905" s="38"/>
      <c r="W905" s="38"/>
      <c r="X905" s="38"/>
      <c r="Y905" s="38"/>
      <c r="Z905" s="38"/>
    </row>
    <row r="906" spans="1:26" ht="22.5" customHeight="1">
      <c r="A906" s="38"/>
      <c r="B906" s="38"/>
      <c r="C906" s="38"/>
      <c r="D906" s="38"/>
      <c r="E906" s="50"/>
      <c r="F906" s="38"/>
      <c r="G906" s="38"/>
      <c r="H906" s="38"/>
      <c r="I906" s="38"/>
      <c r="J906" s="38"/>
      <c r="K906" s="38"/>
      <c r="L906" s="27"/>
      <c r="M906" s="27"/>
      <c r="N906" s="190"/>
      <c r="O906" s="190"/>
      <c r="P906" s="38"/>
      <c r="Q906" s="38"/>
      <c r="R906" s="38"/>
      <c r="S906" s="38"/>
      <c r="T906" s="38"/>
      <c r="U906" s="38"/>
      <c r="V906" s="38"/>
      <c r="W906" s="38"/>
      <c r="X906" s="38"/>
      <c r="Y906" s="38"/>
      <c r="Z906" s="38"/>
    </row>
    <row r="907" spans="1:26" ht="22.5" customHeight="1">
      <c r="A907" s="38"/>
      <c r="B907" s="38"/>
      <c r="C907" s="38"/>
      <c r="D907" s="38"/>
      <c r="E907" s="50"/>
      <c r="F907" s="38"/>
      <c r="G907" s="38"/>
      <c r="H907" s="38"/>
      <c r="I907" s="38"/>
      <c r="J907" s="38"/>
      <c r="K907" s="38"/>
      <c r="L907" s="27"/>
      <c r="M907" s="27"/>
      <c r="N907" s="190"/>
      <c r="O907" s="190"/>
      <c r="P907" s="38"/>
      <c r="Q907" s="38"/>
      <c r="R907" s="38"/>
      <c r="S907" s="38"/>
      <c r="T907" s="38"/>
      <c r="U907" s="38"/>
      <c r="V907" s="38"/>
      <c r="W907" s="38"/>
      <c r="X907" s="38"/>
      <c r="Y907" s="38"/>
      <c r="Z907" s="38"/>
    </row>
    <row r="908" spans="1:26" ht="22.5" customHeight="1">
      <c r="A908" s="38"/>
      <c r="B908" s="38"/>
      <c r="C908" s="38"/>
      <c r="D908" s="38"/>
      <c r="E908" s="50"/>
      <c r="F908" s="38"/>
      <c r="G908" s="38"/>
      <c r="H908" s="38"/>
      <c r="I908" s="38"/>
      <c r="J908" s="38"/>
      <c r="K908" s="38"/>
      <c r="L908" s="27"/>
      <c r="M908" s="27"/>
      <c r="N908" s="190"/>
      <c r="O908" s="190"/>
      <c r="P908" s="38"/>
      <c r="Q908" s="38"/>
      <c r="R908" s="38"/>
      <c r="S908" s="38"/>
      <c r="T908" s="38"/>
      <c r="U908" s="38"/>
      <c r="V908" s="38"/>
      <c r="W908" s="38"/>
      <c r="X908" s="38"/>
      <c r="Y908" s="38"/>
      <c r="Z908" s="38"/>
    </row>
    <row r="909" spans="1:26" ht="22.5" customHeight="1">
      <c r="A909" s="38"/>
      <c r="B909" s="38"/>
      <c r="C909" s="38"/>
      <c r="D909" s="38"/>
      <c r="E909" s="50"/>
      <c r="F909" s="38"/>
      <c r="G909" s="38"/>
      <c r="H909" s="38"/>
      <c r="I909" s="38"/>
      <c r="J909" s="38"/>
      <c r="K909" s="38"/>
      <c r="L909" s="27"/>
      <c r="M909" s="27"/>
      <c r="N909" s="190"/>
      <c r="O909" s="190"/>
      <c r="P909" s="38"/>
      <c r="Q909" s="38"/>
      <c r="R909" s="38"/>
      <c r="S909" s="38"/>
      <c r="T909" s="38"/>
      <c r="U909" s="38"/>
      <c r="V909" s="38"/>
      <c r="W909" s="38"/>
      <c r="X909" s="38"/>
      <c r="Y909" s="38"/>
      <c r="Z909" s="38"/>
    </row>
    <row r="910" spans="1:26" ht="22.5" customHeight="1">
      <c r="A910" s="38"/>
      <c r="B910" s="38"/>
      <c r="C910" s="38"/>
      <c r="D910" s="38"/>
      <c r="E910" s="50"/>
      <c r="F910" s="38"/>
      <c r="G910" s="38"/>
      <c r="H910" s="38"/>
      <c r="I910" s="38"/>
      <c r="J910" s="38"/>
      <c r="K910" s="38"/>
      <c r="L910" s="27"/>
      <c r="M910" s="27"/>
      <c r="N910" s="190"/>
      <c r="O910" s="190"/>
      <c r="P910" s="38"/>
      <c r="Q910" s="38"/>
      <c r="R910" s="38"/>
      <c r="S910" s="38"/>
      <c r="T910" s="38"/>
      <c r="U910" s="38"/>
      <c r="V910" s="38"/>
      <c r="W910" s="38"/>
      <c r="X910" s="38"/>
      <c r="Y910" s="38"/>
      <c r="Z910" s="38"/>
    </row>
    <row r="911" spans="1:26" ht="22.5" customHeight="1">
      <c r="A911" s="38"/>
      <c r="B911" s="38"/>
      <c r="C911" s="38"/>
      <c r="D911" s="38"/>
      <c r="E911" s="50"/>
      <c r="F911" s="38"/>
      <c r="G911" s="38"/>
      <c r="H911" s="38"/>
      <c r="I911" s="38"/>
      <c r="J911" s="38"/>
      <c r="K911" s="38"/>
      <c r="L911" s="27"/>
      <c r="M911" s="27"/>
      <c r="N911" s="190"/>
      <c r="O911" s="190"/>
      <c r="P911" s="38"/>
      <c r="Q911" s="38"/>
      <c r="R911" s="38"/>
      <c r="S911" s="38"/>
      <c r="T911" s="38"/>
      <c r="U911" s="38"/>
      <c r="V911" s="38"/>
      <c r="W911" s="38"/>
      <c r="X911" s="38"/>
      <c r="Y911" s="38"/>
      <c r="Z911" s="38"/>
    </row>
    <row r="912" spans="1:26" ht="22.5" customHeight="1">
      <c r="A912" s="38"/>
      <c r="B912" s="38"/>
      <c r="C912" s="38"/>
      <c r="D912" s="38"/>
      <c r="E912" s="50"/>
      <c r="F912" s="38"/>
      <c r="G912" s="38"/>
      <c r="H912" s="38"/>
      <c r="I912" s="38"/>
      <c r="J912" s="38"/>
      <c r="K912" s="38"/>
      <c r="L912" s="27"/>
      <c r="M912" s="27"/>
      <c r="N912" s="190"/>
      <c r="O912" s="190"/>
      <c r="P912" s="38"/>
      <c r="Q912" s="38"/>
      <c r="R912" s="38"/>
      <c r="S912" s="38"/>
      <c r="T912" s="38"/>
      <c r="U912" s="38"/>
      <c r="V912" s="38"/>
      <c r="W912" s="38"/>
      <c r="X912" s="38"/>
      <c r="Y912" s="38"/>
      <c r="Z912" s="38"/>
    </row>
    <row r="913" spans="1:26" ht="22.5" customHeight="1">
      <c r="A913" s="38"/>
      <c r="B913" s="38"/>
      <c r="C913" s="38"/>
      <c r="D913" s="38"/>
      <c r="E913" s="50"/>
      <c r="F913" s="38"/>
      <c r="G913" s="38"/>
      <c r="H913" s="38"/>
      <c r="I913" s="38"/>
      <c r="J913" s="38"/>
      <c r="K913" s="38"/>
      <c r="L913" s="27"/>
      <c r="M913" s="27"/>
      <c r="N913" s="190"/>
      <c r="O913" s="190"/>
      <c r="P913" s="38"/>
      <c r="Q913" s="38"/>
      <c r="R913" s="38"/>
      <c r="S913" s="38"/>
      <c r="T913" s="38"/>
      <c r="U913" s="38"/>
      <c r="V913" s="38"/>
      <c r="W913" s="38"/>
      <c r="X913" s="38"/>
      <c r="Y913" s="38"/>
      <c r="Z913" s="38"/>
    </row>
    <row r="914" spans="1:26" ht="22.5" customHeight="1">
      <c r="A914" s="38"/>
      <c r="B914" s="38"/>
      <c r="C914" s="38"/>
      <c r="D914" s="38"/>
      <c r="E914" s="50"/>
      <c r="F914" s="38"/>
      <c r="G914" s="38"/>
      <c r="H914" s="38"/>
      <c r="I914" s="38"/>
      <c r="J914" s="38"/>
      <c r="K914" s="38"/>
      <c r="L914" s="27"/>
      <c r="M914" s="27"/>
      <c r="N914" s="190"/>
      <c r="O914" s="190"/>
      <c r="P914" s="38"/>
      <c r="Q914" s="38"/>
      <c r="R914" s="38"/>
      <c r="S914" s="38"/>
      <c r="T914" s="38"/>
      <c r="U914" s="38"/>
      <c r="V914" s="38"/>
      <c r="W914" s="38"/>
      <c r="X914" s="38"/>
      <c r="Y914" s="38"/>
      <c r="Z914" s="38"/>
    </row>
    <row r="915" spans="1:26" ht="22.5" customHeight="1">
      <c r="A915" s="38"/>
      <c r="B915" s="38"/>
      <c r="C915" s="38"/>
      <c r="D915" s="38"/>
      <c r="E915" s="50"/>
      <c r="F915" s="38"/>
      <c r="G915" s="38"/>
      <c r="H915" s="38"/>
      <c r="I915" s="38"/>
      <c r="J915" s="38"/>
      <c r="K915" s="38"/>
      <c r="L915" s="27"/>
      <c r="M915" s="27"/>
      <c r="N915" s="190"/>
      <c r="O915" s="190"/>
      <c r="P915" s="38"/>
      <c r="Q915" s="38"/>
      <c r="R915" s="38"/>
      <c r="S915" s="38"/>
      <c r="T915" s="38"/>
      <c r="U915" s="38"/>
      <c r="V915" s="38"/>
      <c r="W915" s="38"/>
      <c r="X915" s="38"/>
      <c r="Y915" s="38"/>
      <c r="Z915" s="38"/>
    </row>
    <row r="916" spans="1:26" ht="22.5" customHeight="1">
      <c r="A916" s="38"/>
      <c r="B916" s="38"/>
      <c r="C916" s="38"/>
      <c r="D916" s="38"/>
      <c r="E916" s="50"/>
      <c r="F916" s="38"/>
      <c r="G916" s="38"/>
      <c r="H916" s="38"/>
      <c r="I916" s="38"/>
      <c r="J916" s="38"/>
      <c r="K916" s="38"/>
      <c r="L916" s="27"/>
      <c r="M916" s="27"/>
      <c r="N916" s="190"/>
      <c r="O916" s="190"/>
      <c r="P916" s="38"/>
      <c r="Q916" s="38"/>
      <c r="R916" s="38"/>
      <c r="S916" s="38"/>
      <c r="T916" s="38"/>
      <c r="U916" s="38"/>
      <c r="V916" s="38"/>
      <c r="W916" s="38"/>
      <c r="X916" s="38"/>
      <c r="Y916" s="38"/>
      <c r="Z916" s="38"/>
    </row>
    <row r="917" spans="1:26" ht="22.5" customHeight="1">
      <c r="A917" s="38"/>
      <c r="B917" s="38"/>
      <c r="C917" s="38"/>
      <c r="D917" s="38"/>
      <c r="E917" s="50"/>
      <c r="F917" s="38"/>
      <c r="G917" s="38"/>
      <c r="H917" s="38"/>
      <c r="I917" s="38"/>
      <c r="J917" s="38"/>
      <c r="K917" s="38"/>
      <c r="L917" s="27"/>
      <c r="M917" s="27"/>
      <c r="N917" s="190"/>
      <c r="O917" s="190"/>
      <c r="P917" s="38"/>
      <c r="Q917" s="38"/>
      <c r="R917" s="38"/>
      <c r="S917" s="38"/>
      <c r="T917" s="38"/>
      <c r="U917" s="38"/>
      <c r="V917" s="38"/>
      <c r="W917" s="38"/>
      <c r="X917" s="38"/>
      <c r="Y917" s="38"/>
      <c r="Z917" s="38"/>
    </row>
    <row r="918" spans="1:26" ht="22.5" customHeight="1">
      <c r="A918" s="38"/>
      <c r="B918" s="38"/>
      <c r="C918" s="38"/>
      <c r="D918" s="38"/>
      <c r="E918" s="50"/>
      <c r="F918" s="38"/>
      <c r="G918" s="38"/>
      <c r="H918" s="38"/>
      <c r="I918" s="38"/>
      <c r="J918" s="38"/>
      <c r="K918" s="38"/>
      <c r="L918" s="27"/>
      <c r="M918" s="27"/>
      <c r="N918" s="190"/>
      <c r="O918" s="190"/>
      <c r="P918" s="38"/>
      <c r="Q918" s="38"/>
      <c r="R918" s="38"/>
      <c r="S918" s="38"/>
      <c r="T918" s="38"/>
      <c r="U918" s="38"/>
      <c r="V918" s="38"/>
      <c r="W918" s="38"/>
      <c r="X918" s="38"/>
      <c r="Y918" s="38"/>
      <c r="Z918" s="38"/>
    </row>
    <row r="919" spans="1:26" ht="22.5" customHeight="1">
      <c r="A919" s="38"/>
      <c r="B919" s="38"/>
      <c r="C919" s="38"/>
      <c r="D919" s="38"/>
      <c r="E919" s="50"/>
      <c r="F919" s="38"/>
      <c r="G919" s="38"/>
      <c r="H919" s="38"/>
      <c r="I919" s="38"/>
      <c r="J919" s="38"/>
      <c r="K919" s="38"/>
      <c r="L919" s="27"/>
      <c r="M919" s="27"/>
      <c r="N919" s="190"/>
      <c r="O919" s="190"/>
      <c r="P919" s="38"/>
      <c r="Q919" s="38"/>
      <c r="R919" s="38"/>
      <c r="S919" s="38"/>
      <c r="T919" s="38"/>
      <c r="U919" s="38"/>
      <c r="V919" s="38"/>
      <c r="W919" s="38"/>
      <c r="X919" s="38"/>
      <c r="Y919" s="38"/>
      <c r="Z919" s="38"/>
    </row>
    <row r="920" spans="1:26" ht="22.5" customHeight="1">
      <c r="A920" s="38"/>
      <c r="B920" s="38"/>
      <c r="C920" s="38"/>
      <c r="D920" s="38"/>
      <c r="E920" s="50"/>
      <c r="F920" s="38"/>
      <c r="G920" s="38"/>
      <c r="H920" s="38"/>
      <c r="I920" s="38"/>
      <c r="J920" s="38"/>
      <c r="K920" s="38"/>
      <c r="L920" s="27"/>
      <c r="M920" s="27"/>
      <c r="N920" s="190"/>
      <c r="O920" s="190"/>
      <c r="P920" s="38"/>
      <c r="Q920" s="38"/>
      <c r="R920" s="38"/>
      <c r="S920" s="38"/>
      <c r="T920" s="38"/>
      <c r="U920" s="38"/>
      <c r="V920" s="38"/>
      <c r="W920" s="38"/>
      <c r="X920" s="38"/>
      <c r="Y920" s="38"/>
      <c r="Z920" s="38"/>
    </row>
    <row r="921" spans="1:26" ht="22.5" customHeight="1">
      <c r="A921" s="38"/>
      <c r="B921" s="38"/>
      <c r="C921" s="38"/>
      <c r="D921" s="38"/>
      <c r="E921" s="50"/>
      <c r="F921" s="38"/>
      <c r="G921" s="38"/>
      <c r="H921" s="38"/>
      <c r="I921" s="38"/>
      <c r="J921" s="38"/>
      <c r="K921" s="38"/>
      <c r="L921" s="27"/>
      <c r="M921" s="27"/>
      <c r="N921" s="190"/>
      <c r="O921" s="190"/>
      <c r="P921" s="38"/>
      <c r="Q921" s="38"/>
      <c r="R921" s="38"/>
      <c r="S921" s="38"/>
      <c r="T921" s="38"/>
      <c r="U921" s="38"/>
      <c r="V921" s="38"/>
      <c r="W921" s="38"/>
      <c r="X921" s="38"/>
      <c r="Y921" s="38"/>
      <c r="Z921" s="38"/>
    </row>
    <row r="922" spans="1:26" ht="22.5" customHeight="1">
      <c r="A922" s="38"/>
      <c r="B922" s="38"/>
      <c r="C922" s="38"/>
      <c r="D922" s="38"/>
      <c r="E922" s="50"/>
      <c r="F922" s="38"/>
      <c r="G922" s="38"/>
      <c r="H922" s="38"/>
      <c r="I922" s="38"/>
      <c r="J922" s="38"/>
      <c r="K922" s="38"/>
      <c r="L922" s="27"/>
      <c r="M922" s="27"/>
      <c r="N922" s="190"/>
      <c r="O922" s="190"/>
      <c r="P922" s="38"/>
      <c r="Q922" s="38"/>
      <c r="R922" s="38"/>
      <c r="S922" s="38"/>
      <c r="T922" s="38"/>
      <c r="U922" s="38"/>
      <c r="V922" s="38"/>
      <c r="W922" s="38"/>
      <c r="X922" s="38"/>
      <c r="Y922" s="38"/>
      <c r="Z922" s="38"/>
    </row>
    <row r="923" spans="1:26" ht="22.5" customHeight="1">
      <c r="A923" s="38"/>
      <c r="B923" s="38"/>
      <c r="C923" s="38"/>
      <c r="D923" s="38"/>
      <c r="E923" s="50"/>
      <c r="F923" s="38"/>
      <c r="G923" s="38"/>
      <c r="H923" s="38"/>
      <c r="I923" s="38"/>
      <c r="J923" s="38"/>
      <c r="K923" s="38"/>
      <c r="L923" s="27"/>
      <c r="M923" s="27"/>
      <c r="N923" s="190"/>
      <c r="O923" s="190"/>
      <c r="P923" s="38"/>
      <c r="Q923" s="38"/>
      <c r="R923" s="38"/>
      <c r="S923" s="38"/>
      <c r="T923" s="38"/>
      <c r="U923" s="38"/>
      <c r="V923" s="38"/>
      <c r="W923" s="38"/>
      <c r="X923" s="38"/>
      <c r="Y923" s="38"/>
      <c r="Z923" s="38"/>
    </row>
    <row r="924" spans="1:26" ht="22.5" customHeight="1">
      <c r="A924" s="38"/>
      <c r="B924" s="38"/>
      <c r="C924" s="38"/>
      <c r="D924" s="38"/>
      <c r="E924" s="50"/>
      <c r="F924" s="38"/>
      <c r="G924" s="38"/>
      <c r="H924" s="38"/>
      <c r="I924" s="38"/>
      <c r="J924" s="38"/>
      <c r="K924" s="38"/>
      <c r="L924" s="27"/>
      <c r="M924" s="27"/>
      <c r="N924" s="190"/>
      <c r="O924" s="190"/>
      <c r="P924" s="38"/>
      <c r="Q924" s="38"/>
      <c r="R924" s="38"/>
      <c r="S924" s="38"/>
      <c r="T924" s="38"/>
      <c r="U924" s="38"/>
      <c r="V924" s="38"/>
      <c r="W924" s="38"/>
      <c r="X924" s="38"/>
      <c r="Y924" s="38"/>
      <c r="Z924" s="38"/>
    </row>
    <row r="925" spans="1:26" ht="22.5" customHeight="1">
      <c r="A925" s="38"/>
      <c r="B925" s="38"/>
      <c r="C925" s="38"/>
      <c r="D925" s="38"/>
      <c r="E925" s="50"/>
      <c r="F925" s="38"/>
      <c r="G925" s="38"/>
      <c r="H925" s="38"/>
      <c r="I925" s="38"/>
      <c r="J925" s="38"/>
      <c r="K925" s="38"/>
      <c r="L925" s="27"/>
      <c r="M925" s="27"/>
      <c r="N925" s="190"/>
      <c r="O925" s="190"/>
      <c r="P925" s="38"/>
      <c r="Q925" s="38"/>
      <c r="R925" s="38"/>
      <c r="S925" s="38"/>
      <c r="T925" s="38"/>
      <c r="U925" s="38"/>
      <c r="V925" s="38"/>
      <c r="W925" s="38"/>
      <c r="X925" s="38"/>
      <c r="Y925" s="38"/>
      <c r="Z925" s="38"/>
    </row>
    <row r="926" spans="1:26" ht="22.5" customHeight="1">
      <c r="A926" s="38"/>
      <c r="B926" s="38"/>
      <c r="C926" s="38"/>
      <c r="D926" s="38"/>
      <c r="E926" s="50"/>
      <c r="F926" s="38"/>
      <c r="G926" s="38"/>
      <c r="H926" s="38"/>
      <c r="I926" s="38"/>
      <c r="J926" s="38"/>
      <c r="K926" s="38"/>
      <c r="L926" s="27"/>
      <c r="M926" s="27"/>
      <c r="N926" s="190"/>
      <c r="O926" s="190"/>
      <c r="P926" s="38"/>
      <c r="Q926" s="38"/>
      <c r="R926" s="38"/>
      <c r="S926" s="38"/>
      <c r="T926" s="38"/>
      <c r="U926" s="38"/>
      <c r="V926" s="38"/>
      <c r="W926" s="38"/>
      <c r="X926" s="38"/>
      <c r="Y926" s="38"/>
      <c r="Z926" s="38"/>
    </row>
    <row r="927" spans="1:26" ht="22.5" customHeight="1">
      <c r="A927" s="38"/>
      <c r="B927" s="38"/>
      <c r="C927" s="38"/>
      <c r="D927" s="38"/>
      <c r="E927" s="50"/>
      <c r="F927" s="38"/>
      <c r="G927" s="38"/>
      <c r="H927" s="38"/>
      <c r="I927" s="38"/>
      <c r="J927" s="38"/>
      <c r="K927" s="38"/>
      <c r="L927" s="27"/>
      <c r="M927" s="27"/>
      <c r="N927" s="190"/>
      <c r="O927" s="190"/>
      <c r="P927" s="38"/>
      <c r="Q927" s="38"/>
      <c r="R927" s="38"/>
      <c r="S927" s="38"/>
      <c r="T927" s="38"/>
      <c r="U927" s="38"/>
      <c r="V927" s="38"/>
      <c r="W927" s="38"/>
      <c r="X927" s="38"/>
      <c r="Y927" s="38"/>
      <c r="Z927" s="38"/>
    </row>
    <row r="928" spans="1:26" ht="22.5" customHeight="1">
      <c r="A928" s="38"/>
      <c r="B928" s="38"/>
      <c r="C928" s="38"/>
      <c r="D928" s="38"/>
      <c r="E928" s="50"/>
      <c r="F928" s="38"/>
      <c r="G928" s="38"/>
      <c r="H928" s="38"/>
      <c r="I928" s="38"/>
      <c r="J928" s="38"/>
      <c r="K928" s="38"/>
      <c r="L928" s="27"/>
      <c r="M928" s="27"/>
      <c r="N928" s="190"/>
      <c r="O928" s="190"/>
      <c r="P928" s="38"/>
      <c r="Q928" s="38"/>
      <c r="R928" s="38"/>
      <c r="S928" s="38"/>
      <c r="T928" s="38"/>
      <c r="U928" s="38"/>
      <c r="V928" s="38"/>
      <c r="W928" s="38"/>
      <c r="X928" s="38"/>
      <c r="Y928" s="38"/>
      <c r="Z928" s="38"/>
    </row>
    <row r="929" spans="1:26" ht="22.5" customHeight="1">
      <c r="A929" s="38"/>
      <c r="B929" s="38"/>
      <c r="C929" s="38"/>
      <c r="D929" s="38"/>
      <c r="E929" s="50"/>
      <c r="F929" s="38"/>
      <c r="G929" s="38"/>
      <c r="H929" s="38"/>
      <c r="I929" s="38"/>
      <c r="J929" s="38"/>
      <c r="K929" s="38"/>
      <c r="L929" s="27"/>
      <c r="M929" s="27"/>
      <c r="N929" s="190"/>
      <c r="O929" s="190"/>
      <c r="P929" s="38"/>
      <c r="Q929" s="38"/>
      <c r="R929" s="38"/>
      <c r="S929" s="38"/>
      <c r="T929" s="38"/>
      <c r="U929" s="38"/>
      <c r="V929" s="38"/>
      <c r="W929" s="38"/>
      <c r="X929" s="38"/>
      <c r="Y929" s="38"/>
      <c r="Z929" s="38"/>
    </row>
    <row r="930" spans="1:26" ht="22.5" customHeight="1">
      <c r="A930" s="38"/>
      <c r="B930" s="38"/>
      <c r="C930" s="38"/>
      <c r="D930" s="38"/>
      <c r="E930" s="50"/>
      <c r="F930" s="38"/>
      <c r="G930" s="38"/>
      <c r="H930" s="38"/>
      <c r="I930" s="38"/>
      <c r="J930" s="38"/>
      <c r="K930" s="38"/>
      <c r="L930" s="27"/>
      <c r="M930" s="27"/>
      <c r="N930" s="190"/>
      <c r="O930" s="190"/>
      <c r="P930" s="38"/>
      <c r="Q930" s="38"/>
      <c r="R930" s="38"/>
      <c r="S930" s="38"/>
      <c r="T930" s="38"/>
      <c r="U930" s="38"/>
      <c r="V930" s="38"/>
      <c r="W930" s="38"/>
      <c r="X930" s="38"/>
      <c r="Y930" s="38"/>
      <c r="Z930" s="38"/>
    </row>
    <row r="931" spans="1:26" ht="22.5" customHeight="1">
      <c r="A931" s="38"/>
      <c r="B931" s="38"/>
      <c r="C931" s="38"/>
      <c r="D931" s="38"/>
      <c r="E931" s="50"/>
      <c r="F931" s="38"/>
      <c r="G931" s="38"/>
      <c r="H931" s="38"/>
      <c r="I931" s="38"/>
      <c r="J931" s="38"/>
      <c r="K931" s="38"/>
      <c r="L931" s="27"/>
      <c r="M931" s="27"/>
      <c r="N931" s="190"/>
      <c r="O931" s="190"/>
      <c r="P931" s="38"/>
      <c r="Q931" s="38"/>
      <c r="R931" s="38"/>
      <c r="S931" s="38"/>
      <c r="T931" s="38"/>
      <c r="U931" s="38"/>
      <c r="V931" s="38"/>
      <c r="W931" s="38"/>
      <c r="X931" s="38"/>
      <c r="Y931" s="38"/>
      <c r="Z931" s="38"/>
    </row>
    <row r="932" spans="1:26" ht="22.5" customHeight="1">
      <c r="A932" s="38"/>
      <c r="B932" s="38"/>
      <c r="C932" s="38"/>
      <c r="D932" s="38"/>
      <c r="E932" s="50"/>
      <c r="F932" s="38"/>
      <c r="G932" s="38"/>
      <c r="H932" s="38"/>
      <c r="I932" s="38"/>
      <c r="J932" s="38"/>
      <c r="K932" s="38"/>
      <c r="L932" s="27"/>
      <c r="M932" s="27"/>
      <c r="N932" s="190"/>
      <c r="O932" s="190"/>
      <c r="P932" s="38"/>
      <c r="Q932" s="38"/>
      <c r="R932" s="38"/>
      <c r="S932" s="38"/>
      <c r="T932" s="38"/>
      <c r="U932" s="38"/>
      <c r="V932" s="38"/>
      <c r="W932" s="38"/>
      <c r="X932" s="38"/>
      <c r="Y932" s="38"/>
      <c r="Z932" s="38"/>
    </row>
    <row r="933" spans="1:26" ht="22.5" customHeight="1">
      <c r="A933" s="38"/>
      <c r="B933" s="38"/>
      <c r="C933" s="38"/>
      <c r="D933" s="38"/>
      <c r="E933" s="50"/>
      <c r="F933" s="38"/>
      <c r="G933" s="38"/>
      <c r="H933" s="38"/>
      <c r="I933" s="38"/>
      <c r="J933" s="38"/>
      <c r="K933" s="38"/>
      <c r="L933" s="27"/>
      <c r="M933" s="27"/>
      <c r="N933" s="190"/>
      <c r="O933" s="190"/>
      <c r="P933" s="38"/>
      <c r="Q933" s="38"/>
      <c r="R933" s="38"/>
      <c r="S933" s="38"/>
      <c r="T933" s="38"/>
      <c r="U933" s="38"/>
      <c r="V933" s="38"/>
      <c r="W933" s="38"/>
      <c r="X933" s="38"/>
      <c r="Y933" s="38"/>
      <c r="Z933" s="38"/>
    </row>
    <row r="934" spans="1:26" ht="22.5" customHeight="1">
      <c r="A934" s="38"/>
      <c r="B934" s="38"/>
      <c r="C934" s="38"/>
      <c r="D934" s="38"/>
      <c r="E934" s="50"/>
      <c r="F934" s="38"/>
      <c r="G934" s="38"/>
      <c r="H934" s="38"/>
      <c r="I934" s="38"/>
      <c r="J934" s="38"/>
      <c r="K934" s="38"/>
      <c r="L934" s="27"/>
      <c r="M934" s="27"/>
      <c r="N934" s="190"/>
      <c r="O934" s="190"/>
      <c r="P934" s="38"/>
      <c r="Q934" s="38"/>
      <c r="R934" s="38"/>
      <c r="S934" s="38"/>
      <c r="T934" s="38"/>
      <c r="U934" s="38"/>
      <c r="V934" s="38"/>
      <c r="W934" s="38"/>
      <c r="X934" s="38"/>
      <c r="Y934" s="38"/>
      <c r="Z934" s="38"/>
    </row>
    <row r="935" spans="1:26" ht="22.5" customHeight="1">
      <c r="A935" s="38"/>
      <c r="B935" s="38"/>
      <c r="C935" s="38"/>
      <c r="D935" s="38"/>
      <c r="E935" s="50"/>
      <c r="F935" s="38"/>
      <c r="G935" s="38"/>
      <c r="H935" s="38"/>
      <c r="I935" s="38"/>
      <c r="J935" s="38"/>
      <c r="K935" s="38"/>
      <c r="L935" s="27"/>
      <c r="M935" s="27"/>
      <c r="N935" s="190"/>
      <c r="O935" s="190"/>
      <c r="P935" s="38"/>
      <c r="Q935" s="38"/>
      <c r="R935" s="38"/>
      <c r="S935" s="38"/>
      <c r="T935" s="38"/>
      <c r="U935" s="38"/>
      <c r="V935" s="38"/>
      <c r="W935" s="38"/>
      <c r="X935" s="38"/>
      <c r="Y935" s="38"/>
      <c r="Z935" s="38"/>
    </row>
    <row r="936" spans="1:26" ht="22.5" customHeight="1">
      <c r="A936" s="38"/>
      <c r="B936" s="38"/>
      <c r="C936" s="38"/>
      <c r="D936" s="38"/>
      <c r="E936" s="50"/>
      <c r="F936" s="38"/>
      <c r="G936" s="38"/>
      <c r="H936" s="38"/>
      <c r="I936" s="38"/>
      <c r="J936" s="38"/>
      <c r="K936" s="38"/>
      <c r="L936" s="27"/>
      <c r="M936" s="27"/>
      <c r="N936" s="190"/>
      <c r="O936" s="190"/>
      <c r="P936" s="38"/>
      <c r="Q936" s="38"/>
      <c r="R936" s="38"/>
      <c r="S936" s="38"/>
      <c r="T936" s="38"/>
      <c r="U936" s="38"/>
      <c r="V936" s="38"/>
      <c r="W936" s="38"/>
      <c r="X936" s="38"/>
      <c r="Y936" s="38"/>
      <c r="Z936" s="38"/>
    </row>
    <row r="937" spans="1:26" ht="22.5" customHeight="1">
      <c r="A937" s="38"/>
      <c r="B937" s="38"/>
      <c r="C937" s="38"/>
      <c r="D937" s="38"/>
      <c r="E937" s="50"/>
      <c r="F937" s="38"/>
      <c r="G937" s="38"/>
      <c r="H937" s="38"/>
      <c r="I937" s="38"/>
      <c r="J937" s="38"/>
      <c r="K937" s="38"/>
      <c r="L937" s="27"/>
      <c r="M937" s="27"/>
      <c r="N937" s="190"/>
      <c r="O937" s="190"/>
      <c r="P937" s="38"/>
      <c r="Q937" s="38"/>
      <c r="R937" s="38"/>
      <c r="S937" s="38"/>
      <c r="T937" s="38"/>
      <c r="U937" s="38"/>
      <c r="V937" s="38"/>
      <c r="W937" s="38"/>
      <c r="X937" s="38"/>
      <c r="Y937" s="38"/>
      <c r="Z937" s="38"/>
    </row>
    <row r="938" spans="1:26" ht="22.5" customHeight="1">
      <c r="A938" s="38"/>
      <c r="B938" s="38"/>
      <c r="C938" s="38"/>
      <c r="D938" s="38"/>
      <c r="E938" s="50"/>
      <c r="F938" s="38"/>
      <c r="G938" s="38"/>
      <c r="H938" s="38"/>
      <c r="I938" s="38"/>
      <c r="J938" s="38"/>
      <c r="K938" s="38"/>
      <c r="L938" s="27"/>
      <c r="M938" s="27"/>
      <c r="N938" s="190"/>
      <c r="O938" s="190"/>
      <c r="P938" s="38"/>
      <c r="Q938" s="38"/>
      <c r="R938" s="38"/>
      <c r="S938" s="38"/>
      <c r="T938" s="38"/>
      <c r="U938" s="38"/>
      <c r="V938" s="38"/>
      <c r="W938" s="38"/>
      <c r="X938" s="38"/>
      <c r="Y938" s="38"/>
      <c r="Z938" s="38"/>
    </row>
    <row r="939" spans="1:26" ht="22.5" customHeight="1">
      <c r="A939" s="38"/>
      <c r="B939" s="38"/>
      <c r="C939" s="38"/>
      <c r="D939" s="38"/>
      <c r="E939" s="50"/>
      <c r="F939" s="38"/>
      <c r="G939" s="38"/>
      <c r="H939" s="38"/>
      <c r="I939" s="38"/>
      <c r="J939" s="38"/>
      <c r="K939" s="38"/>
      <c r="L939" s="27"/>
      <c r="M939" s="27"/>
      <c r="N939" s="190"/>
      <c r="O939" s="190"/>
      <c r="P939" s="38"/>
      <c r="Q939" s="38"/>
      <c r="R939" s="38"/>
      <c r="S939" s="38"/>
      <c r="T939" s="38"/>
      <c r="U939" s="38"/>
      <c r="V939" s="38"/>
      <c r="W939" s="38"/>
      <c r="X939" s="38"/>
      <c r="Y939" s="38"/>
      <c r="Z939" s="38"/>
    </row>
    <row r="940" spans="1:26" ht="22.5" customHeight="1">
      <c r="A940" s="38"/>
      <c r="B940" s="38"/>
      <c r="C940" s="38"/>
      <c r="D940" s="38"/>
      <c r="E940" s="50"/>
      <c r="F940" s="38"/>
      <c r="G940" s="38"/>
      <c r="H940" s="38"/>
      <c r="I940" s="38"/>
      <c r="J940" s="38"/>
      <c r="K940" s="38"/>
      <c r="L940" s="27"/>
      <c r="M940" s="27"/>
      <c r="N940" s="190"/>
      <c r="O940" s="190"/>
      <c r="P940" s="38"/>
      <c r="Q940" s="38"/>
      <c r="R940" s="38"/>
      <c r="S940" s="38"/>
      <c r="T940" s="38"/>
      <c r="U940" s="38"/>
      <c r="V940" s="38"/>
      <c r="W940" s="38"/>
      <c r="X940" s="38"/>
      <c r="Y940" s="38"/>
      <c r="Z940" s="38"/>
    </row>
    <row r="941" spans="1:26" ht="22.5" customHeight="1">
      <c r="A941" s="38"/>
      <c r="B941" s="38"/>
      <c r="C941" s="38"/>
      <c r="D941" s="38"/>
      <c r="E941" s="50"/>
      <c r="F941" s="38"/>
      <c r="G941" s="38"/>
      <c r="H941" s="38"/>
      <c r="I941" s="38"/>
      <c r="J941" s="38"/>
      <c r="K941" s="38"/>
      <c r="L941" s="27"/>
      <c r="M941" s="27"/>
      <c r="N941" s="190"/>
      <c r="O941" s="190"/>
      <c r="P941" s="38"/>
      <c r="Q941" s="38"/>
      <c r="R941" s="38"/>
      <c r="S941" s="38"/>
      <c r="T941" s="38"/>
      <c r="U941" s="38"/>
      <c r="V941" s="38"/>
      <c r="W941" s="38"/>
      <c r="X941" s="38"/>
      <c r="Y941" s="38"/>
      <c r="Z941" s="38"/>
    </row>
    <row r="942" spans="1:26" ht="22.5" customHeight="1">
      <c r="A942" s="38"/>
      <c r="B942" s="38"/>
      <c r="C942" s="38"/>
      <c r="D942" s="38"/>
      <c r="E942" s="50"/>
      <c r="F942" s="38"/>
      <c r="G942" s="38"/>
      <c r="H942" s="38"/>
      <c r="I942" s="38"/>
      <c r="J942" s="38"/>
      <c r="K942" s="38"/>
      <c r="L942" s="27"/>
      <c r="M942" s="27"/>
      <c r="N942" s="190"/>
      <c r="O942" s="190"/>
      <c r="P942" s="38"/>
      <c r="Q942" s="38"/>
      <c r="R942" s="38"/>
      <c r="S942" s="38"/>
      <c r="T942" s="38"/>
      <c r="U942" s="38"/>
      <c r="V942" s="38"/>
      <c r="W942" s="38"/>
      <c r="X942" s="38"/>
      <c r="Y942" s="38"/>
      <c r="Z942" s="38"/>
    </row>
    <row r="943" spans="1:26" ht="22.5" customHeight="1">
      <c r="A943" s="38"/>
      <c r="B943" s="38"/>
      <c r="C943" s="38"/>
      <c r="D943" s="38"/>
      <c r="E943" s="50"/>
      <c r="F943" s="38"/>
      <c r="G943" s="38"/>
      <c r="H943" s="38"/>
      <c r="I943" s="38"/>
      <c r="J943" s="38"/>
      <c r="K943" s="38"/>
      <c r="L943" s="27"/>
      <c r="M943" s="27"/>
      <c r="N943" s="190"/>
      <c r="O943" s="190"/>
      <c r="P943" s="38"/>
      <c r="Q943" s="38"/>
      <c r="R943" s="38"/>
      <c r="S943" s="38"/>
      <c r="T943" s="38"/>
      <c r="U943" s="38"/>
      <c r="V943" s="38"/>
      <c r="W943" s="38"/>
      <c r="X943" s="38"/>
      <c r="Y943" s="38"/>
      <c r="Z943" s="38"/>
    </row>
    <row r="944" spans="1:26" ht="22.5" customHeight="1">
      <c r="A944" s="38"/>
      <c r="B944" s="38"/>
      <c r="C944" s="38"/>
      <c r="D944" s="38"/>
      <c r="E944" s="50"/>
      <c r="F944" s="38"/>
      <c r="G944" s="38"/>
      <c r="H944" s="38"/>
      <c r="I944" s="38"/>
      <c r="J944" s="38"/>
      <c r="K944" s="38"/>
      <c r="L944" s="27"/>
      <c r="M944" s="27"/>
      <c r="N944" s="190"/>
      <c r="O944" s="190"/>
      <c r="P944" s="38"/>
      <c r="Q944" s="38"/>
      <c r="R944" s="38"/>
      <c r="S944" s="38"/>
      <c r="T944" s="38"/>
      <c r="U944" s="38"/>
      <c r="V944" s="38"/>
      <c r="W944" s="38"/>
      <c r="X944" s="38"/>
      <c r="Y944" s="38"/>
      <c r="Z944" s="38"/>
    </row>
    <row r="945" spans="1:26" ht="22.5" customHeight="1">
      <c r="A945" s="38"/>
      <c r="B945" s="38"/>
      <c r="C945" s="38"/>
      <c r="D945" s="38"/>
      <c r="E945" s="50"/>
      <c r="F945" s="38"/>
      <c r="G945" s="38"/>
      <c r="H945" s="38"/>
      <c r="I945" s="38"/>
      <c r="J945" s="38"/>
      <c r="K945" s="38"/>
      <c r="L945" s="27"/>
      <c r="M945" s="27"/>
      <c r="N945" s="190"/>
      <c r="O945" s="190"/>
      <c r="P945" s="38"/>
      <c r="Q945" s="38"/>
      <c r="R945" s="38"/>
      <c r="S945" s="38"/>
      <c r="T945" s="38"/>
      <c r="U945" s="38"/>
      <c r="V945" s="38"/>
      <c r="W945" s="38"/>
      <c r="X945" s="38"/>
      <c r="Y945" s="38"/>
      <c r="Z945" s="38"/>
    </row>
    <row r="946" spans="1:26" ht="22.5" customHeight="1">
      <c r="A946" s="38"/>
      <c r="B946" s="38"/>
      <c r="C946" s="38"/>
      <c r="D946" s="38"/>
      <c r="E946" s="50"/>
      <c r="F946" s="38"/>
      <c r="G946" s="38"/>
      <c r="H946" s="38"/>
      <c r="I946" s="38"/>
      <c r="J946" s="38"/>
      <c r="K946" s="38"/>
      <c r="L946" s="27"/>
      <c r="M946" s="27"/>
      <c r="N946" s="190"/>
      <c r="O946" s="190"/>
      <c r="P946" s="38"/>
      <c r="Q946" s="38"/>
      <c r="R946" s="38"/>
      <c r="S946" s="38"/>
      <c r="T946" s="38"/>
      <c r="U946" s="38"/>
      <c r="V946" s="38"/>
      <c r="W946" s="38"/>
      <c r="X946" s="38"/>
      <c r="Y946" s="38"/>
      <c r="Z946" s="38"/>
    </row>
    <row r="947" spans="1:26" ht="22.5" customHeight="1">
      <c r="A947" s="38"/>
      <c r="B947" s="38"/>
      <c r="C947" s="38"/>
      <c r="D947" s="38"/>
      <c r="E947" s="50"/>
      <c r="F947" s="38"/>
      <c r="G947" s="38"/>
      <c r="H947" s="38"/>
      <c r="I947" s="38"/>
      <c r="J947" s="38"/>
      <c r="K947" s="38"/>
      <c r="L947" s="27"/>
      <c r="M947" s="27"/>
      <c r="N947" s="190"/>
      <c r="O947" s="190"/>
      <c r="P947" s="38"/>
      <c r="Q947" s="38"/>
      <c r="R947" s="38"/>
      <c r="S947" s="38"/>
      <c r="T947" s="38"/>
      <c r="U947" s="38"/>
      <c r="V947" s="38"/>
      <c r="W947" s="38"/>
      <c r="X947" s="38"/>
      <c r="Y947" s="38"/>
      <c r="Z947" s="38"/>
    </row>
    <row r="948" spans="1:26" ht="22.5" customHeight="1">
      <c r="A948" s="38"/>
      <c r="B948" s="38"/>
      <c r="C948" s="38"/>
      <c r="D948" s="38"/>
      <c r="E948" s="50"/>
      <c r="F948" s="38"/>
      <c r="G948" s="38"/>
      <c r="H948" s="38"/>
      <c r="I948" s="38"/>
      <c r="J948" s="38"/>
      <c r="K948" s="38"/>
      <c r="L948" s="27"/>
      <c r="M948" s="27"/>
      <c r="N948" s="190"/>
      <c r="O948" s="190"/>
      <c r="P948" s="38"/>
      <c r="Q948" s="38"/>
      <c r="R948" s="38"/>
      <c r="S948" s="38"/>
      <c r="T948" s="38"/>
      <c r="U948" s="38"/>
      <c r="V948" s="38"/>
      <c r="W948" s="38"/>
      <c r="X948" s="38"/>
      <c r="Y948" s="38"/>
      <c r="Z948" s="38"/>
    </row>
    <row r="949" spans="1:26" ht="22.5" customHeight="1">
      <c r="A949" s="38"/>
      <c r="B949" s="38"/>
      <c r="C949" s="38"/>
      <c r="D949" s="38"/>
      <c r="E949" s="50"/>
      <c r="F949" s="38"/>
      <c r="G949" s="38"/>
      <c r="H949" s="38"/>
      <c r="I949" s="38"/>
      <c r="J949" s="38"/>
      <c r="K949" s="38"/>
      <c r="L949" s="27"/>
      <c r="M949" s="27"/>
      <c r="N949" s="190"/>
      <c r="O949" s="190"/>
      <c r="P949" s="38"/>
      <c r="Q949" s="38"/>
      <c r="R949" s="38"/>
      <c r="S949" s="38"/>
      <c r="T949" s="38"/>
      <c r="U949" s="38"/>
      <c r="V949" s="38"/>
      <c r="W949" s="38"/>
      <c r="X949" s="38"/>
      <c r="Y949" s="38"/>
      <c r="Z949" s="38"/>
    </row>
    <row r="950" spans="1:26" ht="22.5" customHeight="1">
      <c r="A950" s="38"/>
      <c r="B950" s="38"/>
      <c r="C950" s="38"/>
      <c r="D950" s="38"/>
      <c r="E950" s="50"/>
      <c r="F950" s="38"/>
      <c r="G950" s="38"/>
      <c r="H950" s="38"/>
      <c r="I950" s="38"/>
      <c r="J950" s="38"/>
      <c r="K950" s="38"/>
      <c r="L950" s="27"/>
      <c r="M950" s="27"/>
      <c r="N950" s="190"/>
      <c r="O950" s="190"/>
      <c r="P950" s="38"/>
      <c r="Q950" s="38"/>
      <c r="R950" s="38"/>
      <c r="S950" s="38"/>
      <c r="T950" s="38"/>
      <c r="U950" s="38"/>
      <c r="V950" s="38"/>
      <c r="W950" s="38"/>
      <c r="X950" s="38"/>
      <c r="Y950" s="38"/>
      <c r="Z950" s="38"/>
    </row>
    <row r="951" spans="1:26" ht="22.5" customHeight="1">
      <c r="A951" s="38"/>
      <c r="B951" s="38"/>
      <c r="C951" s="38"/>
      <c r="D951" s="38"/>
      <c r="E951" s="50"/>
      <c r="F951" s="38"/>
      <c r="G951" s="38"/>
      <c r="H951" s="38"/>
      <c r="I951" s="38"/>
      <c r="J951" s="38"/>
      <c r="K951" s="38"/>
      <c r="L951" s="27"/>
      <c r="M951" s="27"/>
      <c r="N951" s="190"/>
      <c r="O951" s="190"/>
      <c r="P951" s="38"/>
      <c r="Q951" s="38"/>
      <c r="R951" s="38"/>
      <c r="S951" s="38"/>
      <c r="T951" s="38"/>
      <c r="U951" s="38"/>
      <c r="V951" s="38"/>
      <c r="W951" s="38"/>
      <c r="X951" s="38"/>
      <c r="Y951" s="38"/>
      <c r="Z951" s="38"/>
    </row>
    <row r="952" spans="1:26" ht="22.5" customHeight="1">
      <c r="A952" s="38"/>
      <c r="B952" s="38"/>
      <c r="C952" s="38"/>
      <c r="D952" s="38"/>
      <c r="E952" s="50"/>
      <c r="F952" s="38"/>
      <c r="G952" s="38"/>
      <c r="H952" s="38"/>
      <c r="I952" s="38"/>
      <c r="J952" s="38"/>
      <c r="K952" s="38"/>
      <c r="L952" s="27"/>
      <c r="M952" s="27"/>
      <c r="N952" s="190"/>
      <c r="O952" s="190"/>
      <c r="P952" s="38"/>
      <c r="Q952" s="38"/>
      <c r="R952" s="38"/>
      <c r="S952" s="38"/>
      <c r="T952" s="38"/>
      <c r="U952" s="38"/>
      <c r="V952" s="38"/>
      <c r="W952" s="38"/>
      <c r="X952" s="38"/>
      <c r="Y952" s="38"/>
      <c r="Z952" s="38"/>
    </row>
    <row r="953" spans="1:26" ht="22.5" customHeight="1">
      <c r="A953" s="38"/>
      <c r="B953" s="38"/>
      <c r="C953" s="38"/>
      <c r="D953" s="38"/>
      <c r="E953" s="50"/>
      <c r="F953" s="38"/>
      <c r="G953" s="38"/>
      <c r="H953" s="38"/>
      <c r="I953" s="38"/>
      <c r="J953" s="38"/>
      <c r="K953" s="38"/>
      <c r="L953" s="27"/>
      <c r="M953" s="27"/>
      <c r="N953" s="190"/>
      <c r="O953" s="190"/>
      <c r="P953" s="38"/>
      <c r="Q953" s="38"/>
      <c r="R953" s="38"/>
      <c r="S953" s="38"/>
      <c r="T953" s="38"/>
      <c r="U953" s="38"/>
      <c r="V953" s="38"/>
      <c r="W953" s="38"/>
      <c r="X953" s="38"/>
      <c r="Y953" s="38"/>
      <c r="Z953" s="38"/>
    </row>
    <row r="954" spans="1:26" ht="22.5" customHeight="1">
      <c r="A954" s="38"/>
      <c r="B954" s="38"/>
      <c r="C954" s="38"/>
      <c r="D954" s="38"/>
      <c r="E954" s="50"/>
      <c r="F954" s="38"/>
      <c r="G954" s="38"/>
      <c r="H954" s="38"/>
      <c r="I954" s="38"/>
      <c r="J954" s="38"/>
      <c r="K954" s="38"/>
      <c r="L954" s="27"/>
      <c r="M954" s="27"/>
      <c r="N954" s="190"/>
      <c r="O954" s="190"/>
      <c r="P954" s="38"/>
      <c r="Q954" s="38"/>
      <c r="R954" s="38"/>
      <c r="S954" s="38"/>
      <c r="T954" s="38"/>
      <c r="U954" s="38"/>
      <c r="V954" s="38"/>
      <c r="W954" s="38"/>
      <c r="X954" s="38"/>
      <c r="Y954" s="38"/>
      <c r="Z954" s="38"/>
    </row>
    <row r="955" spans="1:26" ht="22.5" customHeight="1">
      <c r="A955" s="38"/>
      <c r="B955" s="38"/>
      <c r="C955" s="38"/>
      <c r="D955" s="38"/>
      <c r="E955" s="50"/>
      <c r="F955" s="38"/>
      <c r="G955" s="38"/>
      <c r="H955" s="38"/>
      <c r="I955" s="38"/>
      <c r="J955" s="38"/>
      <c r="K955" s="38"/>
      <c r="L955" s="27"/>
      <c r="M955" s="27"/>
      <c r="N955" s="190"/>
      <c r="O955" s="190"/>
      <c r="P955" s="38"/>
      <c r="Q955" s="38"/>
      <c r="R955" s="38"/>
      <c r="S955" s="38"/>
      <c r="T955" s="38"/>
      <c r="U955" s="38"/>
      <c r="V955" s="38"/>
      <c r="W955" s="38"/>
      <c r="X955" s="38"/>
      <c r="Y955" s="38"/>
      <c r="Z955" s="38"/>
    </row>
    <row r="956" spans="1:26" ht="22.5" customHeight="1">
      <c r="A956" s="38"/>
      <c r="B956" s="38"/>
      <c r="C956" s="38"/>
      <c r="D956" s="38"/>
      <c r="E956" s="50"/>
      <c r="F956" s="38"/>
      <c r="G956" s="38"/>
      <c r="H956" s="38"/>
      <c r="I956" s="38"/>
      <c r="J956" s="38"/>
      <c r="K956" s="38"/>
      <c r="L956" s="27"/>
      <c r="M956" s="27"/>
      <c r="N956" s="190"/>
      <c r="O956" s="190"/>
      <c r="P956" s="38"/>
      <c r="Q956" s="38"/>
      <c r="R956" s="38"/>
      <c r="S956" s="38"/>
      <c r="T956" s="38"/>
      <c r="U956" s="38"/>
      <c r="V956" s="38"/>
      <c r="W956" s="38"/>
      <c r="X956" s="38"/>
      <c r="Y956" s="38"/>
      <c r="Z956" s="38"/>
    </row>
    <row r="957" spans="1:26" ht="22.5" customHeight="1">
      <c r="A957" s="38"/>
      <c r="B957" s="38"/>
      <c r="C957" s="38"/>
      <c r="D957" s="38"/>
      <c r="E957" s="50"/>
      <c r="F957" s="38"/>
      <c r="G957" s="38"/>
      <c r="H957" s="38"/>
      <c r="I957" s="38"/>
      <c r="J957" s="38"/>
      <c r="K957" s="38"/>
      <c r="L957" s="27"/>
      <c r="M957" s="27"/>
      <c r="N957" s="190"/>
      <c r="O957" s="190"/>
      <c r="P957" s="38"/>
      <c r="Q957" s="38"/>
      <c r="R957" s="38"/>
      <c r="S957" s="38"/>
      <c r="T957" s="38"/>
      <c r="U957" s="38"/>
      <c r="V957" s="38"/>
      <c r="W957" s="38"/>
      <c r="X957" s="38"/>
      <c r="Y957" s="38"/>
      <c r="Z957" s="38"/>
    </row>
    <row r="958" spans="1:26" ht="22.5" customHeight="1">
      <c r="A958" s="38"/>
      <c r="B958" s="38"/>
      <c r="C958" s="38"/>
      <c r="D958" s="38"/>
      <c r="E958" s="50"/>
      <c r="F958" s="38"/>
      <c r="G958" s="38"/>
      <c r="H958" s="38"/>
      <c r="I958" s="38"/>
      <c r="J958" s="38"/>
      <c r="K958" s="38"/>
      <c r="L958" s="27"/>
      <c r="M958" s="27"/>
      <c r="N958" s="190"/>
      <c r="O958" s="190"/>
      <c r="P958" s="38"/>
      <c r="Q958" s="38"/>
      <c r="R958" s="38"/>
      <c r="S958" s="38"/>
      <c r="T958" s="38"/>
      <c r="U958" s="38"/>
      <c r="V958" s="38"/>
      <c r="W958" s="38"/>
      <c r="X958" s="38"/>
      <c r="Y958" s="38"/>
      <c r="Z958" s="38"/>
    </row>
    <row r="959" spans="1:26" ht="22.5" customHeight="1">
      <c r="A959" s="38"/>
      <c r="B959" s="38"/>
      <c r="C959" s="38"/>
      <c r="D959" s="38"/>
      <c r="E959" s="50"/>
      <c r="F959" s="38"/>
      <c r="G959" s="38"/>
      <c r="H959" s="38"/>
      <c r="I959" s="38"/>
      <c r="J959" s="38"/>
      <c r="K959" s="38"/>
      <c r="L959" s="27"/>
      <c r="M959" s="27"/>
      <c r="N959" s="190"/>
      <c r="O959" s="190"/>
      <c r="P959" s="38"/>
      <c r="Q959" s="38"/>
      <c r="R959" s="38"/>
      <c r="S959" s="38"/>
      <c r="T959" s="38"/>
      <c r="U959" s="38"/>
      <c r="V959" s="38"/>
      <c r="W959" s="38"/>
      <c r="X959" s="38"/>
      <c r="Y959" s="38"/>
      <c r="Z959" s="38"/>
    </row>
    <row r="960" spans="1:26" ht="22.5" customHeight="1">
      <c r="A960" s="38"/>
      <c r="B960" s="38"/>
      <c r="C960" s="38"/>
      <c r="D960" s="38"/>
      <c r="E960" s="50"/>
      <c r="F960" s="38"/>
      <c r="G960" s="38"/>
      <c r="H960" s="38"/>
      <c r="I960" s="38"/>
      <c r="J960" s="38"/>
      <c r="K960" s="38"/>
      <c r="L960" s="27"/>
      <c r="M960" s="27"/>
      <c r="N960" s="190"/>
      <c r="O960" s="190"/>
      <c r="P960" s="38"/>
      <c r="Q960" s="38"/>
      <c r="R960" s="38"/>
      <c r="S960" s="38"/>
      <c r="T960" s="38"/>
      <c r="U960" s="38"/>
      <c r="V960" s="38"/>
      <c r="W960" s="38"/>
      <c r="X960" s="38"/>
      <c r="Y960" s="38"/>
      <c r="Z960" s="38"/>
    </row>
    <row r="961" spans="1:26" ht="22.5" customHeight="1">
      <c r="A961" s="38"/>
      <c r="B961" s="38"/>
      <c r="C961" s="38"/>
      <c r="D961" s="38"/>
      <c r="E961" s="50"/>
      <c r="F961" s="38"/>
      <c r="G961" s="38"/>
      <c r="H961" s="38"/>
      <c r="I961" s="38"/>
      <c r="J961" s="38"/>
      <c r="K961" s="38"/>
      <c r="L961" s="27"/>
      <c r="M961" s="27"/>
      <c r="N961" s="190"/>
      <c r="O961" s="190"/>
      <c r="P961" s="38"/>
      <c r="Q961" s="38"/>
      <c r="R961" s="38"/>
      <c r="S961" s="38"/>
      <c r="T961" s="38"/>
      <c r="U961" s="38"/>
      <c r="V961" s="38"/>
      <c r="W961" s="38"/>
      <c r="X961" s="38"/>
      <c r="Y961" s="38"/>
      <c r="Z961" s="38"/>
    </row>
    <row r="962" spans="1:26" ht="22.5" customHeight="1">
      <c r="A962" s="38"/>
      <c r="B962" s="38"/>
      <c r="C962" s="38"/>
      <c r="D962" s="38"/>
      <c r="E962" s="50"/>
      <c r="F962" s="38"/>
      <c r="G962" s="38"/>
      <c r="H962" s="38"/>
      <c r="I962" s="38"/>
      <c r="J962" s="38"/>
      <c r="K962" s="38"/>
      <c r="L962" s="27"/>
      <c r="M962" s="27"/>
      <c r="N962" s="190"/>
      <c r="O962" s="190"/>
      <c r="P962" s="38"/>
      <c r="Q962" s="38"/>
      <c r="R962" s="38"/>
      <c r="S962" s="38"/>
      <c r="T962" s="38"/>
      <c r="U962" s="38"/>
      <c r="V962" s="38"/>
      <c r="W962" s="38"/>
      <c r="X962" s="38"/>
      <c r="Y962" s="38"/>
      <c r="Z962" s="38"/>
    </row>
    <row r="963" spans="1:26" ht="22.5" customHeight="1">
      <c r="A963" s="38"/>
      <c r="B963" s="38"/>
      <c r="C963" s="38"/>
      <c r="D963" s="38"/>
      <c r="E963" s="50"/>
      <c r="F963" s="38"/>
      <c r="G963" s="38"/>
      <c r="H963" s="38"/>
      <c r="I963" s="38"/>
      <c r="J963" s="38"/>
      <c r="K963" s="38"/>
      <c r="L963" s="27"/>
      <c r="M963" s="27"/>
      <c r="N963" s="190"/>
      <c r="O963" s="190"/>
      <c r="P963" s="38"/>
      <c r="Q963" s="38"/>
      <c r="R963" s="38"/>
      <c r="S963" s="38"/>
      <c r="T963" s="38"/>
      <c r="U963" s="38"/>
      <c r="V963" s="38"/>
      <c r="W963" s="38"/>
      <c r="X963" s="38"/>
      <c r="Y963" s="38"/>
      <c r="Z963" s="38"/>
    </row>
    <row r="964" spans="1:26" ht="22.5" customHeight="1">
      <c r="A964" s="38"/>
      <c r="B964" s="38"/>
      <c r="C964" s="38"/>
      <c r="D964" s="38"/>
      <c r="E964" s="50"/>
      <c r="F964" s="38"/>
      <c r="G964" s="38"/>
      <c r="H964" s="38"/>
      <c r="I964" s="38"/>
      <c r="J964" s="38"/>
      <c r="K964" s="38"/>
      <c r="L964" s="27"/>
      <c r="M964" s="27"/>
      <c r="N964" s="190"/>
      <c r="O964" s="190"/>
      <c r="P964" s="38"/>
      <c r="Q964" s="38"/>
      <c r="R964" s="38"/>
      <c r="S964" s="38"/>
      <c r="T964" s="38"/>
      <c r="U964" s="38"/>
      <c r="V964" s="38"/>
      <c r="W964" s="38"/>
      <c r="X964" s="38"/>
      <c r="Y964" s="38"/>
      <c r="Z964" s="38"/>
    </row>
    <row r="965" spans="1:26" ht="22.5" customHeight="1">
      <c r="A965" s="38"/>
      <c r="B965" s="38"/>
      <c r="C965" s="38"/>
      <c r="D965" s="38"/>
      <c r="E965" s="50"/>
      <c r="F965" s="38"/>
      <c r="G965" s="38"/>
      <c r="H965" s="38"/>
      <c r="I965" s="38"/>
      <c r="J965" s="38"/>
      <c r="K965" s="38"/>
      <c r="L965" s="27"/>
      <c r="M965" s="27"/>
      <c r="N965" s="190"/>
      <c r="O965" s="190"/>
      <c r="P965" s="38"/>
      <c r="Q965" s="38"/>
      <c r="R965" s="38"/>
      <c r="S965" s="38"/>
      <c r="T965" s="38"/>
      <c r="U965" s="38"/>
      <c r="V965" s="38"/>
      <c r="W965" s="38"/>
      <c r="X965" s="38"/>
      <c r="Y965" s="38"/>
      <c r="Z965" s="38"/>
    </row>
    <row r="966" spans="1:26" ht="22.5" customHeight="1">
      <c r="A966" s="38"/>
      <c r="B966" s="38"/>
      <c r="C966" s="38"/>
      <c r="D966" s="38"/>
      <c r="E966" s="50"/>
      <c r="F966" s="38"/>
      <c r="G966" s="38"/>
      <c r="H966" s="38"/>
      <c r="I966" s="38"/>
      <c r="J966" s="38"/>
      <c r="K966" s="38"/>
      <c r="L966" s="27"/>
      <c r="M966" s="27"/>
      <c r="N966" s="190"/>
      <c r="O966" s="190"/>
      <c r="P966" s="38"/>
      <c r="Q966" s="38"/>
      <c r="R966" s="38"/>
      <c r="S966" s="38"/>
      <c r="T966" s="38"/>
      <c r="U966" s="38"/>
      <c r="V966" s="38"/>
      <c r="W966" s="38"/>
      <c r="X966" s="38"/>
      <c r="Y966" s="38"/>
      <c r="Z966" s="38"/>
    </row>
    <row r="967" spans="1:26" ht="22.5" customHeight="1">
      <c r="A967" s="38"/>
      <c r="B967" s="38"/>
      <c r="C967" s="38"/>
      <c r="D967" s="38"/>
      <c r="E967" s="50"/>
      <c r="F967" s="38"/>
      <c r="G967" s="38"/>
      <c r="H967" s="38"/>
      <c r="I967" s="38"/>
      <c r="J967" s="38"/>
      <c r="K967" s="38"/>
      <c r="L967" s="27"/>
      <c r="M967" s="27"/>
      <c r="N967" s="190"/>
      <c r="O967" s="190"/>
      <c r="P967" s="38"/>
      <c r="Q967" s="38"/>
      <c r="R967" s="38"/>
      <c r="S967" s="38"/>
      <c r="T967" s="38"/>
      <c r="U967" s="38"/>
      <c r="V967" s="38"/>
      <c r="W967" s="38"/>
      <c r="X967" s="38"/>
      <c r="Y967" s="38"/>
      <c r="Z967" s="38"/>
    </row>
    <row r="968" spans="1:26" ht="22.5" customHeight="1">
      <c r="A968" s="38"/>
      <c r="B968" s="38"/>
      <c r="C968" s="38"/>
      <c r="D968" s="38"/>
      <c r="E968" s="50"/>
      <c r="F968" s="38"/>
      <c r="G968" s="38"/>
      <c r="H968" s="38"/>
      <c r="I968" s="38"/>
      <c r="J968" s="38"/>
      <c r="K968" s="38"/>
      <c r="L968" s="27"/>
      <c r="M968" s="27"/>
      <c r="N968" s="190"/>
      <c r="O968" s="190"/>
      <c r="P968" s="38"/>
      <c r="Q968" s="38"/>
      <c r="R968" s="38"/>
      <c r="S968" s="38"/>
      <c r="T968" s="38"/>
      <c r="U968" s="38"/>
      <c r="V968" s="38"/>
      <c r="W968" s="38"/>
      <c r="X968" s="38"/>
      <c r="Y968" s="38"/>
      <c r="Z968" s="38"/>
    </row>
    <row r="969" spans="1:26" ht="22.5" customHeight="1">
      <c r="A969" s="38"/>
      <c r="B969" s="38"/>
      <c r="C969" s="38"/>
      <c r="D969" s="38"/>
      <c r="E969" s="50"/>
      <c r="F969" s="38"/>
      <c r="G969" s="38"/>
      <c r="H969" s="38"/>
      <c r="I969" s="38"/>
      <c r="J969" s="38"/>
      <c r="K969" s="38"/>
      <c r="L969" s="27"/>
      <c r="M969" s="27"/>
      <c r="N969" s="190"/>
      <c r="O969" s="190"/>
      <c r="P969" s="38"/>
      <c r="Q969" s="38"/>
      <c r="R969" s="38"/>
      <c r="S969" s="38"/>
      <c r="T969" s="38"/>
      <c r="U969" s="38"/>
      <c r="V969" s="38"/>
      <c r="W969" s="38"/>
      <c r="X969" s="38"/>
      <c r="Y969" s="38"/>
      <c r="Z969" s="38"/>
    </row>
    <row r="970" spans="1:26" ht="22.5" customHeight="1">
      <c r="A970" s="38"/>
      <c r="B970" s="38"/>
      <c r="C970" s="38"/>
      <c r="D970" s="38"/>
      <c r="E970" s="50"/>
      <c r="F970" s="38"/>
      <c r="G970" s="38"/>
      <c r="H970" s="38"/>
      <c r="I970" s="38"/>
      <c r="J970" s="38"/>
      <c r="K970" s="38"/>
      <c r="L970" s="27"/>
      <c r="M970" s="27"/>
      <c r="N970" s="190"/>
      <c r="O970" s="190"/>
      <c r="P970" s="38"/>
      <c r="Q970" s="38"/>
      <c r="R970" s="38"/>
      <c r="S970" s="38"/>
      <c r="T970" s="38"/>
      <c r="U970" s="38"/>
      <c r="V970" s="38"/>
      <c r="W970" s="38"/>
      <c r="X970" s="38"/>
      <c r="Y970" s="38"/>
      <c r="Z970" s="38"/>
    </row>
    <row r="971" spans="1:26" ht="22.5" customHeight="1">
      <c r="A971" s="38"/>
      <c r="B971" s="38"/>
      <c r="C971" s="38"/>
      <c r="D971" s="38"/>
      <c r="E971" s="50"/>
      <c r="F971" s="38"/>
      <c r="G971" s="38"/>
      <c r="H971" s="38"/>
      <c r="I971" s="38"/>
      <c r="J971" s="38"/>
      <c r="K971" s="38"/>
      <c r="L971" s="27"/>
      <c r="M971" s="27"/>
      <c r="N971" s="190"/>
      <c r="O971" s="190"/>
      <c r="P971" s="38"/>
      <c r="Q971" s="38"/>
      <c r="R971" s="38"/>
      <c r="S971" s="38"/>
      <c r="T971" s="38"/>
      <c r="U971" s="38"/>
      <c r="V971" s="38"/>
      <c r="W971" s="38"/>
      <c r="X971" s="38"/>
      <c r="Y971" s="38"/>
      <c r="Z971" s="38"/>
    </row>
    <row r="972" spans="1:26" ht="22.5" customHeight="1">
      <c r="A972" s="38"/>
      <c r="B972" s="38"/>
      <c r="C972" s="38"/>
      <c r="D972" s="38"/>
      <c r="E972" s="50"/>
      <c r="F972" s="38"/>
      <c r="G972" s="38"/>
      <c r="H972" s="38"/>
      <c r="I972" s="38"/>
      <c r="J972" s="38"/>
      <c r="K972" s="38"/>
      <c r="L972" s="27"/>
      <c r="M972" s="27"/>
      <c r="N972" s="190"/>
      <c r="O972" s="190"/>
      <c r="P972" s="38"/>
      <c r="Q972" s="38"/>
      <c r="R972" s="38"/>
      <c r="S972" s="38"/>
      <c r="T972" s="38"/>
      <c r="U972" s="38"/>
      <c r="V972" s="38"/>
      <c r="W972" s="38"/>
      <c r="X972" s="38"/>
      <c r="Y972" s="38"/>
      <c r="Z972" s="38"/>
    </row>
    <row r="973" spans="1:26" ht="22.5" customHeight="1">
      <c r="A973" s="38"/>
      <c r="B973" s="38"/>
      <c r="C973" s="38"/>
      <c r="D973" s="38"/>
      <c r="E973" s="50"/>
      <c r="F973" s="38"/>
      <c r="G973" s="38"/>
      <c r="H973" s="38"/>
      <c r="I973" s="38"/>
      <c r="J973" s="38"/>
      <c r="K973" s="38"/>
      <c r="L973" s="27"/>
      <c r="M973" s="27"/>
      <c r="N973" s="190"/>
      <c r="O973" s="190"/>
      <c r="P973" s="38"/>
      <c r="Q973" s="38"/>
      <c r="R973" s="38"/>
      <c r="S973" s="38"/>
      <c r="T973" s="38"/>
      <c r="U973" s="38"/>
      <c r="V973" s="38"/>
      <c r="W973" s="38"/>
      <c r="X973" s="38"/>
      <c r="Y973" s="38"/>
      <c r="Z973" s="38"/>
    </row>
    <row r="974" spans="1:26" ht="22.5" customHeight="1">
      <c r="A974" s="38"/>
      <c r="B974" s="38"/>
      <c r="C974" s="38"/>
      <c r="D974" s="38"/>
      <c r="E974" s="50"/>
      <c r="F974" s="38"/>
      <c r="G974" s="38"/>
      <c r="H974" s="38"/>
      <c r="I974" s="38"/>
      <c r="J974" s="38"/>
      <c r="K974" s="38"/>
      <c r="L974" s="27"/>
      <c r="M974" s="27"/>
      <c r="N974" s="190"/>
      <c r="O974" s="190"/>
      <c r="P974" s="38"/>
      <c r="Q974" s="38"/>
      <c r="R974" s="38"/>
      <c r="S974" s="38"/>
      <c r="T974" s="38"/>
      <c r="U974" s="38"/>
      <c r="V974" s="38"/>
      <c r="W974" s="38"/>
      <c r="X974" s="38"/>
      <c r="Y974" s="38"/>
      <c r="Z974" s="38"/>
    </row>
    <row r="975" spans="1:26" ht="22.5" customHeight="1">
      <c r="A975" s="38"/>
      <c r="B975" s="38"/>
      <c r="C975" s="38"/>
      <c r="D975" s="38"/>
      <c r="E975" s="50"/>
      <c r="F975" s="38"/>
      <c r="G975" s="38"/>
      <c r="H975" s="38"/>
      <c r="I975" s="38"/>
      <c r="J975" s="38"/>
      <c r="K975" s="38"/>
      <c r="L975" s="27"/>
      <c r="M975" s="27"/>
      <c r="N975" s="190"/>
      <c r="O975" s="190"/>
      <c r="P975" s="38"/>
      <c r="Q975" s="38"/>
      <c r="R975" s="38"/>
      <c r="S975" s="38"/>
      <c r="T975" s="38"/>
      <c r="U975" s="38"/>
      <c r="V975" s="38"/>
      <c r="W975" s="38"/>
      <c r="X975" s="38"/>
      <c r="Y975" s="38"/>
      <c r="Z975" s="38"/>
    </row>
    <row r="976" spans="1:26" ht="22.5" customHeight="1">
      <c r="A976" s="38"/>
      <c r="B976" s="38"/>
      <c r="C976" s="38"/>
      <c r="D976" s="38"/>
      <c r="E976" s="50"/>
      <c r="F976" s="38"/>
      <c r="G976" s="38"/>
      <c r="H976" s="38"/>
      <c r="I976" s="38"/>
      <c r="J976" s="38"/>
      <c r="K976" s="38"/>
      <c r="L976" s="27"/>
      <c r="M976" s="27"/>
      <c r="N976" s="190"/>
      <c r="O976" s="190"/>
      <c r="P976" s="38"/>
      <c r="Q976" s="38"/>
      <c r="R976" s="38"/>
      <c r="S976" s="38"/>
      <c r="T976" s="38"/>
      <c r="U976" s="38"/>
      <c r="V976" s="38"/>
      <c r="W976" s="38"/>
      <c r="X976" s="38"/>
      <c r="Y976" s="38"/>
      <c r="Z976" s="38"/>
    </row>
    <row r="977" spans="1:26" ht="22.5" customHeight="1">
      <c r="A977" s="38"/>
      <c r="B977" s="38"/>
      <c r="C977" s="38"/>
      <c r="D977" s="38"/>
      <c r="E977" s="50"/>
      <c r="F977" s="38"/>
      <c r="G977" s="38"/>
      <c r="H977" s="38"/>
      <c r="I977" s="38"/>
      <c r="J977" s="38"/>
      <c r="K977" s="38"/>
      <c r="L977" s="27"/>
      <c r="M977" s="27"/>
      <c r="N977" s="190"/>
      <c r="O977" s="190"/>
      <c r="P977" s="38"/>
      <c r="Q977" s="38"/>
      <c r="R977" s="38"/>
      <c r="S977" s="38"/>
      <c r="T977" s="38"/>
      <c r="U977" s="38"/>
      <c r="V977" s="38"/>
      <c r="W977" s="38"/>
      <c r="X977" s="38"/>
      <c r="Y977" s="38"/>
      <c r="Z977" s="38"/>
    </row>
    <row r="978" spans="1:26" ht="22.5" customHeight="1">
      <c r="A978" s="38"/>
      <c r="B978" s="38"/>
      <c r="C978" s="38"/>
      <c r="D978" s="38"/>
      <c r="E978" s="50"/>
      <c r="F978" s="38"/>
      <c r="G978" s="38"/>
      <c r="H978" s="38"/>
      <c r="I978" s="38"/>
      <c r="J978" s="38"/>
      <c r="K978" s="38"/>
      <c r="L978" s="27"/>
      <c r="M978" s="27"/>
      <c r="N978" s="190"/>
      <c r="O978" s="190"/>
      <c r="P978" s="38"/>
      <c r="Q978" s="38"/>
      <c r="R978" s="38"/>
      <c r="S978" s="38"/>
      <c r="T978" s="38"/>
      <c r="U978" s="38"/>
      <c r="V978" s="38"/>
      <c r="W978" s="38"/>
      <c r="X978" s="38"/>
      <c r="Y978" s="38"/>
      <c r="Z978" s="38"/>
    </row>
    <row r="979" spans="1:26" ht="22.5" customHeight="1">
      <c r="A979" s="38"/>
      <c r="B979" s="38"/>
      <c r="C979" s="38"/>
      <c r="D979" s="38"/>
      <c r="E979" s="50"/>
      <c r="F979" s="38"/>
      <c r="G979" s="38"/>
      <c r="H979" s="38"/>
      <c r="I979" s="38"/>
      <c r="J979" s="38"/>
      <c r="K979" s="38"/>
      <c r="L979" s="27"/>
      <c r="M979" s="27"/>
      <c r="N979" s="190"/>
      <c r="O979" s="190"/>
      <c r="P979" s="38"/>
      <c r="Q979" s="38"/>
      <c r="R979" s="38"/>
      <c r="S979" s="38"/>
      <c r="T979" s="38"/>
      <c r="U979" s="38"/>
      <c r="V979" s="38"/>
      <c r="W979" s="38"/>
      <c r="X979" s="38"/>
      <c r="Y979" s="38"/>
      <c r="Z979" s="38"/>
    </row>
    <row r="980" spans="1:26" ht="22.5" customHeight="1">
      <c r="A980" s="38"/>
      <c r="B980" s="38"/>
      <c r="C980" s="38"/>
      <c r="D980" s="38"/>
      <c r="E980" s="50"/>
      <c r="F980" s="38"/>
      <c r="G980" s="38"/>
      <c r="H980" s="38"/>
      <c r="I980" s="38"/>
      <c r="J980" s="38"/>
      <c r="K980" s="38"/>
      <c r="L980" s="27"/>
      <c r="M980" s="27"/>
      <c r="N980" s="190"/>
      <c r="O980" s="190"/>
      <c r="P980" s="38"/>
      <c r="Q980" s="38"/>
      <c r="R980" s="38"/>
      <c r="S980" s="38"/>
      <c r="T980" s="38"/>
      <c r="U980" s="38"/>
      <c r="V980" s="38"/>
      <c r="W980" s="38"/>
      <c r="X980" s="38"/>
      <c r="Y980" s="38"/>
      <c r="Z980" s="38"/>
    </row>
    <row r="981" spans="1:26" ht="22.5" customHeight="1">
      <c r="A981" s="38"/>
      <c r="B981" s="38"/>
      <c r="C981" s="38"/>
      <c r="D981" s="38"/>
      <c r="E981" s="50"/>
      <c r="F981" s="38"/>
      <c r="G981" s="38"/>
      <c r="H981" s="38"/>
      <c r="I981" s="38"/>
      <c r="J981" s="38"/>
      <c r="K981" s="38"/>
      <c r="L981" s="27"/>
      <c r="M981" s="27"/>
      <c r="N981" s="190"/>
      <c r="O981" s="190"/>
      <c r="P981" s="38"/>
      <c r="Q981" s="38"/>
      <c r="R981" s="38"/>
      <c r="S981" s="38"/>
      <c r="T981" s="38"/>
      <c r="U981" s="38"/>
      <c r="V981" s="38"/>
      <c r="W981" s="38"/>
      <c r="X981" s="38"/>
      <c r="Y981" s="38"/>
      <c r="Z981" s="38"/>
    </row>
    <row r="982" spans="1:26" ht="22.5" customHeight="1">
      <c r="A982" s="38"/>
      <c r="B982" s="38"/>
      <c r="C982" s="38"/>
      <c r="D982" s="38"/>
      <c r="E982" s="50"/>
      <c r="F982" s="38"/>
      <c r="G982" s="38"/>
      <c r="H982" s="38"/>
      <c r="I982" s="38"/>
      <c r="J982" s="38"/>
      <c r="K982" s="38"/>
      <c r="L982" s="27"/>
      <c r="M982" s="27"/>
      <c r="N982" s="190"/>
      <c r="O982" s="190"/>
      <c r="P982" s="38"/>
      <c r="Q982" s="38"/>
      <c r="R982" s="38"/>
      <c r="S982" s="38"/>
      <c r="T982" s="38"/>
      <c r="U982" s="38"/>
      <c r="V982" s="38"/>
      <c r="W982" s="38"/>
      <c r="X982" s="38"/>
      <c r="Y982" s="38"/>
      <c r="Z982" s="38"/>
    </row>
    <row r="983" spans="1:26" ht="22.5" customHeight="1">
      <c r="A983" s="38"/>
      <c r="B983" s="38"/>
      <c r="C983" s="38"/>
      <c r="D983" s="38"/>
      <c r="E983" s="50"/>
      <c r="F983" s="38"/>
      <c r="G983" s="38"/>
      <c r="H983" s="38"/>
      <c r="I983" s="38"/>
      <c r="J983" s="38"/>
      <c r="K983" s="38"/>
      <c r="L983" s="27"/>
      <c r="M983" s="27"/>
      <c r="N983" s="190"/>
      <c r="O983" s="190"/>
      <c r="P983" s="38"/>
      <c r="Q983" s="38"/>
      <c r="R983" s="38"/>
      <c r="S983" s="38"/>
      <c r="T983" s="38"/>
      <c r="U983" s="38"/>
      <c r="V983" s="38"/>
      <c r="W983" s="38"/>
      <c r="X983" s="38"/>
      <c r="Y983" s="38"/>
      <c r="Z983" s="38"/>
    </row>
    <row r="984" spans="1:26" ht="22.5" customHeight="1">
      <c r="A984" s="38"/>
      <c r="B984" s="38"/>
      <c r="C984" s="38"/>
      <c r="D984" s="38"/>
      <c r="E984" s="50"/>
      <c r="F984" s="38"/>
      <c r="G984" s="38"/>
      <c r="H984" s="38"/>
      <c r="I984" s="38"/>
      <c r="J984" s="38"/>
      <c r="K984" s="38"/>
      <c r="L984" s="27"/>
      <c r="M984" s="27"/>
      <c r="N984" s="190"/>
      <c r="O984" s="190"/>
      <c r="P984" s="38"/>
      <c r="Q984" s="38"/>
      <c r="R984" s="38"/>
      <c r="S984" s="38"/>
      <c r="T984" s="38"/>
      <c r="U984" s="38"/>
      <c r="V984" s="38"/>
      <c r="W984" s="38"/>
      <c r="X984" s="38"/>
      <c r="Y984" s="38"/>
      <c r="Z984" s="38"/>
    </row>
    <row r="985" spans="1:26" ht="22.5" customHeight="1">
      <c r="A985" s="38"/>
      <c r="B985" s="38"/>
      <c r="C985" s="38"/>
      <c r="D985" s="38"/>
      <c r="E985" s="50"/>
      <c r="F985" s="38"/>
      <c r="G985" s="38"/>
      <c r="H985" s="38"/>
      <c r="I985" s="38"/>
      <c r="J985" s="38"/>
      <c r="K985" s="38"/>
      <c r="L985" s="27"/>
      <c r="M985" s="27"/>
      <c r="N985" s="190"/>
      <c r="O985" s="190"/>
      <c r="P985" s="38"/>
      <c r="Q985" s="38"/>
      <c r="R985" s="38"/>
      <c r="S985" s="38"/>
      <c r="T985" s="38"/>
      <c r="U985" s="38"/>
      <c r="V985" s="38"/>
      <c r="W985" s="38"/>
      <c r="X985" s="38"/>
      <c r="Y985" s="38"/>
      <c r="Z985" s="38"/>
    </row>
    <row r="986" spans="1:26" ht="22.5" customHeight="1">
      <c r="A986" s="38"/>
      <c r="B986" s="38"/>
      <c r="C986" s="38"/>
      <c r="D986" s="38"/>
      <c r="E986" s="50"/>
      <c r="F986" s="38"/>
      <c r="G986" s="38"/>
      <c r="H986" s="38"/>
      <c r="I986" s="38"/>
      <c r="J986" s="38"/>
      <c r="K986" s="38"/>
      <c r="L986" s="27"/>
      <c r="M986" s="27"/>
      <c r="N986" s="190"/>
      <c r="O986" s="190"/>
      <c r="P986" s="38"/>
      <c r="Q986" s="38"/>
      <c r="R986" s="38"/>
      <c r="S986" s="38"/>
      <c r="T986" s="38"/>
      <c r="U986" s="38"/>
      <c r="V986" s="38"/>
      <c r="W986" s="38"/>
      <c r="X986" s="38"/>
      <c r="Y986" s="38"/>
      <c r="Z986" s="38"/>
    </row>
    <row r="987" spans="1:26" ht="22.5" customHeight="1">
      <c r="A987" s="38"/>
      <c r="B987" s="38"/>
      <c r="C987" s="38"/>
      <c r="D987" s="38"/>
      <c r="E987" s="50"/>
      <c r="F987" s="38"/>
      <c r="G987" s="38"/>
      <c r="H987" s="38"/>
      <c r="I987" s="38"/>
      <c r="J987" s="38"/>
      <c r="K987" s="38"/>
      <c r="L987" s="27"/>
      <c r="M987" s="27"/>
      <c r="N987" s="190"/>
      <c r="O987" s="190"/>
      <c r="P987" s="38"/>
      <c r="Q987" s="38"/>
      <c r="R987" s="38"/>
      <c r="S987" s="38"/>
      <c r="T987" s="38"/>
      <c r="U987" s="38"/>
      <c r="V987" s="38"/>
      <c r="W987" s="38"/>
      <c r="X987" s="38"/>
      <c r="Y987" s="38"/>
      <c r="Z987" s="38"/>
    </row>
    <row r="988" spans="1:26" ht="22.5" customHeight="1">
      <c r="A988" s="38"/>
      <c r="B988" s="38"/>
      <c r="C988" s="38"/>
      <c r="D988" s="38"/>
      <c r="E988" s="50"/>
      <c r="F988" s="38"/>
      <c r="G988" s="38"/>
      <c r="H988" s="38"/>
      <c r="I988" s="38"/>
      <c r="J988" s="38"/>
      <c r="K988" s="38"/>
      <c r="L988" s="27"/>
      <c r="M988" s="27"/>
      <c r="N988" s="190"/>
      <c r="O988" s="190"/>
      <c r="P988" s="38"/>
      <c r="Q988" s="38"/>
      <c r="R988" s="38"/>
      <c r="S988" s="38"/>
      <c r="T988" s="38"/>
      <c r="U988" s="38"/>
      <c r="V988" s="38"/>
      <c r="W988" s="38"/>
      <c r="X988" s="38"/>
      <c r="Y988" s="38"/>
      <c r="Z988" s="38"/>
    </row>
    <row r="989" spans="1:26" ht="22.5" customHeight="1">
      <c r="A989" s="38"/>
      <c r="B989" s="38"/>
      <c r="C989" s="38"/>
      <c r="D989" s="38"/>
      <c r="E989" s="50"/>
      <c r="F989" s="38"/>
      <c r="G989" s="38"/>
      <c r="H989" s="38"/>
      <c r="I989" s="38"/>
      <c r="J989" s="38"/>
      <c r="K989" s="38"/>
      <c r="L989" s="27"/>
      <c r="M989" s="27"/>
      <c r="N989" s="190"/>
      <c r="O989" s="190"/>
      <c r="P989" s="38"/>
      <c r="Q989" s="38"/>
      <c r="R989" s="38"/>
      <c r="S989" s="38"/>
      <c r="T989" s="38"/>
      <c r="U989" s="38"/>
      <c r="V989" s="38"/>
      <c r="W989" s="38"/>
      <c r="X989" s="38"/>
      <c r="Y989" s="38"/>
      <c r="Z989" s="38"/>
    </row>
    <row r="990" spans="1:26" ht="22.5" customHeight="1">
      <c r="A990" s="38"/>
      <c r="B990" s="38"/>
      <c r="C990" s="38"/>
      <c r="D990" s="38"/>
      <c r="E990" s="50"/>
      <c r="F990" s="38"/>
      <c r="G990" s="38"/>
      <c r="H990" s="38"/>
      <c r="I990" s="38"/>
      <c r="J990" s="38"/>
      <c r="K990" s="38"/>
      <c r="L990" s="27"/>
      <c r="M990" s="27"/>
      <c r="N990" s="190"/>
      <c r="O990" s="190"/>
      <c r="P990" s="38"/>
      <c r="Q990" s="38"/>
      <c r="R990" s="38"/>
      <c r="S990" s="38"/>
      <c r="T990" s="38"/>
      <c r="U990" s="38"/>
      <c r="V990" s="38"/>
      <c r="W990" s="38"/>
      <c r="X990" s="38"/>
      <c r="Y990" s="38"/>
      <c r="Z990" s="38"/>
    </row>
    <row r="991" spans="1:26" ht="22.5" customHeight="1">
      <c r="A991" s="38"/>
      <c r="B991" s="38"/>
      <c r="C991" s="38"/>
      <c r="D991" s="38"/>
      <c r="E991" s="50"/>
      <c r="F991" s="38"/>
      <c r="G991" s="38"/>
      <c r="H991" s="38"/>
      <c r="I991" s="38"/>
      <c r="J991" s="38"/>
      <c r="K991" s="38"/>
      <c r="L991" s="27"/>
      <c r="M991" s="27"/>
      <c r="N991" s="190"/>
      <c r="O991" s="190"/>
      <c r="P991" s="38"/>
      <c r="Q991" s="38"/>
      <c r="R991" s="38"/>
      <c r="S991" s="38"/>
      <c r="T991" s="38"/>
      <c r="U991" s="38"/>
      <c r="V991" s="38"/>
      <c r="W991" s="38"/>
      <c r="X991" s="38"/>
      <c r="Y991" s="38"/>
      <c r="Z991" s="38"/>
    </row>
    <row r="992" spans="1:26" ht="22.5" customHeight="1">
      <c r="A992" s="38"/>
      <c r="B992" s="38"/>
      <c r="C992" s="38"/>
      <c r="D992" s="38"/>
      <c r="E992" s="50"/>
      <c r="F992" s="38"/>
      <c r="G992" s="38"/>
      <c r="H992" s="38"/>
      <c r="I992" s="38"/>
      <c r="J992" s="38"/>
      <c r="K992" s="38"/>
      <c r="L992" s="27"/>
      <c r="M992" s="27"/>
      <c r="N992" s="190"/>
      <c r="O992" s="190"/>
      <c r="P992" s="38"/>
      <c r="Q992" s="38"/>
      <c r="R992" s="38"/>
      <c r="S992" s="38"/>
      <c r="T992" s="38"/>
      <c r="U992" s="38"/>
      <c r="V992" s="38"/>
      <c r="W992" s="38"/>
      <c r="X992" s="38"/>
      <c r="Y992" s="38"/>
      <c r="Z992" s="38"/>
    </row>
    <row r="993" spans="1:26" ht="22.5" customHeight="1">
      <c r="A993" s="38"/>
      <c r="B993" s="38"/>
      <c r="C993" s="38"/>
      <c r="D993" s="38"/>
      <c r="E993" s="50"/>
      <c r="F993" s="38"/>
      <c r="G993" s="38"/>
      <c r="H993" s="38"/>
      <c r="I993" s="38"/>
      <c r="J993" s="38"/>
      <c r="K993" s="38"/>
      <c r="L993" s="27"/>
      <c r="M993" s="27"/>
      <c r="N993" s="190"/>
      <c r="O993" s="190"/>
      <c r="P993" s="38"/>
      <c r="Q993" s="38"/>
      <c r="R993" s="38"/>
      <c r="S993" s="38"/>
      <c r="T993" s="38"/>
      <c r="U993" s="38"/>
      <c r="V993" s="38"/>
      <c r="W993" s="38"/>
      <c r="X993" s="38"/>
      <c r="Y993" s="38"/>
      <c r="Z993" s="38"/>
    </row>
    <row r="994" spans="1:26" ht="22.5" customHeight="1">
      <c r="A994" s="38"/>
      <c r="B994" s="38"/>
      <c r="C994" s="38"/>
      <c r="D994" s="38"/>
      <c r="E994" s="50"/>
      <c r="F994" s="38"/>
      <c r="G994" s="38"/>
      <c r="H994" s="38"/>
      <c r="I994" s="38"/>
      <c r="J994" s="38"/>
      <c r="K994" s="38"/>
      <c r="L994" s="27"/>
      <c r="M994" s="27"/>
      <c r="N994" s="190"/>
      <c r="O994" s="190"/>
      <c r="P994" s="38"/>
      <c r="Q994" s="38"/>
      <c r="R994" s="38"/>
      <c r="S994" s="38"/>
      <c r="T994" s="38"/>
      <c r="U994" s="38"/>
      <c r="V994" s="38"/>
      <c r="W994" s="38"/>
      <c r="X994" s="38"/>
      <c r="Y994" s="38"/>
      <c r="Z994" s="38"/>
    </row>
    <row r="995" spans="1:26" ht="22.5" customHeight="1">
      <c r="A995" s="38"/>
      <c r="B995" s="38"/>
      <c r="C995" s="38"/>
      <c r="D995" s="38"/>
      <c r="E995" s="50"/>
      <c r="F995" s="38"/>
      <c r="G995" s="38"/>
      <c r="H995" s="38"/>
      <c r="I995" s="38"/>
      <c r="J995" s="38"/>
      <c r="K995" s="38"/>
      <c r="L995" s="27"/>
      <c r="M995" s="27"/>
      <c r="N995" s="190"/>
      <c r="O995" s="190"/>
      <c r="P995" s="38"/>
      <c r="Q995" s="38"/>
      <c r="R995" s="38"/>
      <c r="S995" s="38"/>
      <c r="T995" s="38"/>
      <c r="U995" s="38"/>
      <c r="V995" s="38"/>
      <c r="W995" s="38"/>
      <c r="X995" s="38"/>
      <c r="Y995" s="38"/>
      <c r="Z995" s="38"/>
    </row>
    <row r="996" spans="1:26" ht="22.5" customHeight="1">
      <c r="A996" s="38"/>
      <c r="B996" s="38"/>
      <c r="C996" s="38"/>
      <c r="D996" s="38"/>
      <c r="E996" s="50"/>
      <c r="F996" s="38"/>
      <c r="G996" s="38"/>
      <c r="H996" s="38"/>
      <c r="I996" s="38"/>
      <c r="J996" s="38"/>
      <c r="K996" s="38"/>
      <c r="L996" s="27"/>
      <c r="M996" s="27"/>
      <c r="N996" s="190"/>
      <c r="O996" s="190"/>
      <c r="P996" s="38"/>
      <c r="Q996" s="38"/>
      <c r="R996" s="38"/>
      <c r="S996" s="38"/>
      <c r="T996" s="38"/>
      <c r="U996" s="38"/>
      <c r="V996" s="38"/>
      <c r="W996" s="38"/>
      <c r="X996" s="38"/>
      <c r="Y996" s="38"/>
      <c r="Z996" s="38"/>
    </row>
    <row r="997" spans="1:26" ht="22.5" customHeight="1">
      <c r="A997" s="38"/>
      <c r="B997" s="38"/>
      <c r="C997" s="38"/>
      <c r="D997" s="38"/>
      <c r="E997" s="50"/>
      <c r="F997" s="38"/>
      <c r="G997" s="38"/>
      <c r="H997" s="38"/>
      <c r="I997" s="38"/>
      <c r="J997" s="38"/>
      <c r="K997" s="38"/>
      <c r="L997" s="27"/>
      <c r="M997" s="27"/>
      <c r="N997" s="190"/>
      <c r="O997" s="190"/>
      <c r="P997" s="38"/>
      <c r="Q997" s="38"/>
      <c r="R997" s="38"/>
      <c r="S997" s="38"/>
      <c r="T997" s="38"/>
      <c r="U997" s="38"/>
      <c r="V997" s="38"/>
      <c r="W997" s="38"/>
      <c r="X997" s="38"/>
      <c r="Y997" s="38"/>
      <c r="Z997" s="38"/>
    </row>
    <row r="998" spans="1:26" ht="22.5" customHeight="1">
      <c r="A998" s="38"/>
      <c r="B998" s="38"/>
      <c r="C998" s="38"/>
      <c r="D998" s="38"/>
      <c r="E998" s="50"/>
      <c r="F998" s="38"/>
      <c r="G998" s="38"/>
      <c r="H998" s="38"/>
      <c r="I998" s="38"/>
      <c r="J998" s="38"/>
      <c r="K998" s="38"/>
      <c r="L998" s="27"/>
      <c r="M998" s="27"/>
      <c r="N998" s="190"/>
      <c r="O998" s="190"/>
      <c r="P998" s="38"/>
      <c r="Q998" s="38"/>
      <c r="R998" s="38"/>
      <c r="S998" s="38"/>
      <c r="T998" s="38"/>
      <c r="U998" s="38"/>
      <c r="V998" s="38"/>
      <c r="W998" s="38"/>
      <c r="X998" s="38"/>
      <c r="Y998" s="38"/>
      <c r="Z998" s="38"/>
    </row>
    <row r="999" spans="1:26" ht="22.5" customHeight="1">
      <c r="A999" s="38"/>
      <c r="B999" s="38"/>
      <c r="C999" s="38"/>
      <c r="D999" s="38"/>
      <c r="E999" s="50"/>
      <c r="F999" s="38"/>
      <c r="G999" s="38"/>
      <c r="H999" s="38"/>
      <c r="I999" s="38"/>
      <c r="J999" s="38"/>
      <c r="K999" s="38"/>
      <c r="L999" s="27"/>
      <c r="M999" s="27"/>
      <c r="N999" s="190"/>
      <c r="O999" s="190"/>
      <c r="P999" s="38"/>
      <c r="Q999" s="38"/>
      <c r="R999" s="38"/>
      <c r="S999" s="38"/>
      <c r="T999" s="38"/>
      <c r="U999" s="38"/>
      <c r="V999" s="38"/>
      <c r="W999" s="38"/>
      <c r="X999" s="38"/>
      <c r="Y999" s="38"/>
      <c r="Z999" s="38"/>
    </row>
    <row r="1000" spans="1:26" ht="22.5" customHeight="1">
      <c r="A1000" s="38"/>
      <c r="B1000" s="38"/>
      <c r="C1000" s="38"/>
      <c r="D1000" s="38"/>
      <c r="E1000" s="50"/>
      <c r="F1000" s="38"/>
      <c r="G1000" s="38"/>
      <c r="H1000" s="38"/>
      <c r="I1000" s="38"/>
      <c r="J1000" s="38"/>
      <c r="K1000" s="38"/>
      <c r="L1000" s="27"/>
      <c r="M1000" s="27"/>
      <c r="N1000" s="190"/>
      <c r="O1000" s="190"/>
      <c r="P1000" s="38"/>
      <c r="Q1000" s="38"/>
      <c r="R1000" s="38"/>
      <c r="S1000" s="38"/>
      <c r="T1000" s="38"/>
      <c r="U1000" s="38"/>
      <c r="V1000" s="38"/>
      <c r="W1000" s="38"/>
      <c r="X1000" s="38"/>
      <c r="Y1000" s="38"/>
      <c r="Z1000" s="38"/>
    </row>
  </sheetData>
  <autoFilter ref="A15:Z160" xr:uid="{00000000-0001-0000-0300-000000000000}"/>
  <mergeCells count="286">
    <mergeCell ref="L129:L136"/>
    <mergeCell ref="M129:M136"/>
    <mergeCell ref="N129:N136"/>
    <mergeCell ref="O129:O136"/>
    <mergeCell ref="P129:P136"/>
    <mergeCell ref="B129:B136"/>
    <mergeCell ref="C129:C136"/>
    <mergeCell ref="D129:D136"/>
    <mergeCell ref="E129:E136"/>
    <mergeCell ref="F129:F136"/>
    <mergeCell ref="I129:I136"/>
    <mergeCell ref="J129:J136"/>
    <mergeCell ref="O137:O144"/>
    <mergeCell ref="P137:P144"/>
    <mergeCell ref="B137:B144"/>
    <mergeCell ref="C137:C144"/>
    <mergeCell ref="D137:D144"/>
    <mergeCell ref="I137:I144"/>
    <mergeCell ref="J137:J144"/>
    <mergeCell ref="E137:E144"/>
    <mergeCell ref="F137:F144"/>
    <mergeCell ref="O145:O152"/>
    <mergeCell ref="P145:P152"/>
    <mergeCell ref="B145:B152"/>
    <mergeCell ref="C145:C152"/>
    <mergeCell ref="D145:D152"/>
    <mergeCell ref="E145:E152"/>
    <mergeCell ref="F145:F152"/>
    <mergeCell ref="I145:I152"/>
    <mergeCell ref="J145:J152"/>
    <mergeCell ref="B118:B120"/>
    <mergeCell ref="C118:C120"/>
    <mergeCell ref="D118:D120"/>
    <mergeCell ref="E118:E120"/>
    <mergeCell ref="F118:F120"/>
    <mergeCell ref="J118:J120"/>
    <mergeCell ref="K118:K120"/>
    <mergeCell ref="I119:I120"/>
    <mergeCell ref="K110:K117"/>
    <mergeCell ref="B110:B117"/>
    <mergeCell ref="C110:C117"/>
    <mergeCell ref="D110:D117"/>
    <mergeCell ref="I110:I117"/>
    <mergeCell ref="J110:J117"/>
    <mergeCell ref="O121:O128"/>
    <mergeCell ref="P121:P128"/>
    <mergeCell ref="G119:G120"/>
    <mergeCell ref="H119:H120"/>
    <mergeCell ref="G118:I118"/>
    <mergeCell ref="E110:E117"/>
    <mergeCell ref="F110:F117"/>
    <mergeCell ref="L118:L120"/>
    <mergeCell ref="M118:M120"/>
    <mergeCell ref="N118:N120"/>
    <mergeCell ref="O118:O120"/>
    <mergeCell ref="P118:P120"/>
    <mergeCell ref="L110:L117"/>
    <mergeCell ref="M110:M117"/>
    <mergeCell ref="N110:N117"/>
    <mergeCell ref="O110:O117"/>
    <mergeCell ref="P110:P117"/>
    <mergeCell ref="B121:B128"/>
    <mergeCell ref="C121:C128"/>
    <mergeCell ref="D121:D128"/>
    <mergeCell ref="E121:E128"/>
    <mergeCell ref="F121:F128"/>
    <mergeCell ref="K153:K160"/>
    <mergeCell ref="L153:L160"/>
    <mergeCell ref="M153:M160"/>
    <mergeCell ref="N153:N160"/>
    <mergeCell ref="I121:I128"/>
    <mergeCell ref="J121:J128"/>
    <mergeCell ref="K121:K128"/>
    <mergeCell ref="L121:L128"/>
    <mergeCell ref="M121:M128"/>
    <mergeCell ref="N121:N128"/>
    <mergeCell ref="K145:K152"/>
    <mergeCell ref="L145:L152"/>
    <mergeCell ref="M145:M152"/>
    <mergeCell ref="N145:N152"/>
    <mergeCell ref="K137:K144"/>
    <mergeCell ref="L137:L144"/>
    <mergeCell ref="M137:M144"/>
    <mergeCell ref="N137:N144"/>
    <mergeCell ref="K129:K136"/>
    <mergeCell ref="O153:O160"/>
    <mergeCell ref="P153:P160"/>
    <mergeCell ref="B153:B160"/>
    <mergeCell ref="C153:C160"/>
    <mergeCell ref="D153:D160"/>
    <mergeCell ref="E153:E160"/>
    <mergeCell ref="F153:F160"/>
    <mergeCell ref="I153:I160"/>
    <mergeCell ref="J153:J160"/>
    <mergeCell ref="O13:O15"/>
    <mergeCell ref="P13:P15"/>
    <mergeCell ref="C10:K10"/>
    <mergeCell ref="C11:K11"/>
    <mergeCell ref="B13:B15"/>
    <mergeCell ref="C13:C15"/>
    <mergeCell ref="D13:D15"/>
    <mergeCell ref="E13:E15"/>
    <mergeCell ref="F13:F15"/>
    <mergeCell ref="G13:I13"/>
    <mergeCell ref="J13:J15"/>
    <mergeCell ref="G14:G15"/>
    <mergeCell ref="H14:H15"/>
    <mergeCell ref="I14:I15"/>
    <mergeCell ref="K13:K15"/>
    <mergeCell ref="L13:L15"/>
    <mergeCell ref="M13:M15"/>
    <mergeCell ref="N13:N15"/>
    <mergeCell ref="K16:K23"/>
    <mergeCell ref="L16:L23"/>
    <mergeCell ref="M16:M23"/>
    <mergeCell ref="N16:N23"/>
    <mergeCell ref="P16:P23"/>
    <mergeCell ref="B16:B23"/>
    <mergeCell ref="C16:C23"/>
    <mergeCell ref="D16:D23"/>
    <mergeCell ref="E16:E23"/>
    <mergeCell ref="F16:F23"/>
    <mergeCell ref="I16:I23"/>
    <mergeCell ref="J16:J23"/>
    <mergeCell ref="K24:K31"/>
    <mergeCell ref="L24:L31"/>
    <mergeCell ref="M24:M31"/>
    <mergeCell ref="N24:N31"/>
    <mergeCell ref="O24:O31"/>
    <mergeCell ref="P24:P31"/>
    <mergeCell ref="B24:B31"/>
    <mergeCell ref="C24:C31"/>
    <mergeCell ref="D24:D31"/>
    <mergeCell ref="E24:E31"/>
    <mergeCell ref="F24:F31"/>
    <mergeCell ref="I24:I31"/>
    <mergeCell ref="J24:J31"/>
    <mergeCell ref="K51:K58"/>
    <mergeCell ref="L51:L58"/>
    <mergeCell ref="M51:M58"/>
    <mergeCell ref="N51:N58"/>
    <mergeCell ref="O51:O58"/>
    <mergeCell ref="P51:P58"/>
    <mergeCell ref="B51:B58"/>
    <mergeCell ref="C51:C58"/>
    <mergeCell ref="D51:D58"/>
    <mergeCell ref="I51:I58"/>
    <mergeCell ref="J51:J58"/>
    <mergeCell ref="E51:E58"/>
    <mergeCell ref="F51:F58"/>
    <mergeCell ref="L59:L66"/>
    <mergeCell ref="M59:M66"/>
    <mergeCell ref="N59:N66"/>
    <mergeCell ref="O59:O66"/>
    <mergeCell ref="P59:P66"/>
    <mergeCell ref="B59:B66"/>
    <mergeCell ref="C59:C66"/>
    <mergeCell ref="D59:D66"/>
    <mergeCell ref="I59:I66"/>
    <mergeCell ref="J59:J66"/>
    <mergeCell ref="E59:E66"/>
    <mergeCell ref="F59:F66"/>
    <mergeCell ref="O67:O74"/>
    <mergeCell ref="P67:P74"/>
    <mergeCell ref="B67:B74"/>
    <mergeCell ref="C67:C74"/>
    <mergeCell ref="D67:D74"/>
    <mergeCell ref="I67:I74"/>
    <mergeCell ref="J67:J74"/>
    <mergeCell ref="E67:E74"/>
    <mergeCell ref="F67:F74"/>
    <mergeCell ref="O75:O82"/>
    <mergeCell ref="P75:P82"/>
    <mergeCell ref="B75:B82"/>
    <mergeCell ref="C75:C82"/>
    <mergeCell ref="D75:D82"/>
    <mergeCell ref="I75:I82"/>
    <mergeCell ref="J75:J82"/>
    <mergeCell ref="E75:E82"/>
    <mergeCell ref="F75:F82"/>
    <mergeCell ref="L32:L39"/>
    <mergeCell ref="M32:M39"/>
    <mergeCell ref="N32:N39"/>
    <mergeCell ref="O32:O39"/>
    <mergeCell ref="P32:P39"/>
    <mergeCell ref="B32:B39"/>
    <mergeCell ref="C32:C39"/>
    <mergeCell ref="D32:D39"/>
    <mergeCell ref="E32:E39"/>
    <mergeCell ref="F32:F39"/>
    <mergeCell ref="I32:I39"/>
    <mergeCell ref="J32:J39"/>
    <mergeCell ref="B40:B42"/>
    <mergeCell ref="C40:C42"/>
    <mergeCell ref="D40:D42"/>
    <mergeCell ref="E40:E42"/>
    <mergeCell ref="F40:F42"/>
    <mergeCell ref="J40:J42"/>
    <mergeCell ref="K40:K42"/>
    <mergeCell ref="I41:I42"/>
    <mergeCell ref="K32:K39"/>
    <mergeCell ref="O43:O50"/>
    <mergeCell ref="P43:P50"/>
    <mergeCell ref="G41:G42"/>
    <mergeCell ref="H41:H42"/>
    <mergeCell ref="G40:I40"/>
    <mergeCell ref="L40:L42"/>
    <mergeCell ref="M40:M42"/>
    <mergeCell ref="N40:N42"/>
    <mergeCell ref="O40:O42"/>
    <mergeCell ref="P40:P42"/>
    <mergeCell ref="B43:B50"/>
    <mergeCell ref="C43:C50"/>
    <mergeCell ref="D43:D50"/>
    <mergeCell ref="E43:E50"/>
    <mergeCell ref="F43:F50"/>
    <mergeCell ref="K83:K85"/>
    <mergeCell ref="L83:L85"/>
    <mergeCell ref="M83:M85"/>
    <mergeCell ref="N83:N85"/>
    <mergeCell ref="I43:I50"/>
    <mergeCell ref="J43:J50"/>
    <mergeCell ref="K43:K50"/>
    <mergeCell ref="L43:L50"/>
    <mergeCell ref="M43:M50"/>
    <mergeCell ref="N43:N50"/>
    <mergeCell ref="K75:K82"/>
    <mergeCell ref="L75:L82"/>
    <mergeCell ref="M75:M82"/>
    <mergeCell ref="N75:N82"/>
    <mergeCell ref="K67:K74"/>
    <mergeCell ref="L67:L74"/>
    <mergeCell ref="M67:M74"/>
    <mergeCell ref="N67:N74"/>
    <mergeCell ref="K59:K66"/>
    <mergeCell ref="B83:B85"/>
    <mergeCell ref="C83:C85"/>
    <mergeCell ref="D83:D85"/>
    <mergeCell ref="E83:E85"/>
    <mergeCell ref="F83:F85"/>
    <mergeCell ref="G83:I83"/>
    <mergeCell ref="J83:J85"/>
    <mergeCell ref="I84:I85"/>
    <mergeCell ref="B86:B93"/>
    <mergeCell ref="C86:C93"/>
    <mergeCell ref="D86:D93"/>
    <mergeCell ref="E86:E93"/>
    <mergeCell ref="F86:F93"/>
    <mergeCell ref="I86:I93"/>
    <mergeCell ref="J86:J93"/>
    <mergeCell ref="K86:K93"/>
    <mergeCell ref="L86:L93"/>
    <mergeCell ref="M86:M93"/>
    <mergeCell ref="N86:N93"/>
    <mergeCell ref="O86:O93"/>
    <mergeCell ref="P86:P93"/>
    <mergeCell ref="G84:G85"/>
    <mergeCell ref="H84:H85"/>
    <mergeCell ref="O83:O85"/>
    <mergeCell ref="P83:P85"/>
    <mergeCell ref="O94:O101"/>
    <mergeCell ref="P94:P101"/>
    <mergeCell ref="B94:B101"/>
    <mergeCell ref="C94:C101"/>
    <mergeCell ref="D94:D101"/>
    <mergeCell ref="I94:I101"/>
    <mergeCell ref="J94:J101"/>
    <mergeCell ref="E94:E101"/>
    <mergeCell ref="F94:F101"/>
    <mergeCell ref="K94:K101"/>
    <mergeCell ref="L94:L101"/>
    <mergeCell ref="M94:M101"/>
    <mergeCell ref="N94:N101"/>
    <mergeCell ref="K102:K109"/>
    <mergeCell ref="L102:L109"/>
    <mergeCell ref="M102:M109"/>
    <mergeCell ref="N102:N109"/>
    <mergeCell ref="O102:O109"/>
    <mergeCell ref="P102:P109"/>
    <mergeCell ref="B102:B109"/>
    <mergeCell ref="C102:C109"/>
    <mergeCell ref="D102:D109"/>
    <mergeCell ref="I102:I109"/>
    <mergeCell ref="J102:J109"/>
    <mergeCell ref="E102:E109"/>
    <mergeCell ref="F102:F109"/>
  </mergeCells>
  <dataValidations count="1">
    <dataValidation type="list" allowBlank="1" showErrorMessage="1" sqref="F16 J16 J153 J24 F32 J32 F43 J43 F51 J51 F59 J59 F67 J67 F75 J75 F86 J86 F94 J94 F102 J102 F110 J110 F121 J121 F129 J129 F137 J137 F145 J145 F153 F24" xr:uid="{00000000-0002-0000-0300-000000000000}">
      <formula1>"1,2,3"</formula1>
    </dataValidation>
  </dataValidations>
  <hyperlinks>
    <hyperlink ref="H132" r:id="rId1" xr:uid="{00000000-0004-0000-0300-000014000000}"/>
    <hyperlink ref="H16" r:id="rId2" xr:uid="{62F5B3C6-E646-453B-8B38-9434F949206B}"/>
    <hyperlink ref="H17" r:id="rId3" xr:uid="{E7493969-B6A1-456A-890A-0D12E3471799}"/>
    <hyperlink ref="H18" r:id="rId4" xr:uid="{3F081A3C-1046-4BFE-B679-72BB730678E9}"/>
    <hyperlink ref="H24" r:id="rId5" xr:uid="{23161947-FB7F-4BCC-A372-CA30B94F3BD1}"/>
    <hyperlink ref="H25" r:id="rId6" xr:uid="{56E9C134-3506-4637-A6F1-9002CB409F72}"/>
    <hyperlink ref="H26" r:id="rId7" xr:uid="{B377BA25-3131-4F79-B840-890EA8ABF72E}"/>
    <hyperlink ref="H33" r:id="rId8" xr:uid="{7BD9CF9A-DC75-4291-BEC0-9335535DF4AA}"/>
    <hyperlink ref="H34" r:id="rId9" xr:uid="{2D035166-F0C0-4FDD-ACC2-7F472A38ED68}"/>
    <hyperlink ref="H43" r:id="rId10" xr:uid="{4B3C1F32-8651-4A57-B99E-3BCA0098BD05}"/>
    <hyperlink ref="H45" r:id="rId11" xr:uid="{3DBAD28D-552A-47F2-87B6-CBDB3EAF8A03}"/>
    <hyperlink ref="H51" r:id="rId12" xr:uid="{8816622C-236A-4351-911C-91143533579C}"/>
    <hyperlink ref="H59" r:id="rId13" xr:uid="{07A9771E-52F6-4188-B714-97AD65B4DB18}"/>
    <hyperlink ref="H67" r:id="rId14" xr:uid="{296AA7FE-DF44-4025-A6D7-0CAC05332DF9}"/>
    <hyperlink ref="H75" r:id="rId15" xr:uid="{A7D89273-2EEB-4476-9764-0A7ABDAAE093}"/>
    <hyperlink ref="H94" r:id="rId16" xr:uid="{7D2F784F-7330-4F43-A870-E8382BABA37A}"/>
    <hyperlink ref="H95" r:id="rId17" xr:uid="{2417C2CE-0932-46B8-A83E-79632607C6D3}"/>
    <hyperlink ref="H102" r:id="rId18" xr:uid="{19A844D4-ABCA-4940-8818-42A19A492C97}"/>
    <hyperlink ref="H146" r:id="rId19" xr:uid="{DB10C058-B678-4E48-BE10-099A7876D3D5}"/>
    <hyperlink ref="H154" r:id="rId20" xr:uid="{518410A0-3F29-429B-825D-8F65EFC20897}"/>
    <hyperlink ref="H133" r:id="rId21" xr:uid="{3CFCAE6B-8FF7-44E0-AC3F-3FABC7E049D1}"/>
    <hyperlink ref="H86" r:id="rId22" xr:uid="{9B983E52-7476-4319-99CC-479C0DB2C2A8}"/>
    <hyperlink ref="H112" r:id="rId23" xr:uid="{F5F42551-C4EF-4DB0-919B-089BB3C6DD45}"/>
    <hyperlink ref="H103" r:id="rId24" xr:uid="{0EC6623A-C564-410A-8635-580BBDDBFFD7}"/>
  </hyperlinks>
  <pageMargins left="0.7" right="0.7" top="0.75" bottom="0.75" header="0" footer="0"/>
  <pageSetup orientation="portrait" r:id="rId25"/>
  <drawing r:id="rId2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Z1000"/>
  <sheetViews>
    <sheetView showGridLines="0" topLeftCell="A115" zoomScale="70" zoomScaleNormal="70" workbookViewId="0">
      <selection activeCell="J125" sqref="J125"/>
    </sheetView>
  </sheetViews>
  <sheetFormatPr baseColWidth="10" defaultColWidth="12.5" defaultRowHeight="15" customHeight="1"/>
  <cols>
    <col min="1" max="1" width="8.6640625" style="204" customWidth="1"/>
    <col min="2" max="2" width="4.5" style="204" hidden="1" customWidth="1"/>
    <col min="3" max="3" width="42.5" style="204" customWidth="1"/>
    <col min="4" max="4" width="17.6640625" style="204" customWidth="1"/>
    <col min="5" max="5" width="77.5" style="204" customWidth="1"/>
    <col min="6" max="6" width="7.5" style="204" customWidth="1"/>
    <col min="7" max="7" width="3.5" style="204" customWidth="1"/>
    <col min="8" max="8" width="38.33203125" style="204" customWidth="1"/>
    <col min="9" max="9" width="57.83203125" style="204" customWidth="1"/>
    <col min="10" max="10" width="7.5" style="204" customWidth="1"/>
    <col min="11" max="11" width="26" style="204" customWidth="1"/>
    <col min="12" max="13" width="8" style="204" customWidth="1"/>
    <col min="14" max="14" width="12" style="204" customWidth="1"/>
    <col min="15" max="26" width="3.1640625" style="204" customWidth="1"/>
    <col min="27" max="16384" width="12.5" style="204"/>
  </cols>
  <sheetData>
    <row r="1" spans="1:26" ht="9.75" customHeight="1">
      <c r="A1" s="195"/>
      <c r="B1" s="195"/>
      <c r="C1" s="195"/>
      <c r="D1" s="195"/>
      <c r="E1" s="195"/>
      <c r="F1" s="195"/>
      <c r="G1" s="195"/>
      <c r="H1" s="195"/>
      <c r="I1" s="195"/>
      <c r="J1" s="195"/>
      <c r="K1" s="195"/>
      <c r="L1" s="196"/>
      <c r="M1" s="196"/>
      <c r="N1" s="196"/>
      <c r="O1" s="195"/>
      <c r="P1" s="195"/>
      <c r="Q1" s="195"/>
      <c r="R1" s="195"/>
      <c r="S1" s="195"/>
      <c r="T1" s="195"/>
      <c r="U1" s="195"/>
      <c r="V1" s="195"/>
      <c r="W1" s="195"/>
      <c r="X1" s="195"/>
      <c r="Y1" s="195"/>
      <c r="Z1" s="195"/>
    </row>
    <row r="2" spans="1:26" ht="9.75" customHeight="1">
      <c r="A2" s="195"/>
      <c r="B2" s="195"/>
      <c r="C2" s="195"/>
      <c r="D2" s="195"/>
      <c r="E2" s="195"/>
      <c r="F2" s="195"/>
      <c r="G2" s="195"/>
      <c r="H2" s="195"/>
      <c r="I2" s="195"/>
      <c r="J2" s="195"/>
      <c r="K2" s="195"/>
      <c r="L2" s="196"/>
      <c r="M2" s="196"/>
      <c r="N2" s="196"/>
      <c r="O2" s="195"/>
      <c r="P2" s="195"/>
      <c r="Q2" s="195"/>
      <c r="R2" s="195"/>
      <c r="S2" s="195"/>
      <c r="T2" s="195"/>
      <c r="U2" s="195"/>
      <c r="V2" s="195"/>
      <c r="W2" s="195"/>
      <c r="X2" s="195"/>
      <c r="Y2" s="195"/>
      <c r="Z2" s="195"/>
    </row>
    <row r="3" spans="1:26" ht="9.75" customHeight="1">
      <c r="A3" s="195"/>
      <c r="B3" s="195"/>
      <c r="C3" s="195"/>
      <c r="D3" s="195"/>
      <c r="E3" s="195"/>
      <c r="F3" s="195"/>
      <c r="G3" s="195"/>
      <c r="H3" s="195"/>
      <c r="I3" s="195"/>
      <c r="J3" s="195"/>
      <c r="K3" s="195"/>
      <c r="L3" s="196"/>
      <c r="M3" s="196"/>
      <c r="N3" s="196"/>
      <c r="O3" s="195"/>
      <c r="P3" s="195"/>
      <c r="Q3" s="195"/>
      <c r="R3" s="195"/>
      <c r="S3" s="195"/>
      <c r="T3" s="195"/>
      <c r="U3" s="195"/>
      <c r="V3" s="195"/>
      <c r="W3" s="195"/>
      <c r="X3" s="195"/>
      <c r="Y3" s="195"/>
      <c r="Z3" s="195"/>
    </row>
    <row r="4" spans="1:26" ht="9.75" customHeight="1">
      <c r="A4" s="195"/>
      <c r="B4" s="195"/>
      <c r="C4" s="195"/>
      <c r="D4" s="195"/>
      <c r="E4" s="195"/>
      <c r="F4" s="195"/>
      <c r="G4" s="195"/>
      <c r="H4" s="195"/>
      <c r="I4" s="195"/>
      <c r="J4" s="195"/>
      <c r="K4" s="195"/>
      <c r="L4" s="196"/>
      <c r="M4" s="196"/>
      <c r="N4" s="196"/>
      <c r="O4" s="195"/>
      <c r="P4" s="195"/>
      <c r="Q4" s="195"/>
      <c r="R4" s="195"/>
      <c r="S4" s="195"/>
      <c r="T4" s="195"/>
      <c r="U4" s="195"/>
      <c r="V4" s="195"/>
      <c r="W4" s="195"/>
      <c r="X4" s="195"/>
      <c r="Y4" s="195"/>
      <c r="Z4" s="195"/>
    </row>
    <row r="5" spans="1:26" ht="9.75" customHeight="1">
      <c r="A5" s="195"/>
      <c r="B5" s="195"/>
      <c r="C5" s="195"/>
      <c r="D5" s="195"/>
      <c r="E5" s="195"/>
      <c r="F5" s="195"/>
      <c r="G5" s="195"/>
      <c r="H5" s="195"/>
      <c r="I5" s="195"/>
      <c r="J5" s="195"/>
      <c r="K5" s="195"/>
      <c r="L5" s="196"/>
      <c r="M5" s="196"/>
      <c r="N5" s="196"/>
      <c r="O5" s="195"/>
      <c r="P5" s="195"/>
      <c r="Q5" s="195"/>
      <c r="R5" s="195"/>
      <c r="S5" s="195"/>
      <c r="T5" s="195"/>
      <c r="U5" s="195"/>
      <c r="V5" s="195"/>
      <c r="W5" s="195"/>
      <c r="X5" s="195"/>
      <c r="Y5" s="195"/>
      <c r="Z5" s="195"/>
    </row>
    <row r="6" spans="1:26" ht="9.75" customHeight="1">
      <c r="A6" s="195"/>
      <c r="B6" s="195"/>
      <c r="C6" s="195"/>
      <c r="D6" s="195"/>
      <c r="E6" s="195"/>
      <c r="F6" s="195"/>
      <c r="G6" s="195"/>
      <c r="H6" s="195"/>
      <c r="I6" s="195"/>
      <c r="J6" s="195"/>
      <c r="K6" s="195"/>
      <c r="L6" s="196"/>
      <c r="M6" s="196"/>
      <c r="N6" s="196"/>
      <c r="O6" s="195"/>
      <c r="P6" s="195"/>
      <c r="Q6" s="195"/>
      <c r="R6" s="195"/>
      <c r="S6" s="195"/>
      <c r="T6" s="195"/>
      <c r="U6" s="195"/>
      <c r="V6" s="195"/>
      <c r="W6" s="195"/>
      <c r="X6" s="195"/>
      <c r="Y6" s="195"/>
      <c r="Z6" s="195"/>
    </row>
    <row r="7" spans="1:26" ht="9.75" customHeight="1">
      <c r="A7" s="195"/>
      <c r="B7" s="195"/>
      <c r="C7" s="195"/>
      <c r="D7" s="195"/>
      <c r="E7" s="195"/>
      <c r="F7" s="195"/>
      <c r="G7" s="195"/>
      <c r="H7" s="195"/>
      <c r="I7" s="195"/>
      <c r="J7" s="195"/>
      <c r="K7" s="195"/>
      <c r="L7" s="196"/>
      <c r="M7" s="196"/>
      <c r="N7" s="196"/>
      <c r="O7" s="195"/>
      <c r="P7" s="195"/>
      <c r="Q7" s="195"/>
      <c r="R7" s="195"/>
      <c r="S7" s="195"/>
      <c r="T7" s="195"/>
      <c r="U7" s="195"/>
      <c r="V7" s="195"/>
      <c r="W7" s="195"/>
      <c r="X7" s="195"/>
      <c r="Y7" s="195"/>
      <c r="Z7" s="195"/>
    </row>
    <row r="8" spans="1:26" ht="9.75" customHeight="1">
      <c r="A8" s="195"/>
      <c r="B8" s="195"/>
      <c r="C8" s="195"/>
      <c r="D8" s="195"/>
      <c r="E8" s="195"/>
      <c r="F8" s="195"/>
      <c r="G8" s="195"/>
      <c r="H8" s="195"/>
      <c r="I8" s="195"/>
      <c r="J8" s="195"/>
      <c r="K8" s="195"/>
      <c r="L8" s="196"/>
      <c r="M8" s="196"/>
      <c r="N8" s="196"/>
      <c r="O8" s="195"/>
      <c r="P8" s="195"/>
      <c r="Q8" s="195"/>
      <c r="R8" s="195"/>
      <c r="S8" s="195"/>
      <c r="T8" s="195"/>
      <c r="U8" s="195"/>
      <c r="V8" s="195"/>
      <c r="W8" s="195"/>
      <c r="X8" s="195"/>
      <c r="Y8" s="195"/>
      <c r="Z8" s="195"/>
    </row>
    <row r="9" spans="1:26" ht="9.75" customHeight="1">
      <c r="A9" s="195"/>
      <c r="B9" s="195"/>
      <c r="C9" s="195"/>
      <c r="D9" s="195"/>
      <c r="E9" s="195"/>
      <c r="F9" s="195"/>
      <c r="G9" s="195"/>
      <c r="H9" s="195"/>
      <c r="I9" s="195"/>
      <c r="J9" s="195"/>
      <c r="K9" s="195"/>
      <c r="L9" s="196"/>
      <c r="M9" s="196"/>
      <c r="N9" s="196"/>
      <c r="O9" s="195"/>
      <c r="P9" s="195"/>
      <c r="Q9" s="195"/>
      <c r="R9" s="195"/>
      <c r="S9" s="195"/>
      <c r="T9" s="195"/>
      <c r="U9" s="195"/>
      <c r="V9" s="195"/>
      <c r="W9" s="195"/>
      <c r="X9" s="195"/>
      <c r="Y9" s="195"/>
      <c r="Z9" s="195"/>
    </row>
    <row r="10" spans="1:26" ht="9.75" customHeight="1">
      <c r="A10" s="195"/>
      <c r="B10" s="195"/>
      <c r="C10" s="195"/>
      <c r="D10" s="195"/>
      <c r="E10" s="195"/>
      <c r="F10" s="195"/>
      <c r="G10" s="195"/>
      <c r="H10" s="195"/>
      <c r="I10" s="195"/>
      <c r="J10" s="195"/>
      <c r="K10" s="195"/>
      <c r="L10" s="196"/>
      <c r="M10" s="196"/>
      <c r="N10" s="196"/>
      <c r="O10" s="195"/>
      <c r="P10" s="195"/>
      <c r="Q10" s="195"/>
      <c r="R10" s="195"/>
      <c r="S10" s="195"/>
      <c r="T10" s="195"/>
      <c r="U10" s="195"/>
      <c r="V10" s="195"/>
      <c r="W10" s="195"/>
      <c r="X10" s="195"/>
      <c r="Y10" s="195"/>
      <c r="Z10" s="195"/>
    </row>
    <row r="11" spans="1:26" ht="9.75" customHeight="1">
      <c r="A11" s="195"/>
      <c r="B11" s="195"/>
      <c r="C11" s="195"/>
      <c r="D11" s="195"/>
      <c r="E11" s="195"/>
      <c r="F11" s="195"/>
      <c r="G11" s="195"/>
      <c r="H11" s="195"/>
      <c r="I11" s="195"/>
      <c r="J11" s="195"/>
      <c r="K11" s="195"/>
      <c r="L11" s="196"/>
      <c r="M11" s="196"/>
      <c r="N11" s="196"/>
      <c r="O11" s="195"/>
      <c r="P11" s="195"/>
      <c r="Q11" s="195"/>
      <c r="R11" s="195"/>
      <c r="S11" s="195"/>
      <c r="T11" s="195"/>
      <c r="U11" s="195"/>
      <c r="V11" s="195"/>
      <c r="W11" s="195"/>
      <c r="X11" s="195"/>
      <c r="Y11" s="195"/>
      <c r="Z11" s="195"/>
    </row>
    <row r="12" spans="1:26" ht="31.5" customHeight="1">
      <c r="A12" s="195"/>
      <c r="B12" s="195"/>
      <c r="C12" s="195"/>
      <c r="D12" s="195"/>
      <c r="E12" s="195"/>
      <c r="F12" s="195"/>
      <c r="G12" s="195"/>
      <c r="H12" s="195"/>
      <c r="I12" s="195"/>
      <c r="J12" s="195"/>
      <c r="K12" s="195"/>
      <c r="L12" s="196"/>
      <c r="M12" s="196"/>
      <c r="N12" s="196"/>
      <c r="O12" s="195"/>
      <c r="P12" s="195"/>
      <c r="Q12" s="195"/>
      <c r="R12" s="195"/>
      <c r="S12" s="195"/>
      <c r="T12" s="195"/>
      <c r="U12" s="195"/>
      <c r="V12" s="195"/>
      <c r="W12" s="195"/>
      <c r="X12" s="195"/>
      <c r="Y12" s="195"/>
      <c r="Z12" s="195"/>
    </row>
    <row r="13" spans="1:26" ht="24.75" customHeight="1">
      <c r="A13" s="195"/>
      <c r="B13" s="195"/>
      <c r="C13" s="195"/>
      <c r="D13" s="195"/>
      <c r="E13" s="195"/>
      <c r="F13" s="195"/>
      <c r="G13" s="195"/>
      <c r="H13" s="195"/>
      <c r="I13" s="195"/>
      <c r="J13" s="195"/>
      <c r="K13" s="195"/>
      <c r="L13" s="196"/>
      <c r="M13" s="196"/>
      <c r="N13" s="196"/>
      <c r="O13" s="195"/>
      <c r="P13" s="195"/>
      <c r="Q13" s="195"/>
      <c r="R13" s="195"/>
      <c r="S13" s="195"/>
      <c r="T13" s="195"/>
      <c r="U13" s="195"/>
      <c r="V13" s="195"/>
      <c r="W13" s="195"/>
      <c r="X13" s="195"/>
      <c r="Y13" s="195"/>
      <c r="Z13" s="195"/>
    </row>
    <row r="14" spans="1:26" ht="20.25" customHeight="1">
      <c r="A14" s="195"/>
      <c r="B14" s="195"/>
      <c r="C14" s="195"/>
      <c r="D14" s="195"/>
      <c r="E14" s="195"/>
      <c r="F14" s="195"/>
      <c r="G14" s="195"/>
      <c r="H14" s="195"/>
      <c r="I14" s="195"/>
      <c r="J14" s="195"/>
      <c r="K14" s="195"/>
      <c r="L14" s="196"/>
      <c r="M14" s="196"/>
      <c r="N14" s="196"/>
      <c r="O14" s="195"/>
      <c r="P14" s="195"/>
      <c r="Q14" s="195"/>
      <c r="R14" s="195"/>
      <c r="S14" s="195"/>
      <c r="T14" s="195"/>
      <c r="U14" s="195"/>
      <c r="V14" s="195"/>
      <c r="W14" s="195"/>
      <c r="X14" s="195"/>
      <c r="Y14" s="195"/>
      <c r="Z14" s="195"/>
    </row>
    <row r="15" spans="1:26" ht="19.5" customHeight="1">
      <c r="A15" s="195"/>
      <c r="B15" s="195"/>
      <c r="C15" s="197" t="s">
        <v>192</v>
      </c>
      <c r="D15" s="197"/>
      <c r="E15" s="197"/>
      <c r="F15" s="197"/>
      <c r="G15" s="197"/>
      <c r="H15" s="197"/>
      <c r="I15" s="197"/>
      <c r="J15" s="197"/>
      <c r="K15" s="197"/>
      <c r="L15" s="196"/>
      <c r="M15" s="196"/>
      <c r="N15" s="196"/>
      <c r="O15" s="195"/>
      <c r="P15" s="195"/>
      <c r="Q15" s="195"/>
      <c r="R15" s="195"/>
      <c r="S15" s="195"/>
      <c r="T15" s="195"/>
      <c r="U15" s="195"/>
      <c r="V15" s="195"/>
      <c r="W15" s="195"/>
      <c r="X15" s="195"/>
      <c r="Y15" s="195"/>
      <c r="Z15" s="195"/>
    </row>
    <row r="16" spans="1:26" ht="37.5" customHeight="1">
      <c r="A16" s="195"/>
      <c r="B16" s="195"/>
      <c r="C16" s="198" t="s">
        <v>193</v>
      </c>
      <c r="D16" s="198"/>
      <c r="E16" s="198"/>
      <c r="F16" s="198"/>
      <c r="G16" s="198"/>
      <c r="H16" s="198"/>
      <c r="I16" s="198"/>
      <c r="J16" s="198"/>
      <c r="K16" s="198"/>
      <c r="L16" s="196"/>
      <c r="M16" s="196"/>
      <c r="N16" s="196"/>
      <c r="O16" s="195"/>
      <c r="P16" s="195"/>
      <c r="Q16" s="195"/>
      <c r="R16" s="195"/>
      <c r="S16" s="195"/>
      <c r="T16" s="195"/>
      <c r="U16" s="195"/>
      <c r="V16" s="195"/>
      <c r="W16" s="195"/>
      <c r="X16" s="195"/>
      <c r="Y16" s="195"/>
      <c r="Z16" s="195"/>
    </row>
    <row r="17" spans="1:26" ht="9.75" customHeight="1" thickBot="1">
      <c r="A17" s="195"/>
      <c r="B17" s="195"/>
      <c r="C17" s="199"/>
      <c r="D17" s="199"/>
      <c r="E17" s="195"/>
      <c r="F17" s="200"/>
      <c r="G17" s="195"/>
      <c r="H17" s="195"/>
      <c r="I17" s="195"/>
      <c r="J17" s="195"/>
      <c r="K17" s="195"/>
      <c r="L17" s="196"/>
      <c r="M17" s="196"/>
      <c r="N17" s="196"/>
      <c r="O17" s="195"/>
      <c r="P17" s="195"/>
      <c r="Q17" s="195"/>
      <c r="R17" s="195"/>
      <c r="S17" s="195"/>
      <c r="T17" s="195"/>
      <c r="U17" s="195"/>
      <c r="V17" s="195"/>
      <c r="W17" s="195"/>
      <c r="X17" s="195"/>
      <c r="Y17" s="195"/>
      <c r="Z17" s="195"/>
    </row>
    <row r="18" spans="1:26" ht="36.75" customHeight="1">
      <c r="A18" s="195"/>
      <c r="B18" s="720" t="s">
        <v>111</v>
      </c>
      <c r="C18" s="719" t="s">
        <v>605</v>
      </c>
      <c r="D18" s="686" t="s">
        <v>8</v>
      </c>
      <c r="E18" s="722" t="s">
        <v>606</v>
      </c>
      <c r="F18" s="723" t="s">
        <v>607</v>
      </c>
      <c r="G18" s="703" t="s">
        <v>112</v>
      </c>
      <c r="H18" s="687"/>
      <c r="I18" s="687"/>
      <c r="J18" s="724" t="s">
        <v>608</v>
      </c>
      <c r="K18" s="726" t="s">
        <v>128</v>
      </c>
      <c r="L18" s="683"/>
      <c r="M18" s="683"/>
      <c r="N18" s="683"/>
      <c r="O18" s="195"/>
      <c r="P18" s="195"/>
      <c r="Q18" s="195"/>
      <c r="R18" s="195"/>
      <c r="S18" s="195"/>
      <c r="T18" s="195"/>
      <c r="U18" s="195"/>
      <c r="V18" s="195"/>
      <c r="W18" s="195"/>
      <c r="X18" s="195"/>
      <c r="Y18" s="195"/>
      <c r="Z18" s="195"/>
    </row>
    <row r="19" spans="1:26" ht="29.25" customHeight="1">
      <c r="A19" s="195"/>
      <c r="B19" s="721"/>
      <c r="C19" s="719"/>
      <c r="D19" s="687"/>
      <c r="E19" s="687"/>
      <c r="F19" s="687"/>
      <c r="G19" s="703" t="s">
        <v>13</v>
      </c>
      <c r="H19" s="686" t="s">
        <v>15</v>
      </c>
      <c r="I19" s="686" t="s">
        <v>17</v>
      </c>
      <c r="J19" s="705"/>
      <c r="K19" s="727"/>
      <c r="L19" s="684"/>
      <c r="M19" s="684"/>
      <c r="N19" s="684"/>
      <c r="O19" s="195"/>
      <c r="P19" s="195"/>
      <c r="Q19" s="195"/>
      <c r="R19" s="195"/>
      <c r="S19" s="195"/>
      <c r="T19" s="195"/>
      <c r="U19" s="195"/>
      <c r="V19" s="195"/>
      <c r="W19" s="195"/>
      <c r="X19" s="195"/>
      <c r="Y19" s="195"/>
      <c r="Z19" s="195"/>
    </row>
    <row r="20" spans="1:26" ht="65.25" customHeight="1" thickBot="1">
      <c r="A20" s="195"/>
      <c r="B20" s="721"/>
      <c r="C20" s="719"/>
      <c r="D20" s="687"/>
      <c r="E20" s="687"/>
      <c r="F20" s="687"/>
      <c r="G20" s="687"/>
      <c r="H20" s="687"/>
      <c r="I20" s="687"/>
      <c r="J20" s="725"/>
      <c r="K20" s="728"/>
      <c r="L20" s="684"/>
      <c r="M20" s="684"/>
      <c r="N20" s="684"/>
      <c r="O20" s="195"/>
      <c r="P20" s="195"/>
      <c r="Q20" s="195"/>
      <c r="R20" s="195"/>
      <c r="S20" s="195"/>
      <c r="T20" s="195"/>
      <c r="U20" s="195"/>
      <c r="V20" s="195"/>
      <c r="W20" s="195"/>
      <c r="X20" s="195"/>
      <c r="Y20" s="195"/>
      <c r="Z20" s="195"/>
    </row>
    <row r="21" spans="1:26" ht="73.5" customHeight="1">
      <c r="A21" s="195"/>
      <c r="B21" s="711" t="str">
        <f>+LEFT(C21,4)</f>
        <v>10.1</v>
      </c>
      <c r="C21" s="718" t="s">
        <v>194</v>
      </c>
      <c r="D21" s="737" t="s">
        <v>185</v>
      </c>
      <c r="E21" s="714" t="s">
        <v>699</v>
      </c>
      <c r="F21" s="716">
        <v>2</v>
      </c>
      <c r="G21" s="207">
        <v>1</v>
      </c>
      <c r="H21" s="226" t="s">
        <v>666</v>
      </c>
      <c r="I21" s="717" t="s">
        <v>621</v>
      </c>
      <c r="J21" s="709">
        <v>2</v>
      </c>
      <c r="K21" s="710" t="str">
        <f>+IF(OR(ISBLANK(F21),ISBLANK(J21)),"",IF(OR(AND(F21=1,J21=1),AND(F21=1,J21=2),AND(F21=1,J21=3)),"Deficiencia de control mayor (diseño y ejecución)",IF(OR(AND(F21=2,J21=2),AND(F21=3,J21=1),AND(F21=3,J21=2),AND(F21=2,J21=1)),"Deficiencia de control (diseño o ejecución)",IF(AND(F21=2,J21=3),"Oportunidad de mejora","Mantenimiento del control"))))</f>
        <v>Deficiencia de control (diseño o ejecución)</v>
      </c>
      <c r="L21" s="696">
        <f>+IF(K21="",152,IF(K21="Deficiencia de control mayor (diseño y ejecución)",160,IF(K21="Deficiencia de control (diseño o ejecución)",180,IF(K21="Oportunidad de mejora",200,220))))</f>
        <v>180</v>
      </c>
      <c r="M21" s="685">
        <v>3.4569000000000001</v>
      </c>
      <c r="N21" s="685">
        <f>+L21+M21</f>
        <v>183.45689999999999</v>
      </c>
      <c r="O21" s="195"/>
      <c r="P21" s="195"/>
      <c r="Q21" s="195"/>
      <c r="R21" s="195"/>
      <c r="S21" s="195"/>
      <c r="T21" s="195"/>
      <c r="U21" s="195"/>
      <c r="V21" s="195"/>
      <c r="W21" s="195"/>
      <c r="X21" s="195"/>
      <c r="Y21" s="195"/>
      <c r="Z21" s="195"/>
    </row>
    <row r="22" spans="1:26" ht="51.75" customHeight="1">
      <c r="A22" s="195"/>
      <c r="B22" s="712"/>
      <c r="C22" s="718"/>
      <c r="D22" s="687"/>
      <c r="E22" s="715"/>
      <c r="F22" s="687"/>
      <c r="G22" s="207">
        <v>2</v>
      </c>
      <c r="H22" s="205" t="s">
        <v>542</v>
      </c>
      <c r="I22" s="689"/>
      <c r="J22" s="691"/>
      <c r="K22" s="694"/>
      <c r="L22" s="697"/>
      <c r="M22" s="684"/>
      <c r="N22" s="684"/>
      <c r="O22" s="195"/>
      <c r="P22" s="195"/>
      <c r="Q22" s="195"/>
      <c r="R22" s="195"/>
      <c r="S22" s="195"/>
      <c r="T22" s="195"/>
      <c r="U22" s="195"/>
      <c r="V22" s="195"/>
      <c r="W22" s="195"/>
      <c r="X22" s="195"/>
      <c r="Y22" s="195"/>
      <c r="Z22" s="195"/>
    </row>
    <row r="23" spans="1:26" ht="28.5" customHeight="1">
      <c r="A23" s="195"/>
      <c r="B23" s="712"/>
      <c r="C23" s="718"/>
      <c r="D23" s="687"/>
      <c r="E23" s="715"/>
      <c r="F23" s="687"/>
      <c r="G23" s="207">
        <v>3</v>
      </c>
      <c r="H23" s="206" t="s">
        <v>150</v>
      </c>
      <c r="I23" s="689"/>
      <c r="J23" s="691"/>
      <c r="K23" s="694"/>
      <c r="L23" s="697"/>
      <c r="M23" s="684"/>
      <c r="N23" s="684"/>
      <c r="O23" s="195"/>
      <c r="P23" s="195"/>
      <c r="Q23" s="195"/>
      <c r="R23" s="195"/>
      <c r="S23" s="195"/>
      <c r="T23" s="195"/>
      <c r="U23" s="195"/>
      <c r="V23" s="195"/>
      <c r="W23" s="195"/>
      <c r="X23" s="195"/>
      <c r="Y23" s="195"/>
      <c r="Z23" s="195"/>
    </row>
    <row r="24" spans="1:26" ht="36.75" customHeight="1">
      <c r="A24" s="195"/>
      <c r="B24" s="712"/>
      <c r="C24" s="718"/>
      <c r="D24" s="687"/>
      <c r="E24" s="715"/>
      <c r="F24" s="687"/>
      <c r="G24" s="207">
        <v>4</v>
      </c>
      <c r="H24" s="206"/>
      <c r="I24" s="689"/>
      <c r="J24" s="691"/>
      <c r="K24" s="694"/>
      <c r="L24" s="697"/>
      <c r="M24" s="684"/>
      <c r="N24" s="684"/>
      <c r="O24" s="195"/>
      <c r="P24" s="195"/>
      <c r="Q24" s="195"/>
      <c r="R24" s="195"/>
      <c r="S24" s="195"/>
      <c r="T24" s="195"/>
      <c r="U24" s="195"/>
      <c r="V24" s="195"/>
      <c r="W24" s="195"/>
      <c r="X24" s="195"/>
      <c r="Y24" s="195"/>
      <c r="Z24" s="195"/>
    </row>
    <row r="25" spans="1:26" ht="29.25" customHeight="1">
      <c r="A25" s="195"/>
      <c r="B25" s="712"/>
      <c r="C25" s="718"/>
      <c r="D25" s="687"/>
      <c r="E25" s="715"/>
      <c r="F25" s="687"/>
      <c r="G25" s="207">
        <v>5</v>
      </c>
      <c r="H25" s="208"/>
      <c r="I25" s="689"/>
      <c r="J25" s="691"/>
      <c r="K25" s="694"/>
      <c r="L25" s="697"/>
      <c r="M25" s="684"/>
      <c r="N25" s="684"/>
      <c r="O25" s="195"/>
      <c r="P25" s="195"/>
      <c r="Q25" s="195"/>
      <c r="R25" s="195"/>
      <c r="S25" s="195"/>
      <c r="T25" s="195"/>
      <c r="U25" s="195"/>
      <c r="V25" s="195"/>
      <c r="W25" s="195"/>
      <c r="X25" s="195"/>
      <c r="Y25" s="195"/>
      <c r="Z25" s="195"/>
    </row>
    <row r="26" spans="1:26" ht="29.25" customHeight="1">
      <c r="A26" s="195"/>
      <c r="B26" s="712"/>
      <c r="C26" s="718"/>
      <c r="D26" s="687"/>
      <c r="E26" s="715"/>
      <c r="F26" s="687"/>
      <c r="G26" s="207">
        <v>6</v>
      </c>
      <c r="H26" s="208"/>
      <c r="I26" s="689"/>
      <c r="J26" s="691"/>
      <c r="K26" s="694"/>
      <c r="L26" s="697"/>
      <c r="M26" s="684"/>
      <c r="N26" s="684"/>
      <c r="O26" s="195"/>
      <c r="P26" s="195"/>
      <c r="Q26" s="195"/>
      <c r="R26" s="195"/>
      <c r="S26" s="195"/>
      <c r="T26" s="195"/>
      <c r="U26" s="195"/>
      <c r="V26" s="195"/>
      <c r="W26" s="195"/>
      <c r="X26" s="195"/>
      <c r="Y26" s="195"/>
      <c r="Z26" s="195"/>
    </row>
    <row r="27" spans="1:26" ht="29.25" customHeight="1">
      <c r="A27" s="195"/>
      <c r="B27" s="712"/>
      <c r="C27" s="718"/>
      <c r="D27" s="687"/>
      <c r="E27" s="715"/>
      <c r="F27" s="687"/>
      <c r="G27" s="207">
        <v>7</v>
      </c>
      <c r="H27" s="207"/>
      <c r="I27" s="689"/>
      <c r="J27" s="691"/>
      <c r="K27" s="694"/>
      <c r="L27" s="697"/>
      <c r="M27" s="684"/>
      <c r="N27" s="684"/>
      <c r="O27" s="195"/>
      <c r="P27" s="195"/>
      <c r="Q27" s="195"/>
      <c r="R27" s="195"/>
      <c r="S27" s="195"/>
      <c r="T27" s="195"/>
      <c r="U27" s="195"/>
      <c r="V27" s="195"/>
      <c r="W27" s="195"/>
      <c r="X27" s="195"/>
      <c r="Y27" s="195"/>
      <c r="Z27" s="195"/>
    </row>
    <row r="28" spans="1:26" ht="24.75" customHeight="1" thickBot="1">
      <c r="A28" s="195"/>
      <c r="B28" s="713"/>
      <c r="C28" s="718"/>
      <c r="D28" s="687"/>
      <c r="E28" s="715"/>
      <c r="F28" s="687"/>
      <c r="G28" s="207">
        <v>8</v>
      </c>
      <c r="H28" s="207"/>
      <c r="I28" s="689"/>
      <c r="J28" s="692"/>
      <c r="K28" s="695"/>
      <c r="L28" s="698"/>
      <c r="M28" s="684"/>
      <c r="N28" s="684"/>
      <c r="O28" s="195"/>
      <c r="P28" s="195"/>
      <c r="Q28" s="195"/>
      <c r="R28" s="195"/>
      <c r="S28" s="195"/>
      <c r="T28" s="195"/>
      <c r="U28" s="195"/>
      <c r="V28" s="195"/>
      <c r="W28" s="195"/>
      <c r="X28" s="195"/>
      <c r="Y28" s="195"/>
      <c r="Z28" s="195"/>
    </row>
    <row r="29" spans="1:26" ht="52.5" customHeight="1">
      <c r="A29" s="195"/>
      <c r="B29" s="711" t="str">
        <f>+LEFT(C29,4)</f>
        <v>10.2</v>
      </c>
      <c r="C29" s="718" t="s">
        <v>484</v>
      </c>
      <c r="D29" s="737" t="s">
        <v>471</v>
      </c>
      <c r="E29" s="737" t="s">
        <v>584</v>
      </c>
      <c r="F29" s="716">
        <v>2</v>
      </c>
      <c r="G29" s="209">
        <v>1</v>
      </c>
      <c r="H29" s="205" t="s">
        <v>455</v>
      </c>
      <c r="I29" s="739" t="s">
        <v>790</v>
      </c>
      <c r="J29" s="768">
        <v>3</v>
      </c>
      <c r="K29" s="769" t="str">
        <f>+IF(OR(ISBLANK(F29),ISBLANK(J29)),"",IF(OR(AND(F29=1,J29=1),AND(F29=1,J29=2),AND(F29=1,J29=3)),"Deficiencia de control mayor (diseño y ejecución)",IF(OR(AND(F29=2,J29=2),AND(F29=3,J29=1),AND(F29=3,J29=2),AND(F29=2,J29=1)),"Deficiencia de control (diseño o ejecución)",IF(AND(F29=2,J29=3),"Oportunidad de mejora","Mantenimiento del control"))))</f>
        <v>Oportunidad de mejora</v>
      </c>
      <c r="L29" s="696">
        <f>+IF(K29="",152,IF(K29="Deficiencia de control mayor (diseño y ejecución)",160,IF(K29="Deficiencia de control (diseño o ejecución)",180,IF(K29="Oportunidad de mejora",200,220))))</f>
        <v>200</v>
      </c>
      <c r="M29" s="685">
        <v>3.5478000000000001</v>
      </c>
      <c r="N29" s="685">
        <f>+L29+M29</f>
        <v>203.5478</v>
      </c>
      <c r="O29" s="195"/>
      <c r="P29" s="195"/>
      <c r="Q29" s="195"/>
      <c r="R29" s="195"/>
      <c r="S29" s="195"/>
      <c r="T29" s="195"/>
      <c r="U29" s="195"/>
      <c r="V29" s="195"/>
      <c r="W29" s="195"/>
      <c r="X29" s="195"/>
      <c r="Y29" s="195"/>
      <c r="Z29" s="195"/>
    </row>
    <row r="30" spans="1:26" ht="81.75" customHeight="1">
      <c r="A30" s="195"/>
      <c r="B30" s="712"/>
      <c r="C30" s="718"/>
      <c r="D30" s="687"/>
      <c r="E30" s="687"/>
      <c r="F30" s="687"/>
      <c r="G30" s="209">
        <v>2</v>
      </c>
      <c r="H30" s="210"/>
      <c r="I30" s="687"/>
      <c r="J30" s="691"/>
      <c r="K30" s="701"/>
      <c r="L30" s="697"/>
      <c r="M30" s="684"/>
      <c r="N30" s="684"/>
      <c r="O30" s="195"/>
      <c r="P30" s="195"/>
      <c r="Q30" s="195"/>
      <c r="R30" s="195"/>
      <c r="S30" s="195"/>
      <c r="T30" s="195"/>
      <c r="U30" s="195"/>
      <c r="V30" s="195"/>
      <c r="W30" s="195"/>
      <c r="X30" s="195"/>
      <c r="Y30" s="195"/>
      <c r="Z30" s="195"/>
    </row>
    <row r="31" spans="1:26" ht="51" customHeight="1">
      <c r="A31" s="195"/>
      <c r="B31" s="712"/>
      <c r="C31" s="718"/>
      <c r="D31" s="687"/>
      <c r="E31" s="687"/>
      <c r="F31" s="687"/>
      <c r="G31" s="209">
        <v>3</v>
      </c>
      <c r="H31" s="206"/>
      <c r="I31" s="687"/>
      <c r="J31" s="691"/>
      <c r="K31" s="701"/>
      <c r="L31" s="697"/>
      <c r="M31" s="684"/>
      <c r="N31" s="684"/>
      <c r="O31" s="195"/>
      <c r="P31" s="195"/>
      <c r="Q31" s="195"/>
      <c r="R31" s="195"/>
      <c r="S31" s="195"/>
      <c r="T31" s="195"/>
      <c r="U31" s="195"/>
      <c r="V31" s="195"/>
      <c r="W31" s="195"/>
      <c r="X31" s="195"/>
      <c r="Y31" s="195"/>
      <c r="Z31" s="195"/>
    </row>
    <row r="32" spans="1:26" ht="51" customHeight="1">
      <c r="A32" s="195"/>
      <c r="B32" s="712"/>
      <c r="C32" s="718"/>
      <c r="D32" s="687"/>
      <c r="E32" s="687"/>
      <c r="F32" s="687"/>
      <c r="G32" s="209">
        <v>4</v>
      </c>
      <c r="H32" s="210"/>
      <c r="I32" s="687"/>
      <c r="J32" s="691"/>
      <c r="K32" s="701"/>
      <c r="L32" s="697"/>
      <c r="M32" s="684"/>
      <c r="N32" s="684"/>
      <c r="O32" s="195"/>
      <c r="P32" s="195"/>
      <c r="Q32" s="195"/>
      <c r="R32" s="195"/>
      <c r="S32" s="195"/>
      <c r="T32" s="195"/>
      <c r="U32" s="195"/>
      <c r="V32" s="195"/>
      <c r="W32" s="195"/>
      <c r="X32" s="195"/>
      <c r="Y32" s="195"/>
      <c r="Z32" s="195"/>
    </row>
    <row r="33" spans="1:26" ht="47.25" customHeight="1">
      <c r="A33" s="195"/>
      <c r="B33" s="712"/>
      <c r="C33" s="718"/>
      <c r="D33" s="687"/>
      <c r="E33" s="687"/>
      <c r="F33" s="687"/>
      <c r="G33" s="209">
        <v>5</v>
      </c>
      <c r="H33" s="209"/>
      <c r="I33" s="687"/>
      <c r="J33" s="691"/>
      <c r="K33" s="701"/>
      <c r="L33" s="697"/>
      <c r="M33" s="684"/>
      <c r="N33" s="684"/>
      <c r="O33" s="195"/>
      <c r="P33" s="195"/>
      <c r="Q33" s="195"/>
      <c r="R33" s="195"/>
      <c r="S33" s="195"/>
      <c r="T33" s="195"/>
      <c r="U33" s="195"/>
      <c r="V33" s="195"/>
      <c r="W33" s="195"/>
      <c r="X33" s="195"/>
      <c r="Y33" s="195"/>
      <c r="Z33" s="195"/>
    </row>
    <row r="34" spans="1:26" ht="41.25" customHeight="1">
      <c r="A34" s="195"/>
      <c r="B34" s="712"/>
      <c r="C34" s="718"/>
      <c r="D34" s="687"/>
      <c r="E34" s="687"/>
      <c r="F34" s="687"/>
      <c r="G34" s="209">
        <v>6</v>
      </c>
      <c r="H34" s="209"/>
      <c r="I34" s="687"/>
      <c r="J34" s="691"/>
      <c r="K34" s="701"/>
      <c r="L34" s="697"/>
      <c r="M34" s="684"/>
      <c r="N34" s="684"/>
      <c r="O34" s="195"/>
      <c r="P34" s="195"/>
      <c r="Q34" s="195"/>
      <c r="R34" s="195"/>
      <c r="S34" s="195"/>
      <c r="T34" s="195"/>
      <c r="U34" s="195"/>
      <c r="V34" s="195"/>
      <c r="W34" s="195"/>
      <c r="X34" s="195"/>
      <c r="Y34" s="195"/>
      <c r="Z34" s="195"/>
    </row>
    <row r="35" spans="1:26" ht="36" customHeight="1">
      <c r="A35" s="195"/>
      <c r="B35" s="712"/>
      <c r="C35" s="718"/>
      <c r="D35" s="687"/>
      <c r="E35" s="687"/>
      <c r="F35" s="687"/>
      <c r="G35" s="209">
        <v>7</v>
      </c>
      <c r="H35" s="209"/>
      <c r="I35" s="687"/>
      <c r="J35" s="691"/>
      <c r="K35" s="701"/>
      <c r="L35" s="697"/>
      <c r="M35" s="684"/>
      <c r="N35" s="684"/>
      <c r="O35" s="195"/>
      <c r="P35" s="195"/>
      <c r="Q35" s="195"/>
      <c r="R35" s="195"/>
      <c r="S35" s="195"/>
      <c r="T35" s="195"/>
      <c r="U35" s="195"/>
      <c r="V35" s="195"/>
      <c r="W35" s="195"/>
      <c r="X35" s="195"/>
      <c r="Y35" s="195"/>
      <c r="Z35" s="195"/>
    </row>
    <row r="36" spans="1:26" ht="21.75" customHeight="1" thickBot="1">
      <c r="A36" s="195"/>
      <c r="B36" s="713"/>
      <c r="C36" s="718"/>
      <c r="D36" s="687"/>
      <c r="E36" s="687"/>
      <c r="F36" s="687"/>
      <c r="G36" s="209">
        <v>8</v>
      </c>
      <c r="H36" s="209"/>
      <c r="I36" s="687"/>
      <c r="J36" s="692"/>
      <c r="K36" s="702"/>
      <c r="L36" s="698"/>
      <c r="M36" s="684"/>
      <c r="N36" s="684"/>
      <c r="O36" s="195"/>
      <c r="P36" s="195"/>
      <c r="Q36" s="195"/>
      <c r="R36" s="195"/>
      <c r="S36" s="195"/>
      <c r="T36" s="195"/>
      <c r="U36" s="195"/>
      <c r="V36" s="195"/>
      <c r="W36" s="195"/>
      <c r="X36" s="195"/>
      <c r="Y36" s="195"/>
      <c r="Z36" s="195"/>
    </row>
    <row r="37" spans="1:26" ht="58.5" customHeight="1">
      <c r="A37" s="195"/>
      <c r="B37" s="711" t="str">
        <f>+LEFT(C37,4)</f>
        <v>10.3</v>
      </c>
      <c r="C37" s="718" t="s">
        <v>485</v>
      </c>
      <c r="D37" s="737" t="s">
        <v>486</v>
      </c>
      <c r="E37" s="757" t="s">
        <v>700</v>
      </c>
      <c r="F37" s="759">
        <v>3</v>
      </c>
      <c r="G37" s="211">
        <v>1</v>
      </c>
      <c r="H37" s="212" t="s">
        <v>487</v>
      </c>
      <c r="I37" s="739" t="s">
        <v>791</v>
      </c>
      <c r="J37" s="768">
        <v>3</v>
      </c>
      <c r="K37" s="734" t="str">
        <f>+IF(OR(ISBLANK(F37),ISBLANK(J37)),"",IF(OR(AND(F37=1,J37=1),AND(F37=1,J37=2),AND(F37=1,J37=3)),"Deficiencia de control mayor (diseño y ejecución)",IF(OR(AND(F37=2,J37=2),AND(F37=3,J37=1),AND(F37=3,J37=2),AND(F37=2,J37=1)),"Deficiencia de control (diseño o ejecución)",IF(AND(F37=2,J37=3),"Oportunidad de mejora","Mantenimiento del control"))))</f>
        <v>Mantenimiento del control</v>
      </c>
      <c r="L37" s="696">
        <f>+IF(K37="",152,IF(K37="Deficiencia de control mayor (diseño y ejecución)",160,IF(K37="Deficiencia de control (diseño o ejecución)",180,IF(K37="Oportunidad de mejora",200,220))))</f>
        <v>220</v>
      </c>
      <c r="M37" s="685">
        <v>3.6457999999999999</v>
      </c>
      <c r="N37" s="685">
        <f>+L37+M37</f>
        <v>223.64580000000001</v>
      </c>
      <c r="O37" s="195"/>
      <c r="P37" s="195"/>
      <c r="Q37" s="195"/>
      <c r="R37" s="195"/>
      <c r="S37" s="195"/>
      <c r="T37" s="195"/>
      <c r="U37" s="195"/>
      <c r="V37" s="195"/>
      <c r="W37" s="195"/>
      <c r="X37" s="195"/>
      <c r="Y37" s="195"/>
      <c r="Z37" s="195"/>
    </row>
    <row r="38" spans="1:26" ht="62.25" customHeight="1">
      <c r="A38" s="195"/>
      <c r="B38" s="712"/>
      <c r="C38" s="718"/>
      <c r="D38" s="687"/>
      <c r="E38" s="758"/>
      <c r="F38" s="752"/>
      <c r="G38" s="211">
        <v>2</v>
      </c>
      <c r="H38" s="213" t="s">
        <v>195</v>
      </c>
      <c r="I38" s="687"/>
      <c r="J38" s="691"/>
      <c r="K38" s="694"/>
      <c r="L38" s="697"/>
      <c r="M38" s="684"/>
      <c r="N38" s="684"/>
      <c r="O38" s="195"/>
      <c r="P38" s="195"/>
      <c r="Q38" s="195"/>
      <c r="R38" s="195"/>
      <c r="S38" s="195"/>
      <c r="T38" s="195"/>
      <c r="U38" s="195"/>
      <c r="V38" s="195"/>
      <c r="W38" s="195"/>
      <c r="X38" s="195"/>
      <c r="Y38" s="195"/>
      <c r="Z38" s="195"/>
    </row>
    <row r="39" spans="1:26" ht="57.75" customHeight="1">
      <c r="A39" s="195"/>
      <c r="B39" s="712"/>
      <c r="C39" s="718"/>
      <c r="D39" s="687"/>
      <c r="E39" s="758"/>
      <c r="F39" s="752"/>
      <c r="G39" s="211">
        <v>3</v>
      </c>
      <c r="H39" s="213" t="s">
        <v>456</v>
      </c>
      <c r="I39" s="687"/>
      <c r="J39" s="691"/>
      <c r="K39" s="694"/>
      <c r="L39" s="697"/>
      <c r="M39" s="684"/>
      <c r="N39" s="684"/>
      <c r="O39" s="195"/>
      <c r="P39" s="195"/>
      <c r="Q39" s="195"/>
      <c r="R39" s="195"/>
      <c r="S39" s="195"/>
      <c r="T39" s="195"/>
      <c r="U39" s="195"/>
      <c r="V39" s="195"/>
      <c r="W39" s="195"/>
      <c r="X39" s="195"/>
      <c r="Y39" s="195"/>
      <c r="Z39" s="195"/>
    </row>
    <row r="40" spans="1:26" ht="18" customHeight="1">
      <c r="A40" s="195"/>
      <c r="B40" s="712"/>
      <c r="C40" s="718"/>
      <c r="D40" s="687"/>
      <c r="E40" s="758"/>
      <c r="F40" s="752"/>
      <c r="G40" s="211">
        <v>4</v>
      </c>
      <c r="H40" s="226" t="s">
        <v>666</v>
      </c>
      <c r="I40" s="687"/>
      <c r="J40" s="691"/>
      <c r="K40" s="694"/>
      <c r="L40" s="697"/>
      <c r="M40" s="684"/>
      <c r="N40" s="684"/>
      <c r="O40" s="195"/>
      <c r="P40" s="195"/>
      <c r="Q40" s="195"/>
      <c r="R40" s="195"/>
      <c r="S40" s="195"/>
      <c r="T40" s="195"/>
      <c r="U40" s="195"/>
      <c r="V40" s="195"/>
      <c r="W40" s="195"/>
      <c r="X40" s="195"/>
      <c r="Y40" s="195"/>
      <c r="Z40" s="195"/>
    </row>
    <row r="41" spans="1:26" ht="18" customHeight="1">
      <c r="A41" s="195"/>
      <c r="B41" s="712"/>
      <c r="C41" s="718"/>
      <c r="D41" s="687"/>
      <c r="E41" s="758"/>
      <c r="F41" s="752"/>
      <c r="G41" s="211">
        <v>5</v>
      </c>
      <c r="H41" s="214"/>
      <c r="I41" s="687"/>
      <c r="J41" s="691"/>
      <c r="K41" s="694"/>
      <c r="L41" s="697"/>
      <c r="M41" s="684"/>
      <c r="N41" s="684"/>
      <c r="O41" s="195"/>
      <c r="P41" s="195"/>
      <c r="Q41" s="195"/>
      <c r="R41" s="195"/>
      <c r="S41" s="195"/>
      <c r="T41" s="195"/>
      <c r="U41" s="195"/>
      <c r="V41" s="195"/>
      <c r="W41" s="195"/>
      <c r="X41" s="195"/>
      <c r="Y41" s="195"/>
      <c r="Z41" s="195"/>
    </row>
    <row r="42" spans="1:26" ht="18" customHeight="1">
      <c r="A42" s="195"/>
      <c r="B42" s="712"/>
      <c r="C42" s="718"/>
      <c r="D42" s="687"/>
      <c r="E42" s="758"/>
      <c r="F42" s="752"/>
      <c r="G42" s="211">
        <v>6</v>
      </c>
      <c r="H42" s="211"/>
      <c r="I42" s="687"/>
      <c r="J42" s="691"/>
      <c r="K42" s="694"/>
      <c r="L42" s="697"/>
      <c r="M42" s="684"/>
      <c r="N42" s="684"/>
      <c r="O42" s="195"/>
      <c r="P42" s="195"/>
      <c r="Q42" s="195"/>
      <c r="R42" s="195"/>
      <c r="S42" s="195"/>
      <c r="T42" s="195"/>
      <c r="U42" s="195"/>
      <c r="V42" s="195"/>
      <c r="W42" s="195"/>
      <c r="X42" s="195"/>
      <c r="Y42" s="195"/>
      <c r="Z42" s="195"/>
    </row>
    <row r="43" spans="1:26" ht="18" customHeight="1">
      <c r="A43" s="195"/>
      <c r="B43" s="712"/>
      <c r="C43" s="718"/>
      <c r="D43" s="687"/>
      <c r="E43" s="758"/>
      <c r="F43" s="752"/>
      <c r="G43" s="211">
        <v>7</v>
      </c>
      <c r="H43" s="211"/>
      <c r="I43" s="687"/>
      <c r="J43" s="691"/>
      <c r="K43" s="694"/>
      <c r="L43" s="697"/>
      <c r="M43" s="684"/>
      <c r="N43" s="684"/>
      <c r="O43" s="195"/>
      <c r="P43" s="195"/>
      <c r="Q43" s="195"/>
      <c r="R43" s="195"/>
      <c r="S43" s="195"/>
      <c r="T43" s="195"/>
      <c r="U43" s="195"/>
      <c r="V43" s="195"/>
      <c r="W43" s="195"/>
      <c r="X43" s="195"/>
      <c r="Y43" s="195"/>
      <c r="Z43" s="195"/>
    </row>
    <row r="44" spans="1:26" ht="18" customHeight="1" thickBot="1">
      <c r="A44" s="195"/>
      <c r="B44" s="713"/>
      <c r="C44" s="718"/>
      <c r="D44" s="687"/>
      <c r="E44" s="758"/>
      <c r="F44" s="752"/>
      <c r="G44" s="211">
        <v>8</v>
      </c>
      <c r="H44" s="211"/>
      <c r="I44" s="687"/>
      <c r="J44" s="692"/>
      <c r="K44" s="695"/>
      <c r="L44" s="698"/>
      <c r="M44" s="684"/>
      <c r="N44" s="684"/>
      <c r="O44" s="195"/>
      <c r="P44" s="195"/>
      <c r="Q44" s="195"/>
      <c r="R44" s="195"/>
      <c r="S44" s="195"/>
      <c r="T44" s="195"/>
      <c r="U44" s="195"/>
      <c r="V44" s="195"/>
      <c r="W44" s="195"/>
      <c r="X44" s="195"/>
      <c r="Y44" s="195"/>
      <c r="Z44" s="195"/>
    </row>
    <row r="45" spans="1:26" ht="27" customHeight="1">
      <c r="A45" s="195"/>
      <c r="B45" s="751"/>
      <c r="C45" s="719" t="s">
        <v>609</v>
      </c>
      <c r="D45" s="686" t="s">
        <v>8</v>
      </c>
      <c r="E45" s="722" t="s">
        <v>606</v>
      </c>
      <c r="F45" s="723" t="s">
        <v>607</v>
      </c>
      <c r="G45" s="703" t="s">
        <v>112</v>
      </c>
      <c r="H45" s="687"/>
      <c r="I45" s="687"/>
      <c r="J45" s="724" t="s">
        <v>608</v>
      </c>
      <c r="K45" s="726" t="s">
        <v>128</v>
      </c>
      <c r="L45" s="683"/>
      <c r="M45" s="683"/>
      <c r="N45" s="683"/>
      <c r="O45" s="195"/>
      <c r="P45" s="195"/>
      <c r="Q45" s="195"/>
      <c r="R45" s="195"/>
      <c r="S45" s="195"/>
      <c r="T45" s="195"/>
      <c r="U45" s="195"/>
      <c r="V45" s="195"/>
      <c r="W45" s="195"/>
      <c r="X45" s="195"/>
      <c r="Y45" s="195"/>
      <c r="Z45" s="195"/>
    </row>
    <row r="46" spans="1:26" ht="33" customHeight="1">
      <c r="A46" s="195"/>
      <c r="B46" s="721"/>
      <c r="C46" s="719"/>
      <c r="D46" s="687"/>
      <c r="E46" s="687"/>
      <c r="F46" s="687"/>
      <c r="G46" s="703" t="s">
        <v>13</v>
      </c>
      <c r="H46" s="686" t="s">
        <v>15</v>
      </c>
      <c r="I46" s="686" t="s">
        <v>488</v>
      </c>
      <c r="J46" s="705"/>
      <c r="K46" s="727"/>
      <c r="L46" s="684"/>
      <c r="M46" s="684"/>
      <c r="N46" s="684"/>
      <c r="O46" s="195"/>
      <c r="P46" s="195"/>
      <c r="Q46" s="195"/>
      <c r="R46" s="195"/>
      <c r="S46" s="195"/>
      <c r="T46" s="195"/>
      <c r="U46" s="195"/>
      <c r="V46" s="195"/>
      <c r="W46" s="195"/>
      <c r="X46" s="195"/>
      <c r="Y46" s="195"/>
      <c r="Z46" s="195"/>
    </row>
    <row r="47" spans="1:26" ht="75" customHeight="1" thickBot="1">
      <c r="A47" s="195"/>
      <c r="B47" s="721"/>
      <c r="C47" s="719"/>
      <c r="D47" s="687"/>
      <c r="E47" s="687"/>
      <c r="F47" s="687"/>
      <c r="G47" s="687"/>
      <c r="H47" s="687"/>
      <c r="I47" s="687"/>
      <c r="J47" s="725"/>
      <c r="K47" s="728"/>
      <c r="L47" s="684"/>
      <c r="M47" s="684"/>
      <c r="N47" s="684"/>
      <c r="O47" s="195"/>
      <c r="P47" s="195"/>
      <c r="Q47" s="195"/>
      <c r="R47" s="195"/>
      <c r="S47" s="195"/>
      <c r="T47" s="195"/>
      <c r="U47" s="195"/>
      <c r="V47" s="195"/>
      <c r="W47" s="195"/>
      <c r="X47" s="195"/>
      <c r="Y47" s="195"/>
      <c r="Z47" s="195"/>
    </row>
    <row r="48" spans="1:26" ht="62.25" customHeight="1">
      <c r="A48" s="195"/>
      <c r="B48" s="711" t="str">
        <f>+LEFT(C48,4)</f>
        <v>11.1</v>
      </c>
      <c r="C48" s="718" t="s">
        <v>196</v>
      </c>
      <c r="D48" s="737" t="s">
        <v>489</v>
      </c>
      <c r="E48" s="763" t="s">
        <v>738</v>
      </c>
      <c r="F48" s="699">
        <v>3</v>
      </c>
      <c r="G48" s="341">
        <v>1</v>
      </c>
      <c r="H48" s="280" t="s">
        <v>197</v>
      </c>
      <c r="I48" s="739" t="s">
        <v>792</v>
      </c>
      <c r="J48" s="690">
        <v>3</v>
      </c>
      <c r="K48" s="734" t="str">
        <f>+IF(OR(ISBLANK(F48),ISBLANK(J48)),"",IF(OR(AND(F48=1,J48=1),AND(F48=1,J48=2),AND(F48=1,J48=3)),"Deficiencia de control mayor (diseño y ejecución)",IF(OR(AND(F48=2,J48=2),AND(F48=3,J48=1),AND(F48=3,J48=2),AND(F48=2,J48=1)),"Deficiencia de control (diseño o ejecución)",IF(AND(F48=2,J48=3),"Oportunidad de mejora","Mantenimiento del control"))))</f>
        <v>Mantenimiento del control</v>
      </c>
      <c r="L48" s="696">
        <f>+IF(K48="",152,IF(K48="Deficiencia de control mayor (diseño y ejecución)",160,IF(K48="Deficiencia de control (diseño o ejecución)",180,IF(K48="Oportunidad de mejora",200,220))))</f>
        <v>220</v>
      </c>
      <c r="M48" s="685">
        <v>3.7896000000000001</v>
      </c>
      <c r="N48" s="685">
        <f>+L48+M48</f>
        <v>223.78960000000001</v>
      </c>
      <c r="O48" s="195"/>
      <c r="P48" s="195"/>
      <c r="Q48" s="195"/>
      <c r="R48" s="195"/>
      <c r="S48" s="195"/>
      <c r="T48" s="195"/>
      <c r="U48" s="195"/>
      <c r="V48" s="195"/>
      <c r="W48" s="195"/>
      <c r="X48" s="195"/>
      <c r="Y48" s="195"/>
      <c r="Z48" s="195"/>
    </row>
    <row r="49" spans="1:26" ht="42.75" customHeight="1">
      <c r="A49" s="195"/>
      <c r="B49" s="712"/>
      <c r="C49" s="718"/>
      <c r="D49" s="687"/>
      <c r="E49" s="764"/>
      <c r="F49" s="752"/>
      <c r="G49" s="341">
        <v>2</v>
      </c>
      <c r="H49" s="225" t="s">
        <v>739</v>
      </c>
      <c r="I49" s="687"/>
      <c r="J49" s="691"/>
      <c r="K49" s="694"/>
      <c r="L49" s="697"/>
      <c r="M49" s="684"/>
      <c r="N49" s="684"/>
      <c r="O49" s="195"/>
      <c r="P49" s="195"/>
      <c r="Q49" s="195"/>
      <c r="R49" s="195"/>
      <c r="S49" s="195"/>
      <c r="T49" s="195"/>
      <c r="U49" s="195"/>
      <c r="V49" s="195"/>
      <c r="W49" s="195"/>
      <c r="X49" s="195"/>
      <c r="Y49" s="195"/>
      <c r="Z49" s="195"/>
    </row>
    <row r="50" spans="1:26" ht="88.5" customHeight="1">
      <c r="A50" s="195"/>
      <c r="B50" s="712"/>
      <c r="C50" s="718"/>
      <c r="D50" s="687"/>
      <c r="E50" s="764"/>
      <c r="F50" s="752"/>
      <c r="G50" s="341">
        <v>3</v>
      </c>
      <c r="H50" s="276" t="s">
        <v>550</v>
      </c>
      <c r="I50" s="687"/>
      <c r="J50" s="691"/>
      <c r="K50" s="694"/>
      <c r="L50" s="697"/>
      <c r="M50" s="684"/>
      <c r="N50" s="684"/>
      <c r="O50" s="195"/>
      <c r="P50" s="195"/>
      <c r="Q50" s="195"/>
      <c r="R50" s="195"/>
      <c r="S50" s="195"/>
      <c r="T50" s="195"/>
      <c r="U50" s="195"/>
      <c r="V50" s="195"/>
      <c r="W50" s="195"/>
      <c r="X50" s="195"/>
      <c r="Y50" s="195"/>
      <c r="Z50" s="195"/>
    </row>
    <row r="51" spans="1:26" ht="28.5" customHeight="1">
      <c r="A51" s="195"/>
      <c r="B51" s="712"/>
      <c r="C51" s="718"/>
      <c r="D51" s="687"/>
      <c r="E51" s="764"/>
      <c r="F51" s="752"/>
      <c r="G51" s="341">
        <v>4</v>
      </c>
      <c r="H51" s="765" t="s">
        <v>648</v>
      </c>
      <c r="I51" s="687"/>
      <c r="J51" s="691"/>
      <c r="K51" s="694"/>
      <c r="L51" s="697"/>
      <c r="M51" s="684"/>
      <c r="N51" s="684"/>
      <c r="O51" s="195"/>
      <c r="P51" s="195"/>
      <c r="Q51" s="195"/>
      <c r="R51" s="195"/>
      <c r="S51" s="195"/>
      <c r="T51" s="195"/>
      <c r="U51" s="195"/>
      <c r="V51" s="195"/>
      <c r="W51" s="195"/>
      <c r="X51" s="195"/>
      <c r="Y51" s="195"/>
      <c r="Z51" s="195"/>
    </row>
    <row r="52" spans="1:26" ht="28.5" customHeight="1">
      <c r="A52" s="195"/>
      <c r="B52" s="712"/>
      <c r="C52" s="718"/>
      <c r="D52" s="687"/>
      <c r="E52" s="764"/>
      <c r="F52" s="752"/>
      <c r="G52" s="341">
        <v>5</v>
      </c>
      <c r="H52" s="766"/>
      <c r="I52" s="687"/>
      <c r="J52" s="691"/>
      <c r="K52" s="694"/>
      <c r="L52" s="697"/>
      <c r="M52" s="684"/>
      <c r="N52" s="684"/>
      <c r="O52" s="195"/>
      <c r="P52" s="195"/>
      <c r="Q52" s="195"/>
      <c r="R52" s="195"/>
      <c r="S52" s="195"/>
      <c r="T52" s="195"/>
      <c r="U52" s="195"/>
      <c r="V52" s="195"/>
      <c r="W52" s="195"/>
      <c r="X52" s="195"/>
      <c r="Y52" s="195"/>
      <c r="Z52" s="195"/>
    </row>
    <row r="53" spans="1:26" ht="28.5" customHeight="1">
      <c r="A53" s="195"/>
      <c r="B53" s="712"/>
      <c r="C53" s="718"/>
      <c r="D53" s="687"/>
      <c r="E53" s="764"/>
      <c r="F53" s="752"/>
      <c r="G53" s="341">
        <v>6</v>
      </c>
      <c r="H53" s="766"/>
      <c r="I53" s="687"/>
      <c r="J53" s="691"/>
      <c r="K53" s="694"/>
      <c r="L53" s="697"/>
      <c r="M53" s="684"/>
      <c r="N53" s="684"/>
      <c r="O53" s="195"/>
      <c r="P53" s="195"/>
      <c r="Q53" s="195"/>
      <c r="R53" s="195"/>
      <c r="S53" s="195"/>
      <c r="T53" s="195"/>
      <c r="U53" s="195"/>
      <c r="V53" s="195"/>
      <c r="W53" s="195"/>
      <c r="X53" s="195"/>
      <c r="Y53" s="195"/>
      <c r="Z53" s="195"/>
    </row>
    <row r="54" spans="1:26" ht="28.5" customHeight="1">
      <c r="A54" s="195"/>
      <c r="B54" s="712"/>
      <c r="C54" s="718"/>
      <c r="D54" s="687"/>
      <c r="E54" s="764"/>
      <c r="F54" s="752"/>
      <c r="G54" s="341">
        <v>7</v>
      </c>
      <c r="H54" s="766"/>
      <c r="I54" s="687"/>
      <c r="J54" s="691"/>
      <c r="K54" s="694"/>
      <c r="L54" s="697"/>
      <c r="M54" s="684"/>
      <c r="N54" s="684"/>
      <c r="O54" s="195"/>
      <c r="P54" s="195"/>
      <c r="Q54" s="195"/>
      <c r="R54" s="195"/>
      <c r="S54" s="195"/>
      <c r="T54" s="195"/>
      <c r="U54" s="195"/>
      <c r="V54" s="195"/>
      <c r="W54" s="195"/>
      <c r="X54" s="195"/>
      <c r="Y54" s="195"/>
      <c r="Z54" s="195"/>
    </row>
    <row r="55" spans="1:26" ht="28.5" customHeight="1" thickBot="1">
      <c r="A55" s="195"/>
      <c r="B55" s="713"/>
      <c r="C55" s="718"/>
      <c r="D55" s="687"/>
      <c r="E55" s="764"/>
      <c r="F55" s="752"/>
      <c r="G55" s="341">
        <v>8</v>
      </c>
      <c r="H55" s="767"/>
      <c r="I55" s="687"/>
      <c r="J55" s="692"/>
      <c r="K55" s="695"/>
      <c r="L55" s="698"/>
      <c r="M55" s="684"/>
      <c r="N55" s="684"/>
      <c r="O55" s="195"/>
      <c r="P55" s="195"/>
      <c r="Q55" s="195"/>
      <c r="R55" s="195"/>
      <c r="S55" s="195"/>
      <c r="T55" s="195"/>
      <c r="U55" s="195"/>
      <c r="V55" s="195"/>
      <c r="W55" s="195"/>
      <c r="X55" s="195"/>
      <c r="Y55" s="195"/>
      <c r="Z55" s="195"/>
    </row>
    <row r="56" spans="1:26" ht="39" customHeight="1">
      <c r="A56" s="196"/>
      <c r="B56" s="711" t="str">
        <f>+LEFT(C56,4)</f>
        <v>11.2</v>
      </c>
      <c r="C56" s="718" t="s">
        <v>198</v>
      </c>
      <c r="D56" s="736" t="s">
        <v>489</v>
      </c>
      <c r="E56" s="763" t="s">
        <v>740</v>
      </c>
      <c r="F56" s="718">
        <v>3</v>
      </c>
      <c r="G56" s="341">
        <v>1</v>
      </c>
      <c r="H56" s="224" t="s">
        <v>197</v>
      </c>
      <c r="I56" s="739" t="s">
        <v>551</v>
      </c>
      <c r="J56" s="690">
        <v>3</v>
      </c>
      <c r="K56" s="700" t="str">
        <f>+IF(OR(ISBLANK(F56),ISBLANK(J56)),"",IF(OR(AND(F56=1,J56=1),AND(F56=1,J56=2),AND(F56=1,J56=3)),"Deficiencia de control mayor (diseño y ejecución)",IF(OR(AND(F56=2,J56=2),AND(F56=3,J56=1),AND(F56=3,J56=2),AND(F56=2,J56=1)),"Deficiencia de control (diseño o ejecución)",IF(AND(F56=2,J56=3),"Oportunidad de mejora","Mantenimiento del control"))))</f>
        <v>Mantenimiento del control</v>
      </c>
      <c r="L56" s="696">
        <f>+IF(K56="",152,IF(K56="Deficiencia de control mayor (diseño y ejecución)",160,IF(K56="Deficiencia de control (diseño o ejecución)",180,IF(K56="Oportunidad de mejora",200,220))))</f>
        <v>220</v>
      </c>
      <c r="M56" s="685">
        <v>3.8456000000000001</v>
      </c>
      <c r="N56" s="685">
        <f>+L56+M56</f>
        <v>223.84559999999999</v>
      </c>
      <c r="O56" s="195"/>
      <c r="P56" s="195"/>
      <c r="Q56" s="195"/>
      <c r="R56" s="195"/>
      <c r="S56" s="195"/>
      <c r="T56" s="195"/>
      <c r="U56" s="195"/>
      <c r="V56" s="195"/>
      <c r="W56" s="195"/>
      <c r="X56" s="195"/>
      <c r="Y56" s="195"/>
      <c r="Z56" s="195"/>
    </row>
    <row r="57" spans="1:26" ht="39" customHeight="1">
      <c r="A57" s="196"/>
      <c r="B57" s="712"/>
      <c r="C57" s="718"/>
      <c r="D57" s="687"/>
      <c r="E57" s="764"/>
      <c r="F57" s="687"/>
      <c r="G57" s="341">
        <v>2</v>
      </c>
      <c r="H57" s="277" t="s">
        <v>457</v>
      </c>
      <c r="I57" s="687"/>
      <c r="J57" s="691"/>
      <c r="K57" s="701"/>
      <c r="L57" s="697"/>
      <c r="M57" s="684"/>
      <c r="N57" s="684"/>
      <c r="O57" s="195"/>
      <c r="P57" s="195"/>
      <c r="Q57" s="195"/>
      <c r="R57" s="195"/>
      <c r="S57" s="195"/>
      <c r="T57" s="195"/>
      <c r="U57" s="195"/>
      <c r="V57" s="195"/>
      <c r="W57" s="195"/>
      <c r="X57" s="195"/>
      <c r="Y57" s="195"/>
      <c r="Z57" s="195"/>
    </row>
    <row r="58" spans="1:26" ht="39" customHeight="1">
      <c r="A58" s="196"/>
      <c r="B58" s="712"/>
      <c r="C58" s="718"/>
      <c r="D58" s="687"/>
      <c r="E58" s="764"/>
      <c r="F58" s="687"/>
      <c r="G58" s="341">
        <v>3</v>
      </c>
      <c r="H58" s="224" t="s">
        <v>188</v>
      </c>
      <c r="I58" s="687"/>
      <c r="J58" s="691"/>
      <c r="K58" s="701"/>
      <c r="L58" s="697"/>
      <c r="M58" s="684"/>
      <c r="N58" s="684"/>
      <c r="O58" s="195"/>
      <c r="P58" s="195"/>
      <c r="Q58" s="195"/>
      <c r="R58" s="195"/>
      <c r="S58" s="195"/>
      <c r="T58" s="195"/>
      <c r="U58" s="195"/>
      <c r="V58" s="195"/>
      <c r="W58" s="195"/>
      <c r="X58" s="195"/>
      <c r="Y58" s="195"/>
      <c r="Z58" s="195"/>
    </row>
    <row r="59" spans="1:26" ht="39" customHeight="1">
      <c r="A59" s="196"/>
      <c r="B59" s="712"/>
      <c r="C59" s="718"/>
      <c r="D59" s="687"/>
      <c r="E59" s="764"/>
      <c r="F59" s="687"/>
      <c r="G59" s="341">
        <v>4</v>
      </c>
      <c r="H59" s="278" t="s">
        <v>649</v>
      </c>
      <c r="I59" s="687"/>
      <c r="J59" s="691"/>
      <c r="K59" s="701"/>
      <c r="L59" s="697"/>
      <c r="M59" s="684"/>
      <c r="N59" s="684"/>
      <c r="O59" s="195"/>
      <c r="P59" s="195"/>
      <c r="Q59" s="195"/>
      <c r="R59" s="195"/>
      <c r="S59" s="195"/>
      <c r="T59" s="195"/>
      <c r="U59" s="195"/>
      <c r="V59" s="195"/>
      <c r="W59" s="195"/>
      <c r="X59" s="195"/>
      <c r="Y59" s="195"/>
      <c r="Z59" s="195"/>
    </row>
    <row r="60" spans="1:26" ht="39" customHeight="1">
      <c r="A60" s="196"/>
      <c r="B60" s="712"/>
      <c r="C60" s="718"/>
      <c r="D60" s="687"/>
      <c r="E60" s="764"/>
      <c r="F60" s="687"/>
      <c r="G60" s="341">
        <v>5</v>
      </c>
      <c r="H60" s="277"/>
      <c r="I60" s="687"/>
      <c r="J60" s="691"/>
      <c r="K60" s="701"/>
      <c r="L60" s="697"/>
      <c r="M60" s="684"/>
      <c r="N60" s="684"/>
      <c r="O60" s="195"/>
      <c r="P60" s="195"/>
      <c r="Q60" s="195"/>
      <c r="R60" s="195"/>
      <c r="S60" s="195"/>
      <c r="T60" s="195"/>
      <c r="U60" s="195"/>
      <c r="V60" s="195"/>
      <c r="W60" s="195"/>
      <c r="X60" s="195"/>
      <c r="Y60" s="195"/>
      <c r="Z60" s="195"/>
    </row>
    <row r="61" spans="1:26" ht="39" customHeight="1">
      <c r="A61" s="196"/>
      <c r="B61" s="712"/>
      <c r="C61" s="718"/>
      <c r="D61" s="687"/>
      <c r="E61" s="764"/>
      <c r="F61" s="687"/>
      <c r="G61" s="341">
        <v>6</v>
      </c>
      <c r="H61" s="210"/>
      <c r="I61" s="687"/>
      <c r="J61" s="691"/>
      <c r="K61" s="701"/>
      <c r="L61" s="697"/>
      <c r="M61" s="684"/>
      <c r="N61" s="684"/>
      <c r="O61" s="195"/>
      <c r="P61" s="195"/>
      <c r="Q61" s="195"/>
      <c r="R61" s="195"/>
      <c r="S61" s="195"/>
      <c r="T61" s="195"/>
      <c r="U61" s="195"/>
      <c r="V61" s="195"/>
      <c r="W61" s="195"/>
      <c r="X61" s="195"/>
      <c r="Y61" s="195"/>
      <c r="Z61" s="195"/>
    </row>
    <row r="62" spans="1:26" ht="39" customHeight="1">
      <c r="A62" s="196"/>
      <c r="B62" s="712"/>
      <c r="C62" s="718"/>
      <c r="D62" s="687"/>
      <c r="E62" s="764"/>
      <c r="F62" s="687"/>
      <c r="G62" s="341">
        <v>7</v>
      </c>
      <c r="H62" s="209"/>
      <c r="I62" s="687"/>
      <c r="J62" s="691"/>
      <c r="K62" s="701"/>
      <c r="L62" s="697"/>
      <c r="M62" s="684"/>
      <c r="N62" s="684"/>
      <c r="O62" s="195"/>
      <c r="P62" s="195"/>
      <c r="Q62" s="195"/>
      <c r="R62" s="195"/>
      <c r="S62" s="195"/>
      <c r="T62" s="195"/>
      <c r="U62" s="195"/>
      <c r="V62" s="195"/>
      <c r="W62" s="195"/>
      <c r="X62" s="195"/>
      <c r="Y62" s="195"/>
      <c r="Z62" s="195"/>
    </row>
    <row r="63" spans="1:26" ht="39" customHeight="1" thickBot="1">
      <c r="A63" s="196"/>
      <c r="B63" s="713"/>
      <c r="C63" s="718"/>
      <c r="D63" s="687"/>
      <c r="E63" s="764"/>
      <c r="F63" s="687"/>
      <c r="G63" s="341">
        <v>8</v>
      </c>
      <c r="H63" s="209"/>
      <c r="I63" s="687"/>
      <c r="J63" s="692"/>
      <c r="K63" s="702"/>
      <c r="L63" s="698"/>
      <c r="M63" s="684"/>
      <c r="N63" s="684"/>
      <c r="O63" s="195"/>
      <c r="P63" s="195"/>
      <c r="Q63" s="195"/>
      <c r="R63" s="195"/>
      <c r="S63" s="195"/>
      <c r="T63" s="195"/>
      <c r="U63" s="195"/>
      <c r="V63" s="195"/>
      <c r="W63" s="195"/>
      <c r="X63" s="195"/>
      <c r="Y63" s="195"/>
      <c r="Z63" s="195"/>
    </row>
    <row r="64" spans="1:26" ht="59.25" customHeight="1">
      <c r="A64" s="195"/>
      <c r="B64" s="711" t="str">
        <f>+LEFT(C64,4)</f>
        <v>11.3</v>
      </c>
      <c r="C64" s="718" t="s">
        <v>199</v>
      </c>
      <c r="D64" s="737" t="s">
        <v>490</v>
      </c>
      <c r="E64" s="737" t="s">
        <v>701</v>
      </c>
      <c r="F64" s="716">
        <v>3</v>
      </c>
      <c r="G64" s="207">
        <v>1</v>
      </c>
      <c r="H64" s="216" t="s">
        <v>458</v>
      </c>
      <c r="I64" s="688" t="s">
        <v>793</v>
      </c>
      <c r="J64" s="690">
        <v>1</v>
      </c>
      <c r="K64" s="738" t="str">
        <f>+IF(OR(ISBLANK(F64),ISBLANK(J64)),"",IF(OR(AND(F64=1,J64=1),AND(F64=1,J64=2),AND(F64=1,J64=3)),"Deficiencia de control mayor (diseño y ejecución)",IF(OR(AND(F64=2,J64=2),AND(F64=3,J64=1),AND(F64=3,J64=2),AND(F64=2,J64=1)),"Deficiencia de control (diseño o ejecución)",IF(AND(F64=2,J64=3),"Oportunidad de mejora","Mantenimiento del control"))))</f>
        <v>Deficiencia de control (diseño o ejecución)</v>
      </c>
      <c r="L64" s="696">
        <f>+IF(K64="",152,IF(K64="Deficiencia de control mayor (diseño y ejecución)",160,IF(K64="Deficiencia de control (diseño o ejecución)",180,IF(K64="Oportunidad de mejora",200,220))))</f>
        <v>180</v>
      </c>
      <c r="M64" s="685">
        <v>3.9653999999999998</v>
      </c>
      <c r="N64" s="685">
        <f>+L64+M64</f>
        <v>183.96539999999999</v>
      </c>
      <c r="O64" s="195"/>
      <c r="P64" s="195"/>
      <c r="Q64" s="195"/>
      <c r="R64" s="195"/>
      <c r="S64" s="195"/>
      <c r="T64" s="195"/>
      <c r="U64" s="195"/>
      <c r="V64" s="195"/>
      <c r="W64" s="195"/>
      <c r="X64" s="195"/>
      <c r="Y64" s="195"/>
      <c r="Z64" s="195"/>
    </row>
    <row r="65" spans="1:26" ht="59.25" customHeight="1">
      <c r="A65" s="195"/>
      <c r="B65" s="712"/>
      <c r="C65" s="718"/>
      <c r="D65" s="687"/>
      <c r="E65" s="687"/>
      <c r="F65" s="687"/>
      <c r="G65" s="207">
        <v>2</v>
      </c>
      <c r="H65" s="217" t="s">
        <v>455</v>
      </c>
      <c r="I65" s="689"/>
      <c r="J65" s="691"/>
      <c r="K65" s="694"/>
      <c r="L65" s="697"/>
      <c r="M65" s="684"/>
      <c r="N65" s="684"/>
      <c r="O65" s="195"/>
      <c r="P65" s="195"/>
      <c r="Q65" s="195"/>
      <c r="R65" s="195"/>
      <c r="S65" s="195"/>
      <c r="T65" s="195"/>
      <c r="U65" s="195"/>
      <c r="V65" s="195"/>
      <c r="W65" s="195"/>
      <c r="X65" s="195"/>
      <c r="Y65" s="195"/>
      <c r="Z65" s="195"/>
    </row>
    <row r="66" spans="1:26" ht="59.25" customHeight="1">
      <c r="A66" s="195"/>
      <c r="B66" s="712"/>
      <c r="C66" s="718"/>
      <c r="D66" s="687"/>
      <c r="E66" s="687"/>
      <c r="F66" s="687"/>
      <c r="G66" s="207">
        <v>3</v>
      </c>
      <c r="H66" s="216" t="s">
        <v>459</v>
      </c>
      <c r="I66" s="689"/>
      <c r="J66" s="691"/>
      <c r="K66" s="694"/>
      <c r="L66" s="697"/>
      <c r="M66" s="684"/>
      <c r="N66" s="684"/>
      <c r="O66" s="195"/>
      <c r="P66" s="195"/>
      <c r="Q66" s="195"/>
      <c r="R66" s="195"/>
      <c r="S66" s="195"/>
      <c r="T66" s="195"/>
      <c r="U66" s="195"/>
      <c r="V66" s="195"/>
      <c r="W66" s="195"/>
      <c r="X66" s="195"/>
      <c r="Y66" s="195"/>
      <c r="Z66" s="195"/>
    </row>
    <row r="67" spans="1:26" ht="59.25" customHeight="1">
      <c r="A67" s="195"/>
      <c r="B67" s="712"/>
      <c r="C67" s="718"/>
      <c r="D67" s="687"/>
      <c r="E67" s="687"/>
      <c r="F67" s="687"/>
      <c r="G67" s="207">
        <v>4</v>
      </c>
      <c r="H67" s="217" t="s">
        <v>491</v>
      </c>
      <c r="I67" s="689"/>
      <c r="J67" s="691"/>
      <c r="K67" s="694"/>
      <c r="L67" s="697"/>
      <c r="M67" s="684"/>
      <c r="N67" s="684"/>
      <c r="O67" s="195"/>
      <c r="P67" s="195"/>
      <c r="Q67" s="195"/>
      <c r="R67" s="195"/>
      <c r="S67" s="195"/>
      <c r="T67" s="195"/>
      <c r="U67" s="195"/>
      <c r="V67" s="195"/>
      <c r="W67" s="195"/>
      <c r="X67" s="195"/>
      <c r="Y67" s="195"/>
      <c r="Z67" s="195"/>
    </row>
    <row r="68" spans="1:26" ht="59.25" customHeight="1">
      <c r="A68" s="195"/>
      <c r="B68" s="712"/>
      <c r="C68" s="718"/>
      <c r="D68" s="687"/>
      <c r="E68" s="687"/>
      <c r="F68" s="687"/>
      <c r="G68" s="207">
        <v>5</v>
      </c>
      <c r="H68" s="218" t="s">
        <v>220</v>
      </c>
      <c r="I68" s="689"/>
      <c r="J68" s="691"/>
      <c r="K68" s="694"/>
      <c r="L68" s="697"/>
      <c r="M68" s="684"/>
      <c r="N68" s="684"/>
      <c r="O68" s="195"/>
      <c r="P68" s="195"/>
      <c r="Q68" s="195"/>
      <c r="R68" s="195"/>
      <c r="S68" s="195"/>
      <c r="T68" s="195"/>
      <c r="U68" s="195"/>
      <c r="V68" s="195"/>
      <c r="W68" s="195"/>
      <c r="X68" s="195"/>
      <c r="Y68" s="195"/>
      <c r="Z68" s="195"/>
    </row>
    <row r="69" spans="1:26" ht="49.5" customHeight="1">
      <c r="A69" s="195"/>
      <c r="B69" s="712"/>
      <c r="C69" s="718"/>
      <c r="D69" s="687"/>
      <c r="E69" s="687"/>
      <c r="F69" s="687"/>
      <c r="G69" s="207">
        <v>6</v>
      </c>
      <c r="H69" s="219"/>
      <c r="I69" s="689"/>
      <c r="J69" s="691"/>
      <c r="K69" s="694"/>
      <c r="L69" s="697"/>
      <c r="M69" s="684"/>
      <c r="N69" s="684"/>
      <c r="O69" s="195"/>
      <c r="P69" s="195"/>
      <c r="Q69" s="195"/>
      <c r="R69" s="195"/>
      <c r="S69" s="195"/>
      <c r="T69" s="195"/>
      <c r="U69" s="195"/>
      <c r="V69" s="195"/>
      <c r="W69" s="195"/>
      <c r="X69" s="195"/>
      <c r="Y69" s="195"/>
      <c r="Z69" s="195"/>
    </row>
    <row r="70" spans="1:26" ht="49.5" customHeight="1">
      <c r="A70" s="195"/>
      <c r="B70" s="712"/>
      <c r="C70" s="718"/>
      <c r="D70" s="687"/>
      <c r="E70" s="687"/>
      <c r="F70" s="687"/>
      <c r="G70" s="207">
        <v>7</v>
      </c>
      <c r="H70" s="220"/>
      <c r="I70" s="689"/>
      <c r="J70" s="691"/>
      <c r="K70" s="694"/>
      <c r="L70" s="697"/>
      <c r="M70" s="684"/>
      <c r="N70" s="684"/>
      <c r="O70" s="195"/>
      <c r="P70" s="195"/>
      <c r="Q70" s="195"/>
      <c r="R70" s="195"/>
      <c r="S70" s="195"/>
      <c r="T70" s="195"/>
      <c r="U70" s="195"/>
      <c r="V70" s="195"/>
      <c r="W70" s="195"/>
      <c r="X70" s="195"/>
      <c r="Y70" s="195"/>
      <c r="Z70" s="195"/>
    </row>
    <row r="71" spans="1:26" ht="49.5" customHeight="1" thickBot="1">
      <c r="A71" s="195"/>
      <c r="B71" s="713"/>
      <c r="C71" s="718"/>
      <c r="D71" s="687"/>
      <c r="E71" s="687"/>
      <c r="F71" s="687"/>
      <c r="G71" s="207">
        <v>8</v>
      </c>
      <c r="H71" s="221"/>
      <c r="I71" s="689"/>
      <c r="J71" s="692"/>
      <c r="K71" s="695"/>
      <c r="L71" s="698"/>
      <c r="M71" s="684"/>
      <c r="N71" s="684"/>
      <c r="O71" s="195"/>
      <c r="P71" s="195"/>
      <c r="Q71" s="195"/>
      <c r="R71" s="195"/>
      <c r="S71" s="195"/>
      <c r="T71" s="195"/>
      <c r="U71" s="195"/>
      <c r="V71" s="195"/>
      <c r="W71" s="195"/>
      <c r="X71" s="195"/>
      <c r="Y71" s="195"/>
      <c r="Z71" s="195"/>
    </row>
    <row r="72" spans="1:26" ht="38.25" customHeight="1">
      <c r="A72" s="195"/>
      <c r="B72" s="711" t="str">
        <f>+LEFT(C72,4)</f>
        <v>11.4</v>
      </c>
      <c r="C72" s="718" t="s">
        <v>200</v>
      </c>
      <c r="D72" s="737" t="s">
        <v>492</v>
      </c>
      <c r="E72" s="737" t="s">
        <v>702</v>
      </c>
      <c r="F72" s="699">
        <v>3</v>
      </c>
      <c r="G72" s="341">
        <v>1</v>
      </c>
      <c r="H72" s="205" t="s">
        <v>552</v>
      </c>
      <c r="I72" s="699" t="s">
        <v>553</v>
      </c>
      <c r="J72" s="690">
        <v>3</v>
      </c>
      <c r="K72" s="700" t="str">
        <f>+IF(OR(ISBLANK(F72),ISBLANK(J72)),"",IF(OR(AND(F72=1,J72=1),AND(F72=1,J72=2),AND(F72=1,J72=3)),"Deficiencia de control mayor (diseño y ejecución)",IF(OR(AND(F72=2,J72=2),AND(F72=3,J72=1),AND(F72=3,J72=2),AND(F72=2,J72=1)),"Deficiencia de control (diseño o ejecución)",IF(AND(F72=2,J72=3),"Oportunidad de mejora","Mantenimiento del control"))))</f>
        <v>Mantenimiento del control</v>
      </c>
      <c r="L72" s="696">
        <f>+IF(K72="",152,IF(K72="Deficiencia de control mayor (diseño y ejecución)",160,IF(K72="Deficiencia de control (diseño o ejecución)",180,IF(K72="Oportunidad de mejora",200,220))))</f>
        <v>220</v>
      </c>
      <c r="M72" s="685">
        <v>4.0122999999999998</v>
      </c>
      <c r="N72" s="685">
        <f>+L72+M72</f>
        <v>224.01230000000001</v>
      </c>
      <c r="O72" s="195"/>
      <c r="P72" s="195"/>
      <c r="Q72" s="195"/>
      <c r="R72" s="195"/>
      <c r="S72" s="195"/>
      <c r="T72" s="195"/>
      <c r="U72" s="195"/>
      <c r="V72" s="195"/>
      <c r="W72" s="195"/>
      <c r="X72" s="195"/>
      <c r="Y72" s="195"/>
      <c r="Z72" s="195"/>
    </row>
    <row r="73" spans="1:26" ht="38.25" customHeight="1">
      <c r="A73" s="195"/>
      <c r="B73" s="712"/>
      <c r="C73" s="718"/>
      <c r="D73" s="687"/>
      <c r="E73" s="687"/>
      <c r="F73" s="752"/>
      <c r="G73" s="341">
        <v>2</v>
      </c>
      <c r="H73" s="210"/>
      <c r="I73" s="687"/>
      <c r="J73" s="691"/>
      <c r="K73" s="701"/>
      <c r="L73" s="697"/>
      <c r="M73" s="684"/>
      <c r="N73" s="684"/>
      <c r="O73" s="195"/>
      <c r="P73" s="195"/>
      <c r="Q73" s="195"/>
      <c r="R73" s="195"/>
      <c r="S73" s="195"/>
      <c r="T73" s="195"/>
      <c r="U73" s="195"/>
      <c r="V73" s="195"/>
      <c r="W73" s="195"/>
      <c r="X73" s="195"/>
      <c r="Y73" s="195"/>
      <c r="Z73" s="195"/>
    </row>
    <row r="74" spans="1:26" ht="18.75" customHeight="1">
      <c r="A74" s="195"/>
      <c r="B74" s="712"/>
      <c r="C74" s="718"/>
      <c r="D74" s="687"/>
      <c r="E74" s="687"/>
      <c r="F74" s="752"/>
      <c r="G74" s="341">
        <v>3</v>
      </c>
      <c r="H74" s="210"/>
      <c r="I74" s="687"/>
      <c r="J74" s="691"/>
      <c r="K74" s="701"/>
      <c r="L74" s="697"/>
      <c r="M74" s="684"/>
      <c r="N74" s="684"/>
      <c r="O74" s="195"/>
      <c r="P74" s="195"/>
      <c r="Q74" s="195"/>
      <c r="R74" s="195"/>
      <c r="S74" s="195"/>
      <c r="T74" s="195"/>
      <c r="U74" s="195"/>
      <c r="V74" s="195"/>
      <c r="W74" s="195"/>
      <c r="X74" s="195"/>
      <c r="Y74" s="195"/>
      <c r="Z74" s="195"/>
    </row>
    <row r="75" spans="1:26" ht="18.75" customHeight="1">
      <c r="A75" s="195"/>
      <c r="B75" s="712"/>
      <c r="C75" s="718"/>
      <c r="D75" s="687"/>
      <c r="E75" s="687"/>
      <c r="F75" s="752"/>
      <c r="G75" s="341">
        <v>4</v>
      </c>
      <c r="H75" s="215"/>
      <c r="I75" s="687"/>
      <c r="J75" s="691"/>
      <c r="K75" s="701"/>
      <c r="L75" s="697"/>
      <c r="M75" s="684"/>
      <c r="N75" s="684"/>
      <c r="O75" s="195"/>
      <c r="P75" s="195"/>
      <c r="Q75" s="195"/>
      <c r="R75" s="195"/>
      <c r="S75" s="195"/>
      <c r="T75" s="195"/>
      <c r="U75" s="195"/>
      <c r="V75" s="195"/>
      <c r="W75" s="195"/>
      <c r="X75" s="195"/>
      <c r="Y75" s="195"/>
      <c r="Z75" s="195"/>
    </row>
    <row r="76" spans="1:26" ht="18.75" customHeight="1">
      <c r="A76" s="195"/>
      <c r="B76" s="712"/>
      <c r="C76" s="718"/>
      <c r="D76" s="687"/>
      <c r="E76" s="687"/>
      <c r="F76" s="752"/>
      <c r="G76" s="341">
        <v>5</v>
      </c>
      <c r="H76" s="209"/>
      <c r="I76" s="687"/>
      <c r="J76" s="691"/>
      <c r="K76" s="701"/>
      <c r="L76" s="697"/>
      <c r="M76" s="684"/>
      <c r="N76" s="684"/>
      <c r="O76" s="195"/>
      <c r="P76" s="195"/>
      <c r="Q76" s="195"/>
      <c r="R76" s="195"/>
      <c r="S76" s="195"/>
      <c r="T76" s="195"/>
      <c r="U76" s="195"/>
      <c r="V76" s="195"/>
      <c r="W76" s="195"/>
      <c r="X76" s="195"/>
      <c r="Y76" s="195"/>
      <c r="Z76" s="195"/>
    </row>
    <row r="77" spans="1:26" ht="18.75" customHeight="1">
      <c r="A77" s="195"/>
      <c r="B77" s="712"/>
      <c r="C77" s="718"/>
      <c r="D77" s="687"/>
      <c r="E77" s="687"/>
      <c r="F77" s="752"/>
      <c r="G77" s="341">
        <v>6</v>
      </c>
      <c r="H77" s="209"/>
      <c r="I77" s="687"/>
      <c r="J77" s="691"/>
      <c r="K77" s="701"/>
      <c r="L77" s="697"/>
      <c r="M77" s="684"/>
      <c r="N77" s="684"/>
      <c r="O77" s="195"/>
      <c r="P77" s="195"/>
      <c r="Q77" s="195"/>
      <c r="R77" s="195"/>
      <c r="S77" s="195"/>
      <c r="T77" s="195"/>
      <c r="U77" s="195"/>
      <c r="V77" s="195"/>
      <c r="W77" s="195"/>
      <c r="X77" s="195"/>
      <c r="Y77" s="195"/>
      <c r="Z77" s="195"/>
    </row>
    <row r="78" spans="1:26" ht="18.75" customHeight="1">
      <c r="A78" s="195"/>
      <c r="B78" s="712"/>
      <c r="C78" s="718"/>
      <c r="D78" s="687"/>
      <c r="E78" s="687"/>
      <c r="F78" s="752"/>
      <c r="G78" s="341">
        <v>7</v>
      </c>
      <c r="H78" s="209"/>
      <c r="I78" s="687"/>
      <c r="J78" s="691"/>
      <c r="K78" s="701"/>
      <c r="L78" s="697"/>
      <c r="M78" s="684"/>
      <c r="N78" s="684"/>
      <c r="O78" s="195"/>
      <c r="P78" s="195"/>
      <c r="Q78" s="195"/>
      <c r="R78" s="195"/>
      <c r="S78" s="195"/>
      <c r="T78" s="195"/>
      <c r="U78" s="195"/>
      <c r="V78" s="195"/>
      <c r="W78" s="195"/>
      <c r="X78" s="195"/>
      <c r="Y78" s="195"/>
      <c r="Z78" s="195"/>
    </row>
    <row r="79" spans="1:26" ht="18.75" customHeight="1" thickBot="1">
      <c r="A79" s="195"/>
      <c r="B79" s="713"/>
      <c r="C79" s="718"/>
      <c r="D79" s="687"/>
      <c r="E79" s="687"/>
      <c r="F79" s="752"/>
      <c r="G79" s="341">
        <v>8</v>
      </c>
      <c r="H79" s="209"/>
      <c r="I79" s="687"/>
      <c r="J79" s="692"/>
      <c r="K79" s="702"/>
      <c r="L79" s="698"/>
      <c r="M79" s="684"/>
      <c r="N79" s="684"/>
      <c r="O79" s="195"/>
      <c r="P79" s="195"/>
      <c r="Q79" s="195"/>
      <c r="R79" s="195"/>
      <c r="S79" s="195"/>
      <c r="T79" s="195"/>
      <c r="U79" s="195"/>
      <c r="V79" s="195"/>
      <c r="W79" s="195"/>
      <c r="X79" s="195"/>
      <c r="Y79" s="195"/>
      <c r="Z79" s="195"/>
    </row>
    <row r="80" spans="1:26" ht="22.5" customHeight="1">
      <c r="A80" s="195"/>
      <c r="B80" s="747"/>
      <c r="C80" s="222" t="s">
        <v>610</v>
      </c>
      <c r="D80" s="686" t="s">
        <v>8</v>
      </c>
      <c r="E80" s="722" t="s">
        <v>606</v>
      </c>
      <c r="F80" s="723" t="s">
        <v>607</v>
      </c>
      <c r="G80" s="703" t="s">
        <v>112</v>
      </c>
      <c r="H80" s="687"/>
      <c r="I80" s="687"/>
      <c r="J80" s="704" t="s">
        <v>608</v>
      </c>
      <c r="K80" s="706" t="s">
        <v>128</v>
      </c>
      <c r="L80" s="683"/>
      <c r="M80" s="683"/>
      <c r="N80" s="683"/>
      <c r="O80" s="195"/>
      <c r="P80" s="195"/>
      <c r="Q80" s="195"/>
      <c r="R80" s="195"/>
      <c r="S80" s="195"/>
      <c r="T80" s="195"/>
      <c r="U80" s="195"/>
      <c r="V80" s="195"/>
      <c r="W80" s="195"/>
      <c r="X80" s="195"/>
      <c r="Y80" s="195"/>
      <c r="Z80" s="195"/>
    </row>
    <row r="81" spans="1:26" ht="22.5" customHeight="1">
      <c r="A81" s="195"/>
      <c r="B81" s="721"/>
      <c r="C81" s="223"/>
      <c r="D81" s="687"/>
      <c r="E81" s="687"/>
      <c r="F81" s="687"/>
      <c r="G81" s="703" t="s">
        <v>13</v>
      </c>
      <c r="H81" s="686" t="s">
        <v>15</v>
      </c>
      <c r="I81" s="686" t="s">
        <v>488</v>
      </c>
      <c r="J81" s="705"/>
      <c r="K81" s="707"/>
      <c r="L81" s="684"/>
      <c r="M81" s="684"/>
      <c r="N81" s="684"/>
      <c r="O81" s="195"/>
      <c r="P81" s="195"/>
      <c r="Q81" s="195"/>
      <c r="R81" s="195"/>
      <c r="S81" s="195"/>
      <c r="T81" s="195"/>
      <c r="U81" s="195"/>
      <c r="V81" s="195"/>
      <c r="W81" s="195"/>
      <c r="X81" s="195"/>
      <c r="Y81" s="195"/>
      <c r="Z81" s="195"/>
    </row>
    <row r="82" spans="1:26" ht="75" customHeight="1" thickBot="1">
      <c r="A82" s="195"/>
      <c r="B82" s="721"/>
      <c r="C82" s="223"/>
      <c r="D82" s="687"/>
      <c r="E82" s="687"/>
      <c r="F82" s="687"/>
      <c r="G82" s="687"/>
      <c r="H82" s="687"/>
      <c r="I82" s="687"/>
      <c r="J82" s="705"/>
      <c r="K82" s="708"/>
      <c r="L82" s="684"/>
      <c r="M82" s="684"/>
      <c r="N82" s="684"/>
      <c r="O82" s="195"/>
      <c r="P82" s="195"/>
      <c r="Q82" s="195"/>
      <c r="R82" s="195"/>
      <c r="S82" s="195"/>
      <c r="T82" s="195"/>
      <c r="U82" s="195"/>
      <c r="V82" s="195"/>
      <c r="W82" s="195"/>
      <c r="X82" s="195"/>
      <c r="Y82" s="195"/>
      <c r="Z82" s="195"/>
    </row>
    <row r="83" spans="1:26" ht="55.5" customHeight="1">
      <c r="A83" s="195"/>
      <c r="B83" s="711" t="str">
        <f>+LEFT(C83,4)</f>
        <v>12.1</v>
      </c>
      <c r="C83" s="718" t="s">
        <v>201</v>
      </c>
      <c r="D83" s="737" t="s">
        <v>493</v>
      </c>
      <c r="E83" s="714" t="s">
        <v>748</v>
      </c>
      <c r="F83" s="753">
        <v>2</v>
      </c>
      <c r="G83" s="342">
        <v>1</v>
      </c>
      <c r="H83" s="343" t="s">
        <v>202</v>
      </c>
      <c r="I83" s="688" t="s">
        <v>815</v>
      </c>
      <c r="J83" s="690">
        <v>2</v>
      </c>
      <c r="K83" s="693" t="str">
        <f>+IF(OR(ISBLANK(F83),ISBLANK(J83)),"",IF(OR(AND(F83=1,J83=1),AND(F83=1,J83=2),AND(F83=1,J83=3)),"Deficiencia de control mayor (diseño y ejecución)",IF(OR(AND(F83=2,J83=2),AND(F83=3,J83=1),AND(F83=3,J83=2),AND(F83=2,J83=1)),"Deficiencia de control (diseño o ejecución)",IF(AND(F83=2,J83=3),"Oportunidad de mejora","Mantenimiento del control"))))</f>
        <v>Deficiencia de control (diseño o ejecución)</v>
      </c>
      <c r="L83" s="696">
        <f>+IF(K83="",152,IF(K83="Deficiencia de control mayor (diseño y ejecución)",160,IF(K83="Deficiencia de control (diseño o ejecución)",180,IF(K83="Oportunidad de mejora",200,220))))</f>
        <v>180</v>
      </c>
      <c r="M83" s="685">
        <v>4.1235999999999997</v>
      </c>
      <c r="N83" s="685">
        <f>+L83+M83</f>
        <v>184.12360000000001</v>
      </c>
      <c r="O83" s="195"/>
      <c r="P83" s="195"/>
      <c r="Q83" s="195"/>
      <c r="R83" s="195"/>
      <c r="S83" s="195"/>
      <c r="T83" s="195"/>
      <c r="U83" s="195"/>
      <c r="V83" s="195"/>
      <c r="W83" s="195"/>
      <c r="X83" s="195"/>
      <c r="Y83" s="195"/>
      <c r="Z83" s="195"/>
    </row>
    <row r="84" spans="1:26" ht="55.5" customHeight="1">
      <c r="A84" s="195"/>
      <c r="B84" s="712"/>
      <c r="C84" s="718"/>
      <c r="D84" s="687"/>
      <c r="E84" s="715"/>
      <c r="F84" s="715"/>
      <c r="G84" s="342">
        <v>2</v>
      </c>
      <c r="H84" s="226" t="s">
        <v>666</v>
      </c>
      <c r="I84" s="689"/>
      <c r="J84" s="691"/>
      <c r="K84" s="694"/>
      <c r="L84" s="697"/>
      <c r="M84" s="684"/>
      <c r="N84" s="684"/>
      <c r="O84" s="195"/>
      <c r="P84" s="195"/>
      <c r="Q84" s="195"/>
      <c r="R84" s="195"/>
      <c r="S84" s="195"/>
      <c r="T84" s="195"/>
      <c r="U84" s="195"/>
      <c r="V84" s="195"/>
      <c r="W84" s="195"/>
      <c r="X84" s="195"/>
      <c r="Y84" s="195"/>
      <c r="Z84" s="195"/>
    </row>
    <row r="85" spans="1:26" ht="55.5" customHeight="1">
      <c r="A85" s="195"/>
      <c r="B85" s="712"/>
      <c r="C85" s="718"/>
      <c r="D85" s="687"/>
      <c r="E85" s="715"/>
      <c r="F85" s="715"/>
      <c r="G85" s="342">
        <v>3</v>
      </c>
      <c r="H85" s="343" t="s">
        <v>703</v>
      </c>
      <c r="I85" s="689"/>
      <c r="J85" s="691"/>
      <c r="K85" s="694"/>
      <c r="L85" s="697"/>
      <c r="M85" s="684"/>
      <c r="N85" s="684"/>
      <c r="O85" s="195"/>
      <c r="P85" s="195"/>
      <c r="Q85" s="195"/>
      <c r="R85" s="195"/>
      <c r="S85" s="195"/>
      <c r="T85" s="195"/>
      <c r="U85" s="195"/>
      <c r="V85" s="195"/>
      <c r="W85" s="195"/>
      <c r="X85" s="195"/>
      <c r="Y85" s="195"/>
      <c r="Z85" s="195"/>
    </row>
    <row r="86" spans="1:26" ht="55.5" customHeight="1">
      <c r="A86" s="195"/>
      <c r="B86" s="712"/>
      <c r="C86" s="718"/>
      <c r="D86" s="687"/>
      <c r="E86" s="715"/>
      <c r="F86" s="715"/>
      <c r="G86" s="342">
        <v>4</v>
      </c>
      <c r="H86" s="343" t="s">
        <v>554</v>
      </c>
      <c r="I86" s="689"/>
      <c r="J86" s="691"/>
      <c r="K86" s="694"/>
      <c r="L86" s="697"/>
      <c r="M86" s="684"/>
      <c r="N86" s="684"/>
      <c r="O86" s="195"/>
      <c r="P86" s="195"/>
      <c r="Q86" s="195"/>
      <c r="R86" s="195"/>
      <c r="S86" s="195"/>
      <c r="T86" s="195"/>
      <c r="U86" s="195"/>
      <c r="V86" s="195"/>
      <c r="W86" s="195"/>
      <c r="X86" s="195"/>
      <c r="Y86" s="195"/>
      <c r="Z86" s="195"/>
    </row>
    <row r="87" spans="1:26" ht="55.5" customHeight="1">
      <c r="A87" s="195"/>
      <c r="B87" s="712"/>
      <c r="C87" s="718"/>
      <c r="D87" s="687"/>
      <c r="E87" s="715"/>
      <c r="F87" s="715"/>
      <c r="G87" s="342">
        <v>5</v>
      </c>
      <c r="H87" s="344" t="s">
        <v>153</v>
      </c>
      <c r="I87" s="689"/>
      <c r="J87" s="691"/>
      <c r="K87" s="694"/>
      <c r="L87" s="697"/>
      <c r="M87" s="684"/>
      <c r="N87" s="684"/>
      <c r="O87" s="195"/>
      <c r="P87" s="195"/>
      <c r="Q87" s="195"/>
      <c r="R87" s="195"/>
      <c r="S87" s="195"/>
      <c r="T87" s="195"/>
      <c r="U87" s="195"/>
      <c r="V87" s="195"/>
      <c r="W87" s="195"/>
      <c r="X87" s="195"/>
      <c r="Y87" s="195"/>
      <c r="Z87" s="195"/>
    </row>
    <row r="88" spans="1:26" ht="36" customHeight="1">
      <c r="A88" s="195"/>
      <c r="B88" s="712"/>
      <c r="C88" s="718"/>
      <c r="D88" s="687"/>
      <c r="E88" s="715"/>
      <c r="F88" s="715"/>
      <c r="G88" s="342">
        <v>6</v>
      </c>
      <c r="H88" s="344"/>
      <c r="I88" s="689"/>
      <c r="J88" s="691"/>
      <c r="K88" s="694"/>
      <c r="L88" s="697"/>
      <c r="M88" s="684"/>
      <c r="N88" s="684"/>
      <c r="O88" s="195"/>
      <c r="P88" s="195"/>
      <c r="Q88" s="195"/>
      <c r="R88" s="195"/>
      <c r="S88" s="195"/>
      <c r="T88" s="195"/>
      <c r="U88" s="195"/>
      <c r="V88" s="195"/>
      <c r="W88" s="195"/>
      <c r="X88" s="195"/>
      <c r="Y88" s="195"/>
      <c r="Z88" s="195"/>
    </row>
    <row r="89" spans="1:26" ht="36" customHeight="1">
      <c r="A89" s="195"/>
      <c r="B89" s="712"/>
      <c r="C89" s="718"/>
      <c r="D89" s="687"/>
      <c r="E89" s="715"/>
      <c r="F89" s="715"/>
      <c r="G89" s="342">
        <v>7</v>
      </c>
      <c r="H89" s="344"/>
      <c r="I89" s="689"/>
      <c r="J89" s="691"/>
      <c r="K89" s="694"/>
      <c r="L89" s="697"/>
      <c r="M89" s="684"/>
      <c r="N89" s="684"/>
      <c r="O89" s="195"/>
      <c r="P89" s="195"/>
      <c r="Q89" s="195"/>
      <c r="R89" s="195"/>
      <c r="S89" s="195"/>
      <c r="T89" s="195"/>
      <c r="U89" s="195"/>
      <c r="V89" s="195"/>
      <c r="W89" s="195"/>
      <c r="X89" s="195"/>
      <c r="Y89" s="195"/>
      <c r="Z89" s="195"/>
    </row>
    <row r="90" spans="1:26" ht="36" customHeight="1" thickBot="1">
      <c r="A90" s="195"/>
      <c r="B90" s="713"/>
      <c r="C90" s="718"/>
      <c r="D90" s="687"/>
      <c r="E90" s="715"/>
      <c r="F90" s="715"/>
      <c r="G90" s="342">
        <v>8</v>
      </c>
      <c r="H90" s="342"/>
      <c r="I90" s="689"/>
      <c r="J90" s="692"/>
      <c r="K90" s="695"/>
      <c r="L90" s="698"/>
      <c r="M90" s="684"/>
      <c r="N90" s="684"/>
      <c r="O90" s="195"/>
      <c r="P90" s="195"/>
      <c r="Q90" s="195"/>
      <c r="R90" s="195"/>
      <c r="S90" s="195"/>
      <c r="T90" s="195"/>
      <c r="U90" s="195"/>
      <c r="V90" s="195"/>
      <c r="W90" s="195"/>
      <c r="X90" s="195"/>
      <c r="Y90" s="195"/>
      <c r="Z90" s="195"/>
    </row>
    <row r="91" spans="1:26" ht="33.75" customHeight="1">
      <c r="A91" s="195"/>
      <c r="B91" s="740" t="str">
        <f>+LEFT(C91,4)</f>
        <v>12.2</v>
      </c>
      <c r="C91" s="748" t="s">
        <v>203</v>
      </c>
      <c r="D91" s="743" t="s">
        <v>204</v>
      </c>
      <c r="E91" s="578" t="s">
        <v>704</v>
      </c>
      <c r="F91" s="579">
        <v>3</v>
      </c>
      <c r="G91" s="345">
        <v>1</v>
      </c>
      <c r="H91" s="236" t="s">
        <v>585</v>
      </c>
      <c r="I91" s="730" t="s">
        <v>794</v>
      </c>
      <c r="J91" s="731">
        <v>3</v>
      </c>
      <c r="K91" s="734" t="str">
        <f>+IF(OR(ISBLANK(F91),ISBLANK(J91)),"",IF(OR(AND(F91=1,J91=1),AND(F91=1,J91=2),AND(F91=1,J91=3)),"Deficiencia de control mayor (diseño y ejecución)",IF(OR(AND(F91=2,J91=2),AND(F91=3,J91=1),AND(F91=3,J91=2),AND(F91=2,J91=1)),"Deficiencia de control (diseño o ejecución)",IF(AND(F91=2,J91=3),"Oportunidad de mejora","Mantenimiento del control"))))</f>
        <v>Mantenimiento del control</v>
      </c>
      <c r="L91" s="696">
        <f>+IF(K91="",152,IF(K91="Deficiencia de control mayor (diseño y ejecución)",160,IF(K91="Deficiencia de control (diseño o ejecución)",180,IF(K91="Oportunidad de mejora",200,220))))</f>
        <v>220</v>
      </c>
      <c r="M91" s="685">
        <v>4.2365000000000004</v>
      </c>
      <c r="N91" s="729">
        <f>+L91+M91</f>
        <v>224.23650000000001</v>
      </c>
      <c r="O91" s="195"/>
      <c r="P91" s="195"/>
      <c r="Q91" s="195"/>
      <c r="R91" s="195"/>
      <c r="S91" s="195"/>
      <c r="T91" s="195"/>
      <c r="U91" s="195"/>
      <c r="V91" s="195"/>
      <c r="W91" s="195"/>
      <c r="X91" s="195"/>
      <c r="Y91" s="195"/>
      <c r="Z91" s="195"/>
    </row>
    <row r="92" spans="1:26" ht="33.75" customHeight="1">
      <c r="A92" s="195"/>
      <c r="B92" s="741"/>
      <c r="C92" s="748"/>
      <c r="D92" s="744"/>
      <c r="E92" s="575"/>
      <c r="F92" s="580"/>
      <c r="G92" s="333">
        <v>2</v>
      </c>
      <c r="H92" s="236"/>
      <c r="I92" s="633"/>
      <c r="J92" s="732"/>
      <c r="K92" s="694"/>
      <c r="L92" s="697"/>
      <c r="M92" s="684"/>
      <c r="N92" s="684"/>
      <c r="O92" s="195"/>
      <c r="P92" s="195"/>
      <c r="Q92" s="195"/>
      <c r="R92" s="195"/>
      <c r="S92" s="195"/>
      <c r="T92" s="195"/>
      <c r="U92" s="195"/>
      <c r="V92" s="195"/>
      <c r="W92" s="195"/>
      <c r="X92" s="195"/>
      <c r="Y92" s="195"/>
      <c r="Z92" s="195"/>
    </row>
    <row r="93" spans="1:26" ht="33.75" customHeight="1">
      <c r="A93" s="195"/>
      <c r="B93" s="741"/>
      <c r="C93" s="748"/>
      <c r="D93" s="744"/>
      <c r="E93" s="575"/>
      <c r="F93" s="580"/>
      <c r="G93" s="333">
        <v>3</v>
      </c>
      <c r="H93" s="333"/>
      <c r="I93" s="633"/>
      <c r="J93" s="732"/>
      <c r="K93" s="694"/>
      <c r="L93" s="697"/>
      <c r="M93" s="684"/>
      <c r="N93" s="684"/>
      <c r="O93" s="195"/>
      <c r="P93" s="195"/>
      <c r="Q93" s="195"/>
      <c r="R93" s="195"/>
      <c r="S93" s="195"/>
      <c r="T93" s="195"/>
      <c r="U93" s="195"/>
      <c r="V93" s="195"/>
      <c r="W93" s="195"/>
      <c r="X93" s="195"/>
      <c r="Y93" s="195"/>
      <c r="Z93" s="195"/>
    </row>
    <row r="94" spans="1:26" ht="33.75" customHeight="1">
      <c r="A94" s="195"/>
      <c r="B94" s="741"/>
      <c r="C94" s="748"/>
      <c r="D94" s="744"/>
      <c r="E94" s="575"/>
      <c r="F94" s="580"/>
      <c r="G94" s="333">
        <v>4</v>
      </c>
      <c r="H94" s="333"/>
      <c r="I94" s="633"/>
      <c r="J94" s="732"/>
      <c r="K94" s="694"/>
      <c r="L94" s="697"/>
      <c r="M94" s="684"/>
      <c r="N94" s="684"/>
      <c r="O94" s="195"/>
      <c r="P94" s="195"/>
      <c r="Q94" s="195"/>
      <c r="R94" s="195"/>
      <c r="S94" s="195"/>
      <c r="T94" s="195"/>
      <c r="U94" s="195"/>
      <c r="V94" s="195"/>
      <c r="W94" s="195"/>
      <c r="X94" s="195"/>
      <c r="Y94" s="195"/>
      <c r="Z94" s="195"/>
    </row>
    <row r="95" spans="1:26" ht="33.75" customHeight="1">
      <c r="A95" s="195"/>
      <c r="B95" s="741"/>
      <c r="C95" s="748"/>
      <c r="D95" s="744"/>
      <c r="E95" s="575"/>
      <c r="F95" s="580"/>
      <c r="G95" s="333">
        <v>5</v>
      </c>
      <c r="H95" s="333"/>
      <c r="I95" s="633"/>
      <c r="J95" s="732"/>
      <c r="K95" s="694"/>
      <c r="L95" s="697"/>
      <c r="M95" s="684"/>
      <c r="N95" s="684"/>
      <c r="O95" s="195"/>
      <c r="P95" s="195"/>
      <c r="Q95" s="195"/>
      <c r="R95" s="195"/>
      <c r="S95" s="195"/>
      <c r="T95" s="195"/>
      <c r="U95" s="195"/>
      <c r="V95" s="195"/>
      <c r="W95" s="195"/>
      <c r="X95" s="195"/>
      <c r="Y95" s="195"/>
      <c r="Z95" s="195"/>
    </row>
    <row r="96" spans="1:26" ht="33.75" customHeight="1">
      <c r="A96" s="195"/>
      <c r="B96" s="741"/>
      <c r="C96" s="748"/>
      <c r="D96" s="744"/>
      <c r="E96" s="575"/>
      <c r="F96" s="580"/>
      <c r="G96" s="333">
        <v>6</v>
      </c>
      <c r="H96" s="333"/>
      <c r="I96" s="633"/>
      <c r="J96" s="732"/>
      <c r="K96" s="694"/>
      <c r="L96" s="697"/>
      <c r="M96" s="684"/>
      <c r="N96" s="684"/>
      <c r="O96" s="195"/>
      <c r="P96" s="195"/>
      <c r="Q96" s="195"/>
      <c r="R96" s="195"/>
      <c r="S96" s="195"/>
      <c r="T96" s="195"/>
      <c r="U96" s="195"/>
      <c r="V96" s="195"/>
      <c r="W96" s="195"/>
      <c r="X96" s="195"/>
      <c r="Y96" s="195"/>
      <c r="Z96" s="195"/>
    </row>
    <row r="97" spans="1:26" ht="33.75" customHeight="1">
      <c r="A97" s="195"/>
      <c r="B97" s="741"/>
      <c r="C97" s="748"/>
      <c r="D97" s="744"/>
      <c r="E97" s="575"/>
      <c r="F97" s="580"/>
      <c r="G97" s="333">
        <v>7</v>
      </c>
      <c r="H97" s="333"/>
      <c r="I97" s="633"/>
      <c r="J97" s="732"/>
      <c r="K97" s="694"/>
      <c r="L97" s="697"/>
      <c r="M97" s="684"/>
      <c r="N97" s="684"/>
      <c r="O97" s="195"/>
      <c r="P97" s="195"/>
      <c r="Q97" s="195"/>
      <c r="R97" s="195"/>
      <c r="S97" s="195"/>
      <c r="T97" s="195"/>
      <c r="U97" s="195"/>
      <c r="V97" s="195"/>
      <c r="W97" s="195"/>
      <c r="X97" s="195"/>
      <c r="Y97" s="195"/>
      <c r="Z97" s="195"/>
    </row>
    <row r="98" spans="1:26" ht="37.5" customHeight="1" thickBot="1">
      <c r="A98" s="195"/>
      <c r="B98" s="742"/>
      <c r="C98" s="749"/>
      <c r="D98" s="745"/>
      <c r="E98" s="576"/>
      <c r="F98" s="581"/>
      <c r="G98" s="333">
        <v>8</v>
      </c>
      <c r="H98" s="333"/>
      <c r="I98" s="634"/>
      <c r="J98" s="733"/>
      <c r="K98" s="695"/>
      <c r="L98" s="698"/>
      <c r="M98" s="684"/>
      <c r="N98" s="684"/>
      <c r="O98" s="195"/>
      <c r="P98" s="195"/>
      <c r="Q98" s="195"/>
      <c r="R98" s="195"/>
      <c r="S98" s="195"/>
      <c r="T98" s="195"/>
      <c r="U98" s="195"/>
      <c r="V98" s="195"/>
      <c r="W98" s="195"/>
      <c r="X98" s="195"/>
      <c r="Y98" s="195"/>
      <c r="Z98" s="195"/>
    </row>
    <row r="99" spans="1:26" ht="36.75" customHeight="1">
      <c r="A99" s="195"/>
      <c r="B99" s="740" t="str">
        <f>+LEFT(C99,4)</f>
        <v>12.3</v>
      </c>
      <c r="C99" s="750" t="s">
        <v>205</v>
      </c>
      <c r="D99" s="746" t="s">
        <v>494</v>
      </c>
      <c r="E99" s="578" t="s">
        <v>705</v>
      </c>
      <c r="F99" s="579">
        <v>3</v>
      </c>
      <c r="G99" s="333">
        <v>1</v>
      </c>
      <c r="H99" s="230" t="s">
        <v>206</v>
      </c>
      <c r="I99" s="735" t="s">
        <v>555</v>
      </c>
      <c r="J99" s="731">
        <v>3</v>
      </c>
      <c r="K99" s="734" t="str">
        <f>+IF(OR(ISBLANK(F99),ISBLANK(J99)),"",IF(OR(AND(F99=1,J99=1),AND(F99=1,J99=2),AND(F99=1,J99=3)),"Deficiencia de control mayor (diseño y ejecución)",IF(OR(AND(F99=2,J99=2),AND(F99=3,J99=1),AND(F99=3,J99=2),AND(F99=2,J99=1)),"Deficiencia de control (diseño o ejecución)",IF(AND(F99=2,J99=3),"Oportunidad de mejora","Mantenimiento del control"))))</f>
        <v>Mantenimiento del control</v>
      </c>
      <c r="L99" s="696">
        <f>+IF(K99="",152,IF(K99="Deficiencia de control mayor (diseño y ejecución)",160,IF(K99="Deficiencia de control (diseño o ejecución)",180,IF(K99="Oportunidad de mejora",200,220))))</f>
        <v>220</v>
      </c>
      <c r="M99" s="685">
        <v>4.2365599999999999</v>
      </c>
      <c r="N99" s="729">
        <f>+L99+M99</f>
        <v>224.23656</v>
      </c>
      <c r="O99" s="195"/>
      <c r="P99" s="195"/>
      <c r="Q99" s="195"/>
      <c r="R99" s="195"/>
      <c r="S99" s="195"/>
      <c r="T99" s="195"/>
      <c r="U99" s="195"/>
      <c r="V99" s="195"/>
      <c r="W99" s="195"/>
      <c r="X99" s="195"/>
      <c r="Y99" s="195"/>
      <c r="Z99" s="195"/>
    </row>
    <row r="100" spans="1:26" ht="36.75" customHeight="1">
      <c r="A100" s="195"/>
      <c r="B100" s="741"/>
      <c r="C100" s="748"/>
      <c r="D100" s="744"/>
      <c r="E100" s="575"/>
      <c r="F100" s="580"/>
      <c r="G100" s="333">
        <v>2</v>
      </c>
      <c r="H100" s="331" t="s">
        <v>556</v>
      </c>
      <c r="I100" s="633"/>
      <c r="J100" s="732"/>
      <c r="K100" s="694"/>
      <c r="L100" s="697"/>
      <c r="M100" s="684"/>
      <c r="N100" s="684"/>
      <c r="O100" s="195"/>
      <c r="P100" s="195"/>
      <c r="Q100" s="195"/>
      <c r="R100" s="195"/>
      <c r="S100" s="195"/>
      <c r="T100" s="195"/>
      <c r="U100" s="195"/>
      <c r="V100" s="195"/>
      <c r="W100" s="195"/>
      <c r="X100" s="195"/>
      <c r="Y100" s="195"/>
      <c r="Z100" s="195"/>
    </row>
    <row r="101" spans="1:26" ht="36.75" customHeight="1">
      <c r="A101" s="195"/>
      <c r="B101" s="741"/>
      <c r="C101" s="748"/>
      <c r="D101" s="744"/>
      <c r="E101" s="575"/>
      <c r="F101" s="580"/>
      <c r="G101" s="333">
        <v>3</v>
      </c>
      <c r="H101" s="236"/>
      <c r="I101" s="633"/>
      <c r="J101" s="732"/>
      <c r="K101" s="694"/>
      <c r="L101" s="697"/>
      <c r="M101" s="684"/>
      <c r="N101" s="684"/>
      <c r="O101" s="195"/>
      <c r="P101" s="195"/>
      <c r="Q101" s="195"/>
      <c r="R101" s="195"/>
      <c r="S101" s="195"/>
      <c r="T101" s="195"/>
      <c r="U101" s="195"/>
      <c r="V101" s="195"/>
      <c r="W101" s="195"/>
      <c r="X101" s="195"/>
      <c r="Y101" s="195"/>
      <c r="Z101" s="195"/>
    </row>
    <row r="102" spans="1:26" ht="36.75" customHeight="1">
      <c r="A102" s="195"/>
      <c r="B102" s="741"/>
      <c r="C102" s="748"/>
      <c r="D102" s="744"/>
      <c r="E102" s="575"/>
      <c r="F102" s="580"/>
      <c r="G102" s="333">
        <v>4</v>
      </c>
      <c r="H102" s="236"/>
      <c r="I102" s="633"/>
      <c r="J102" s="732"/>
      <c r="K102" s="694"/>
      <c r="L102" s="697"/>
      <c r="M102" s="684"/>
      <c r="N102" s="684"/>
      <c r="O102" s="195"/>
      <c r="P102" s="195"/>
      <c r="Q102" s="195"/>
      <c r="R102" s="195"/>
      <c r="S102" s="195"/>
      <c r="T102" s="195"/>
      <c r="U102" s="195"/>
      <c r="V102" s="195"/>
      <c r="W102" s="195"/>
      <c r="X102" s="195"/>
      <c r="Y102" s="195"/>
      <c r="Z102" s="195"/>
    </row>
    <row r="103" spans="1:26" ht="52.5" customHeight="1">
      <c r="A103" s="195"/>
      <c r="B103" s="741"/>
      <c r="C103" s="748"/>
      <c r="D103" s="744"/>
      <c r="E103" s="575"/>
      <c r="F103" s="580"/>
      <c r="G103" s="333">
        <v>5</v>
      </c>
      <c r="H103" s="236"/>
      <c r="I103" s="633"/>
      <c r="J103" s="732"/>
      <c r="K103" s="694"/>
      <c r="L103" s="697"/>
      <c r="M103" s="684"/>
      <c r="N103" s="684"/>
      <c r="O103" s="195"/>
      <c r="P103" s="195"/>
      <c r="Q103" s="195"/>
      <c r="R103" s="195"/>
      <c r="S103" s="195"/>
      <c r="T103" s="195"/>
      <c r="U103" s="195"/>
      <c r="V103" s="195"/>
      <c r="W103" s="195"/>
      <c r="X103" s="195"/>
      <c r="Y103" s="195"/>
      <c r="Z103" s="195"/>
    </row>
    <row r="104" spans="1:26" ht="12.75" customHeight="1">
      <c r="A104" s="195"/>
      <c r="B104" s="741"/>
      <c r="C104" s="748"/>
      <c r="D104" s="744"/>
      <c r="E104" s="575"/>
      <c r="F104" s="580"/>
      <c r="G104" s="333">
        <v>6</v>
      </c>
      <c r="H104" s="333"/>
      <c r="I104" s="633"/>
      <c r="J104" s="732"/>
      <c r="K104" s="694"/>
      <c r="L104" s="697"/>
      <c r="M104" s="684"/>
      <c r="N104" s="684"/>
      <c r="O104" s="195"/>
      <c r="P104" s="195"/>
      <c r="Q104" s="195"/>
      <c r="R104" s="195"/>
      <c r="S104" s="195"/>
      <c r="T104" s="195"/>
      <c r="U104" s="195"/>
      <c r="V104" s="195"/>
      <c r="W104" s="195"/>
      <c r="X104" s="195"/>
      <c r="Y104" s="195"/>
      <c r="Z104" s="195"/>
    </row>
    <row r="105" spans="1:26" ht="12.75" customHeight="1">
      <c r="A105" s="195"/>
      <c r="B105" s="741"/>
      <c r="C105" s="748"/>
      <c r="D105" s="744"/>
      <c r="E105" s="575"/>
      <c r="F105" s="580"/>
      <c r="G105" s="333">
        <v>7</v>
      </c>
      <c r="H105" s="333"/>
      <c r="I105" s="633"/>
      <c r="J105" s="732"/>
      <c r="K105" s="694"/>
      <c r="L105" s="697"/>
      <c r="M105" s="684"/>
      <c r="N105" s="684"/>
      <c r="O105" s="195"/>
      <c r="P105" s="195"/>
      <c r="Q105" s="195"/>
      <c r="R105" s="195"/>
      <c r="S105" s="195"/>
      <c r="T105" s="195"/>
      <c r="U105" s="195"/>
      <c r="V105" s="195"/>
      <c r="W105" s="195"/>
      <c r="X105" s="195"/>
      <c r="Y105" s="195"/>
      <c r="Z105" s="195"/>
    </row>
    <row r="106" spans="1:26" ht="12.75" customHeight="1" thickBot="1">
      <c r="A106" s="195"/>
      <c r="B106" s="742"/>
      <c r="C106" s="749"/>
      <c r="D106" s="745"/>
      <c r="E106" s="576"/>
      <c r="F106" s="580"/>
      <c r="G106" s="346">
        <v>8</v>
      </c>
      <c r="H106" s="346"/>
      <c r="I106" s="634"/>
      <c r="J106" s="733"/>
      <c r="K106" s="695"/>
      <c r="L106" s="698"/>
      <c r="M106" s="684"/>
      <c r="N106" s="684"/>
      <c r="O106" s="195"/>
      <c r="P106" s="195"/>
      <c r="Q106" s="195"/>
      <c r="R106" s="195"/>
      <c r="S106" s="195"/>
      <c r="T106" s="195"/>
      <c r="U106" s="195"/>
      <c r="V106" s="195"/>
      <c r="W106" s="195"/>
      <c r="X106" s="195"/>
      <c r="Y106" s="195"/>
      <c r="Z106" s="195"/>
    </row>
    <row r="107" spans="1:26" ht="42" customHeight="1">
      <c r="A107" s="195"/>
      <c r="B107" s="740" t="str">
        <f>+LEFT(C107,4)</f>
        <v>12.4</v>
      </c>
      <c r="C107" s="750" t="s">
        <v>207</v>
      </c>
      <c r="D107" s="746" t="s">
        <v>495</v>
      </c>
      <c r="E107" s="760" t="s">
        <v>706</v>
      </c>
      <c r="F107" s="754">
        <v>3</v>
      </c>
      <c r="G107" s="333">
        <v>1</v>
      </c>
      <c r="H107" s="230" t="s">
        <v>206</v>
      </c>
      <c r="I107" s="677" t="s">
        <v>795</v>
      </c>
      <c r="J107" s="731">
        <v>2</v>
      </c>
      <c r="K107" s="693" t="str">
        <f>+IF(OR(ISBLANK(F107),ISBLANK(J107)),"",IF(OR(AND(F107=1,J107=1),AND(F107=1,J107=2),AND(F107=1,J107=3)),"Deficiencia de control mayor (diseño y ejecución)",IF(OR(AND(F107=2,J107=2),AND(F107=3,J107=1),AND(F107=3,J107=2),AND(F107=2,J107=1)),"Deficiencia de control (diseño o ejecución)",IF(AND(F107=2,J107=3),"Oportunidad de mejora","Mantenimiento del control"))))</f>
        <v>Deficiencia de control (diseño o ejecución)</v>
      </c>
      <c r="L107" s="696">
        <f>+IF(K107="",152,IF(K107="Deficiencia de control mayor (diseño y ejecución)",160,IF(K107="Deficiencia de control (diseño o ejecución)",180,IF(K107="Oportunidad de mejora",200,220))))</f>
        <v>180</v>
      </c>
      <c r="M107" s="685">
        <v>4.2365680000000001</v>
      </c>
      <c r="N107" s="729">
        <f>+L107+M107</f>
        <v>184.23656800000001</v>
      </c>
      <c r="O107" s="195"/>
      <c r="P107" s="195"/>
      <c r="Q107" s="195"/>
      <c r="R107" s="195"/>
      <c r="S107" s="195"/>
      <c r="T107" s="195"/>
      <c r="U107" s="195"/>
      <c r="V107" s="195"/>
      <c r="W107" s="195"/>
      <c r="X107" s="195"/>
      <c r="Y107" s="195"/>
      <c r="Z107" s="195"/>
    </row>
    <row r="108" spans="1:26" ht="73.5" customHeight="1">
      <c r="A108" s="195"/>
      <c r="B108" s="741"/>
      <c r="C108" s="748"/>
      <c r="D108" s="744"/>
      <c r="E108" s="583"/>
      <c r="F108" s="755"/>
      <c r="G108" s="333">
        <v>2</v>
      </c>
      <c r="H108" s="230" t="s">
        <v>556</v>
      </c>
      <c r="I108" s="678"/>
      <c r="J108" s="732"/>
      <c r="K108" s="694"/>
      <c r="L108" s="697"/>
      <c r="M108" s="684"/>
      <c r="N108" s="684"/>
      <c r="O108" s="195"/>
      <c r="P108" s="195"/>
      <c r="Q108" s="195"/>
      <c r="R108" s="195"/>
      <c r="S108" s="195"/>
      <c r="T108" s="195"/>
      <c r="U108" s="195"/>
      <c r="V108" s="195"/>
      <c r="W108" s="195"/>
      <c r="X108" s="195"/>
      <c r="Y108" s="195"/>
      <c r="Z108" s="195"/>
    </row>
    <row r="109" spans="1:26" ht="42" customHeight="1">
      <c r="A109" s="195"/>
      <c r="B109" s="741"/>
      <c r="C109" s="748"/>
      <c r="D109" s="744"/>
      <c r="E109" s="583"/>
      <c r="F109" s="755"/>
      <c r="G109" s="333">
        <v>3</v>
      </c>
      <c r="H109" s="230" t="s">
        <v>252</v>
      </c>
      <c r="I109" s="678"/>
      <c r="J109" s="732"/>
      <c r="K109" s="694"/>
      <c r="L109" s="697"/>
      <c r="M109" s="684"/>
      <c r="N109" s="684"/>
      <c r="O109" s="195"/>
      <c r="P109" s="195"/>
      <c r="Q109" s="195"/>
      <c r="R109" s="195"/>
      <c r="S109" s="195"/>
      <c r="T109" s="195"/>
      <c r="U109" s="195"/>
      <c r="V109" s="195"/>
      <c r="W109" s="195"/>
      <c r="X109" s="195"/>
      <c r="Y109" s="195"/>
      <c r="Z109" s="195"/>
    </row>
    <row r="110" spans="1:26" ht="38.25" customHeight="1">
      <c r="A110" s="195"/>
      <c r="B110" s="741"/>
      <c r="C110" s="748"/>
      <c r="D110" s="744"/>
      <c r="E110" s="583"/>
      <c r="F110" s="755"/>
      <c r="G110" s="333">
        <v>4</v>
      </c>
      <c r="H110" s="236"/>
      <c r="I110" s="678"/>
      <c r="J110" s="732"/>
      <c r="K110" s="694"/>
      <c r="L110" s="697"/>
      <c r="M110" s="684"/>
      <c r="N110" s="684"/>
      <c r="O110" s="195"/>
      <c r="P110" s="195"/>
      <c r="Q110" s="195"/>
      <c r="R110" s="195"/>
      <c r="S110" s="195"/>
      <c r="T110" s="195"/>
      <c r="U110" s="195"/>
      <c r="V110" s="195"/>
      <c r="W110" s="195"/>
      <c r="X110" s="195"/>
      <c r="Y110" s="195"/>
      <c r="Z110" s="195"/>
    </row>
    <row r="111" spans="1:26" ht="38.25" customHeight="1">
      <c r="A111" s="195"/>
      <c r="B111" s="741"/>
      <c r="C111" s="748"/>
      <c r="D111" s="744"/>
      <c r="E111" s="583"/>
      <c r="F111" s="755"/>
      <c r="G111" s="333">
        <v>5</v>
      </c>
      <c r="H111" s="236"/>
      <c r="I111" s="678"/>
      <c r="J111" s="732"/>
      <c r="K111" s="694"/>
      <c r="L111" s="697"/>
      <c r="M111" s="684"/>
      <c r="N111" s="684"/>
      <c r="O111" s="195"/>
      <c r="P111" s="195"/>
      <c r="Q111" s="195"/>
      <c r="R111" s="195"/>
      <c r="S111" s="195"/>
      <c r="T111" s="195"/>
      <c r="U111" s="195"/>
      <c r="V111" s="195"/>
      <c r="W111" s="195"/>
      <c r="X111" s="195"/>
      <c r="Y111" s="195"/>
      <c r="Z111" s="195"/>
    </row>
    <row r="112" spans="1:26" ht="38.25" customHeight="1">
      <c r="A112" s="195"/>
      <c r="B112" s="741"/>
      <c r="C112" s="748"/>
      <c r="D112" s="744"/>
      <c r="E112" s="583"/>
      <c r="F112" s="755"/>
      <c r="G112" s="333">
        <v>6</v>
      </c>
      <c r="H112" s="334"/>
      <c r="I112" s="678"/>
      <c r="J112" s="732"/>
      <c r="K112" s="694"/>
      <c r="L112" s="697"/>
      <c r="M112" s="684"/>
      <c r="N112" s="684"/>
      <c r="O112" s="195"/>
      <c r="P112" s="195"/>
      <c r="Q112" s="195"/>
      <c r="R112" s="195"/>
      <c r="S112" s="195"/>
      <c r="T112" s="195"/>
      <c r="U112" s="195"/>
      <c r="V112" s="195"/>
      <c r="W112" s="195"/>
      <c r="X112" s="195"/>
      <c r="Y112" s="195"/>
      <c r="Z112" s="195"/>
    </row>
    <row r="113" spans="1:26" ht="38.25" customHeight="1">
      <c r="A113" s="195"/>
      <c r="B113" s="741"/>
      <c r="C113" s="748"/>
      <c r="D113" s="744"/>
      <c r="E113" s="583"/>
      <c r="F113" s="755"/>
      <c r="G113" s="333">
        <v>7</v>
      </c>
      <c r="H113" s="333"/>
      <c r="I113" s="678"/>
      <c r="J113" s="732"/>
      <c r="K113" s="694"/>
      <c r="L113" s="697"/>
      <c r="M113" s="684"/>
      <c r="N113" s="684"/>
      <c r="O113" s="195"/>
      <c r="P113" s="195"/>
      <c r="Q113" s="195"/>
      <c r="R113" s="195"/>
      <c r="S113" s="195"/>
      <c r="T113" s="195"/>
      <c r="U113" s="195"/>
      <c r="V113" s="195"/>
      <c r="W113" s="195"/>
      <c r="X113" s="195"/>
      <c r="Y113" s="195"/>
      <c r="Z113" s="195"/>
    </row>
    <row r="114" spans="1:26" ht="38.25" customHeight="1" thickBot="1">
      <c r="A114" s="195"/>
      <c r="B114" s="742"/>
      <c r="C114" s="749"/>
      <c r="D114" s="745"/>
      <c r="E114" s="584"/>
      <c r="F114" s="755"/>
      <c r="G114" s="333">
        <v>8</v>
      </c>
      <c r="H114" s="333"/>
      <c r="I114" s="679"/>
      <c r="J114" s="733"/>
      <c r="K114" s="695"/>
      <c r="L114" s="698"/>
      <c r="M114" s="684"/>
      <c r="N114" s="684"/>
      <c r="O114" s="195"/>
      <c r="P114" s="195"/>
      <c r="Q114" s="195"/>
      <c r="R114" s="195"/>
      <c r="S114" s="195"/>
      <c r="T114" s="195"/>
      <c r="U114" s="195"/>
      <c r="V114" s="195"/>
      <c r="W114" s="195"/>
      <c r="X114" s="195"/>
      <c r="Y114" s="195"/>
      <c r="Z114" s="195"/>
    </row>
    <row r="115" spans="1:26" ht="57.75" customHeight="1">
      <c r="A115" s="195"/>
      <c r="B115" s="740" t="str">
        <f>+LEFT(C115,4)</f>
        <v>12.5</v>
      </c>
      <c r="C115" s="750" t="s">
        <v>208</v>
      </c>
      <c r="D115" s="746" t="s">
        <v>496</v>
      </c>
      <c r="E115" s="760" t="s">
        <v>707</v>
      </c>
      <c r="F115" s="756">
        <v>3</v>
      </c>
      <c r="G115" s="333">
        <v>1</v>
      </c>
      <c r="H115" s="230" t="s">
        <v>206</v>
      </c>
      <c r="I115" s="677" t="s">
        <v>795</v>
      </c>
      <c r="J115" s="731">
        <v>2</v>
      </c>
      <c r="K115" s="693" t="str">
        <f>+IF(OR(ISBLANK(F115),ISBLANK(J115)),"",IF(OR(AND(F115=1,J115=1),AND(F115=1,J115=2),AND(F115=1,J115=3)),"Deficiencia de control mayor (diseño y ejecución)",IF(OR(AND(F115=2,J115=2),AND(F115=3,J115=1),AND(F115=3,J115=2),AND(F115=2,J115=1)),"Deficiencia de control (diseño o ejecución)",IF(AND(F115=2,J115=3),"Oportunidad de mejora","Mantenimiento del control"))))</f>
        <v>Deficiencia de control (diseño o ejecución)</v>
      </c>
      <c r="L115" s="696">
        <f>+IF(K115="",152,IF(K115="Deficiencia de control mayor (diseño y ejecución)",160,IF(K115="Deficiencia de control (diseño o ejecución)",180,IF(K115="Oportunidad de mejora",200,220))))</f>
        <v>180</v>
      </c>
      <c r="M115" s="685">
        <v>4.3569000000000004</v>
      </c>
      <c r="N115" s="685">
        <f>+L115+M115</f>
        <v>184.3569</v>
      </c>
      <c r="O115" s="195"/>
      <c r="P115" s="195"/>
      <c r="Q115" s="195"/>
      <c r="R115" s="195"/>
      <c r="S115" s="195"/>
      <c r="T115" s="195"/>
      <c r="U115" s="195"/>
      <c r="V115" s="195"/>
      <c r="W115" s="195"/>
      <c r="X115" s="195"/>
      <c r="Y115" s="195"/>
      <c r="Z115" s="195"/>
    </row>
    <row r="116" spans="1:26" ht="57.75" customHeight="1">
      <c r="A116" s="195"/>
      <c r="B116" s="741"/>
      <c r="C116" s="748"/>
      <c r="D116" s="744"/>
      <c r="E116" s="761"/>
      <c r="F116" s="755"/>
      <c r="G116" s="333">
        <v>2</v>
      </c>
      <c r="H116" s="180" t="s">
        <v>252</v>
      </c>
      <c r="I116" s="678"/>
      <c r="J116" s="732"/>
      <c r="K116" s="694"/>
      <c r="L116" s="697"/>
      <c r="M116" s="684"/>
      <c r="N116" s="684"/>
      <c r="O116" s="195"/>
      <c r="P116" s="195"/>
      <c r="Q116" s="195"/>
      <c r="R116" s="195"/>
      <c r="S116" s="195"/>
      <c r="T116" s="195"/>
      <c r="U116" s="195"/>
      <c r="V116" s="195"/>
      <c r="W116" s="195"/>
      <c r="X116" s="195"/>
      <c r="Y116" s="195"/>
      <c r="Z116" s="195"/>
    </row>
    <row r="117" spans="1:26" ht="57.75" customHeight="1">
      <c r="A117" s="195"/>
      <c r="B117" s="741"/>
      <c r="C117" s="748"/>
      <c r="D117" s="744"/>
      <c r="E117" s="761"/>
      <c r="F117" s="755"/>
      <c r="G117" s="333">
        <v>3</v>
      </c>
      <c r="H117" s="180" t="s">
        <v>556</v>
      </c>
      <c r="I117" s="678"/>
      <c r="J117" s="732"/>
      <c r="K117" s="694"/>
      <c r="L117" s="697"/>
      <c r="M117" s="684"/>
      <c r="N117" s="684"/>
      <c r="O117" s="195"/>
      <c r="P117" s="195"/>
      <c r="Q117" s="195"/>
      <c r="R117" s="195"/>
      <c r="S117" s="195"/>
      <c r="T117" s="195"/>
      <c r="U117" s="195"/>
      <c r="V117" s="195"/>
      <c r="W117" s="195"/>
      <c r="X117" s="195"/>
      <c r="Y117" s="195"/>
      <c r="Z117" s="195"/>
    </row>
    <row r="118" spans="1:26" ht="57.75" customHeight="1">
      <c r="A118" s="195"/>
      <c r="B118" s="741"/>
      <c r="C118" s="748"/>
      <c r="D118" s="744"/>
      <c r="E118" s="761"/>
      <c r="F118" s="755"/>
      <c r="G118" s="333">
        <v>4</v>
      </c>
      <c r="H118" s="347" t="s">
        <v>708</v>
      </c>
      <c r="I118" s="678"/>
      <c r="J118" s="732"/>
      <c r="K118" s="694"/>
      <c r="L118" s="697"/>
      <c r="M118" s="684"/>
      <c r="N118" s="684"/>
      <c r="O118" s="195"/>
      <c r="P118" s="195"/>
      <c r="Q118" s="195"/>
      <c r="R118" s="195"/>
      <c r="S118" s="195"/>
      <c r="T118" s="195"/>
      <c r="U118" s="195"/>
      <c r="V118" s="195"/>
      <c r="W118" s="195"/>
      <c r="X118" s="195"/>
      <c r="Y118" s="195"/>
      <c r="Z118" s="195"/>
    </row>
    <row r="119" spans="1:26" ht="43.5" customHeight="1">
      <c r="A119" s="195"/>
      <c r="B119" s="741"/>
      <c r="C119" s="748"/>
      <c r="D119" s="744"/>
      <c r="E119" s="761"/>
      <c r="F119" s="755"/>
      <c r="G119" s="333">
        <v>5</v>
      </c>
      <c r="H119" s="236"/>
      <c r="I119" s="678"/>
      <c r="J119" s="732"/>
      <c r="K119" s="694"/>
      <c r="L119" s="697"/>
      <c r="M119" s="684"/>
      <c r="N119" s="684"/>
      <c r="O119" s="195"/>
      <c r="P119" s="195"/>
      <c r="Q119" s="195"/>
      <c r="R119" s="195"/>
      <c r="S119" s="195"/>
      <c r="T119" s="195"/>
      <c r="U119" s="195"/>
      <c r="V119" s="195"/>
      <c r="W119" s="195"/>
      <c r="X119" s="195"/>
      <c r="Y119" s="195"/>
      <c r="Z119" s="195"/>
    </row>
    <row r="120" spans="1:26" ht="43.5" customHeight="1">
      <c r="A120" s="195"/>
      <c r="B120" s="741"/>
      <c r="C120" s="748"/>
      <c r="D120" s="744"/>
      <c r="E120" s="761"/>
      <c r="F120" s="755"/>
      <c r="G120" s="333">
        <v>6</v>
      </c>
      <c r="H120" s="236"/>
      <c r="I120" s="678"/>
      <c r="J120" s="732"/>
      <c r="K120" s="694"/>
      <c r="L120" s="697"/>
      <c r="M120" s="684"/>
      <c r="N120" s="684"/>
      <c r="O120" s="195"/>
      <c r="P120" s="195"/>
      <c r="Q120" s="195"/>
      <c r="R120" s="195"/>
      <c r="S120" s="195"/>
      <c r="T120" s="195"/>
      <c r="U120" s="195"/>
      <c r="V120" s="195"/>
      <c r="W120" s="195"/>
      <c r="X120" s="195"/>
      <c r="Y120" s="195"/>
      <c r="Z120" s="195"/>
    </row>
    <row r="121" spans="1:26" ht="43.5" customHeight="1">
      <c r="A121" s="195"/>
      <c r="B121" s="741"/>
      <c r="C121" s="748"/>
      <c r="D121" s="744"/>
      <c r="E121" s="761"/>
      <c r="F121" s="755"/>
      <c r="G121" s="333">
        <v>7</v>
      </c>
      <c r="H121" s="334"/>
      <c r="I121" s="678"/>
      <c r="J121" s="732"/>
      <c r="K121" s="694"/>
      <c r="L121" s="697"/>
      <c r="M121" s="684"/>
      <c r="N121" s="684"/>
      <c r="O121" s="195"/>
      <c r="P121" s="195"/>
      <c r="Q121" s="195"/>
      <c r="R121" s="195"/>
      <c r="S121" s="195"/>
      <c r="T121" s="195"/>
      <c r="U121" s="195"/>
      <c r="V121" s="195"/>
      <c r="W121" s="195"/>
      <c r="X121" s="195"/>
      <c r="Y121" s="195"/>
      <c r="Z121" s="195"/>
    </row>
    <row r="122" spans="1:26" ht="43.5" customHeight="1" thickBot="1">
      <c r="A122" s="195"/>
      <c r="B122" s="742"/>
      <c r="C122" s="749"/>
      <c r="D122" s="745"/>
      <c r="E122" s="762"/>
      <c r="F122" s="755"/>
      <c r="G122" s="325">
        <v>8</v>
      </c>
      <c r="H122" s="325"/>
      <c r="I122" s="679"/>
      <c r="J122" s="733"/>
      <c r="K122" s="695"/>
      <c r="L122" s="698"/>
      <c r="M122" s="684"/>
      <c r="N122" s="684"/>
      <c r="O122" s="195"/>
      <c r="P122" s="195"/>
      <c r="Q122" s="195"/>
      <c r="R122" s="195"/>
      <c r="S122" s="195"/>
      <c r="T122" s="195"/>
      <c r="U122" s="195"/>
      <c r="V122" s="195"/>
      <c r="W122" s="195"/>
      <c r="X122" s="195"/>
      <c r="Y122" s="195"/>
      <c r="Z122" s="195"/>
    </row>
    <row r="123" spans="1:26" ht="22.5" customHeight="1">
      <c r="A123" s="195"/>
      <c r="B123" s="195"/>
      <c r="C123" s="195"/>
      <c r="D123" s="195"/>
      <c r="E123" s="201"/>
      <c r="F123" s="202"/>
      <c r="G123" s="195"/>
      <c r="H123" s="195"/>
      <c r="I123" s="195"/>
      <c r="J123" s="195"/>
      <c r="K123" s="195"/>
      <c r="L123" s="196"/>
      <c r="M123" s="196"/>
      <c r="N123" s="196"/>
      <c r="O123" s="195"/>
      <c r="P123" s="195"/>
      <c r="Q123" s="195"/>
      <c r="R123" s="195"/>
      <c r="S123" s="195"/>
      <c r="T123" s="195"/>
      <c r="U123" s="195"/>
      <c r="V123" s="195"/>
      <c r="W123" s="195"/>
      <c r="X123" s="195"/>
      <c r="Y123" s="195"/>
      <c r="Z123" s="195"/>
    </row>
    <row r="124" spans="1:26" ht="22.5" customHeight="1">
      <c r="A124" s="195"/>
      <c r="B124" s="195"/>
      <c r="C124" s="195"/>
      <c r="D124" s="195"/>
      <c r="E124" s="203"/>
      <c r="F124" s="195"/>
      <c r="G124" s="195"/>
      <c r="H124" s="195"/>
      <c r="I124" s="195"/>
      <c r="J124" s="195"/>
      <c r="K124" s="195"/>
      <c r="L124" s="196"/>
      <c r="M124" s="196"/>
      <c r="N124" s="196"/>
      <c r="O124" s="195"/>
      <c r="P124" s="195"/>
      <c r="Q124" s="195"/>
      <c r="R124" s="195"/>
      <c r="S124" s="195"/>
      <c r="T124" s="195"/>
      <c r="U124" s="195"/>
      <c r="V124" s="195"/>
      <c r="W124" s="195"/>
      <c r="X124" s="195"/>
      <c r="Y124" s="195"/>
      <c r="Z124" s="195"/>
    </row>
    <row r="125" spans="1:26" ht="22.5" customHeight="1">
      <c r="A125" s="195"/>
      <c r="B125" s="195"/>
      <c r="C125" s="195"/>
      <c r="D125" s="195"/>
      <c r="E125" s="195"/>
      <c r="F125" s="195"/>
      <c r="G125" s="195"/>
      <c r="H125" s="195"/>
      <c r="I125" s="195"/>
      <c r="J125" s="195"/>
      <c r="K125" s="195"/>
      <c r="L125" s="196"/>
      <c r="M125" s="196"/>
      <c r="N125" s="196"/>
      <c r="O125" s="195"/>
      <c r="P125" s="195"/>
      <c r="Q125" s="195"/>
      <c r="R125" s="195"/>
      <c r="S125" s="195"/>
      <c r="T125" s="195"/>
      <c r="U125" s="195"/>
      <c r="V125" s="195"/>
      <c r="W125" s="195"/>
      <c r="X125" s="195"/>
      <c r="Y125" s="195"/>
      <c r="Z125" s="195"/>
    </row>
    <row r="126" spans="1:26" ht="22.5" customHeight="1">
      <c r="A126" s="195"/>
      <c r="B126" s="195"/>
      <c r="C126" s="195"/>
      <c r="D126" s="195"/>
      <c r="E126" s="195"/>
      <c r="F126" s="195"/>
      <c r="G126" s="195"/>
      <c r="H126" s="195"/>
      <c r="I126" s="195"/>
      <c r="J126" s="195"/>
      <c r="K126" s="195"/>
      <c r="L126" s="196"/>
      <c r="M126" s="196"/>
      <c r="N126" s="196"/>
      <c r="O126" s="195"/>
      <c r="P126" s="195"/>
      <c r="Q126" s="195"/>
      <c r="R126" s="195"/>
      <c r="S126" s="195"/>
      <c r="T126" s="195"/>
      <c r="U126" s="195"/>
      <c r="V126" s="195"/>
      <c r="W126" s="195"/>
      <c r="X126" s="195"/>
      <c r="Y126" s="195"/>
      <c r="Z126" s="195"/>
    </row>
    <row r="127" spans="1:26" ht="22.5" customHeight="1">
      <c r="A127" s="195"/>
      <c r="B127" s="195"/>
      <c r="C127" s="195"/>
      <c r="D127" s="195"/>
      <c r="E127" s="195"/>
      <c r="F127" s="195"/>
      <c r="G127" s="195"/>
      <c r="H127" s="195"/>
      <c r="I127" s="195"/>
      <c r="J127" s="195"/>
      <c r="K127" s="195"/>
      <c r="L127" s="196"/>
      <c r="M127" s="196"/>
      <c r="N127" s="196"/>
      <c r="O127" s="195"/>
      <c r="P127" s="195"/>
      <c r="Q127" s="195"/>
      <c r="R127" s="195"/>
      <c r="S127" s="195"/>
      <c r="T127" s="195"/>
      <c r="U127" s="195"/>
      <c r="V127" s="195"/>
      <c r="W127" s="195"/>
      <c r="X127" s="195"/>
      <c r="Y127" s="195"/>
      <c r="Z127" s="195"/>
    </row>
    <row r="128" spans="1:26" ht="22.5" customHeight="1">
      <c r="A128" s="195"/>
      <c r="B128" s="195"/>
      <c r="C128" s="195"/>
      <c r="D128" s="195"/>
      <c r="E128" s="195"/>
      <c r="F128" s="195"/>
      <c r="G128" s="195"/>
      <c r="H128" s="195"/>
      <c r="I128" s="195"/>
      <c r="J128" s="195"/>
      <c r="K128" s="195"/>
      <c r="L128" s="196"/>
      <c r="M128" s="196"/>
      <c r="N128" s="196"/>
      <c r="O128" s="195"/>
      <c r="P128" s="195"/>
      <c r="Q128" s="195"/>
      <c r="R128" s="195"/>
      <c r="S128" s="195"/>
      <c r="T128" s="195"/>
      <c r="U128" s="195"/>
      <c r="V128" s="195"/>
      <c r="W128" s="195"/>
      <c r="X128" s="195"/>
      <c r="Y128" s="195"/>
      <c r="Z128" s="195"/>
    </row>
    <row r="129" spans="1:26" ht="22.5" customHeight="1">
      <c r="A129" s="195"/>
      <c r="B129" s="195"/>
      <c r="C129" s="195"/>
      <c r="D129" s="195"/>
      <c r="E129" s="195"/>
      <c r="F129" s="195"/>
      <c r="G129" s="195"/>
      <c r="H129" s="195"/>
      <c r="I129" s="195"/>
      <c r="J129" s="195"/>
      <c r="K129" s="195"/>
      <c r="L129" s="196"/>
      <c r="M129" s="196"/>
      <c r="N129" s="196"/>
      <c r="O129" s="195"/>
      <c r="P129" s="195"/>
      <c r="Q129" s="195"/>
      <c r="R129" s="195"/>
      <c r="S129" s="195"/>
      <c r="T129" s="195"/>
      <c r="U129" s="195"/>
      <c r="V129" s="195"/>
      <c r="W129" s="195"/>
      <c r="X129" s="195"/>
      <c r="Y129" s="195"/>
      <c r="Z129" s="195"/>
    </row>
    <row r="130" spans="1:26" ht="22.5" customHeight="1">
      <c r="A130" s="195"/>
      <c r="B130" s="195"/>
      <c r="C130" s="195"/>
      <c r="D130" s="195"/>
      <c r="E130" s="195"/>
      <c r="F130" s="195"/>
      <c r="G130" s="195"/>
      <c r="H130" s="195"/>
      <c r="I130" s="195"/>
      <c r="J130" s="195"/>
      <c r="K130" s="195"/>
      <c r="L130" s="196"/>
      <c r="M130" s="196"/>
      <c r="N130" s="196"/>
      <c r="O130" s="195"/>
      <c r="P130" s="195"/>
      <c r="Q130" s="195"/>
      <c r="R130" s="195"/>
      <c r="S130" s="195"/>
      <c r="T130" s="195"/>
      <c r="U130" s="195"/>
      <c r="V130" s="195"/>
      <c r="W130" s="195"/>
      <c r="X130" s="195"/>
      <c r="Y130" s="195"/>
      <c r="Z130" s="195"/>
    </row>
    <row r="131" spans="1:26" ht="22.5" customHeight="1">
      <c r="A131" s="195"/>
      <c r="B131" s="195"/>
      <c r="C131" s="195"/>
      <c r="D131" s="195"/>
      <c r="E131" s="195"/>
      <c r="F131" s="195"/>
      <c r="G131" s="195"/>
      <c r="H131" s="195"/>
      <c r="I131" s="195"/>
      <c r="J131" s="195"/>
      <c r="K131" s="195"/>
      <c r="L131" s="196"/>
      <c r="M131" s="196"/>
      <c r="N131" s="196"/>
      <c r="O131" s="195"/>
      <c r="P131" s="195"/>
      <c r="Q131" s="195"/>
      <c r="R131" s="195"/>
      <c r="S131" s="195"/>
      <c r="T131" s="195"/>
      <c r="U131" s="195"/>
      <c r="V131" s="195"/>
      <c r="W131" s="195"/>
      <c r="X131" s="195"/>
      <c r="Y131" s="195"/>
      <c r="Z131" s="195"/>
    </row>
    <row r="132" spans="1:26" ht="22.5" customHeight="1">
      <c r="A132" s="195"/>
      <c r="B132" s="195"/>
      <c r="C132" s="195"/>
      <c r="D132" s="195"/>
      <c r="E132" s="195"/>
      <c r="F132" s="195"/>
      <c r="G132" s="195"/>
      <c r="H132" s="195"/>
      <c r="I132" s="195"/>
      <c r="J132" s="195"/>
      <c r="K132" s="195"/>
      <c r="L132" s="196"/>
      <c r="M132" s="196"/>
      <c r="N132" s="196"/>
      <c r="O132" s="195"/>
      <c r="P132" s="195"/>
      <c r="Q132" s="195"/>
      <c r="R132" s="195"/>
      <c r="S132" s="195"/>
      <c r="T132" s="195"/>
      <c r="U132" s="195"/>
      <c r="V132" s="195"/>
      <c r="W132" s="195"/>
      <c r="X132" s="195"/>
      <c r="Y132" s="195"/>
      <c r="Z132" s="195"/>
    </row>
    <row r="133" spans="1:26" ht="22.5" customHeight="1">
      <c r="A133" s="195"/>
      <c r="B133" s="195"/>
      <c r="C133" s="195"/>
      <c r="D133" s="195"/>
      <c r="E133" s="195"/>
      <c r="F133" s="195"/>
      <c r="G133" s="195"/>
      <c r="H133" s="195"/>
      <c r="I133" s="195"/>
      <c r="J133" s="195"/>
      <c r="K133" s="195"/>
      <c r="L133" s="196"/>
      <c r="M133" s="196"/>
      <c r="N133" s="196"/>
      <c r="O133" s="195"/>
      <c r="P133" s="195"/>
      <c r="Q133" s="195"/>
      <c r="R133" s="195"/>
      <c r="S133" s="195"/>
      <c r="T133" s="195"/>
      <c r="U133" s="195"/>
      <c r="V133" s="195"/>
      <c r="W133" s="195"/>
      <c r="X133" s="195"/>
      <c r="Y133" s="195"/>
      <c r="Z133" s="195"/>
    </row>
    <row r="134" spans="1:26" ht="22.5" customHeight="1">
      <c r="A134" s="195"/>
      <c r="B134" s="195"/>
      <c r="C134" s="195"/>
      <c r="D134" s="195"/>
      <c r="E134" s="195"/>
      <c r="F134" s="195"/>
      <c r="G134" s="195"/>
      <c r="H134" s="195"/>
      <c r="I134" s="195"/>
      <c r="J134" s="195"/>
      <c r="K134" s="195"/>
      <c r="L134" s="196"/>
      <c r="M134" s="196"/>
      <c r="N134" s="196"/>
      <c r="O134" s="195"/>
      <c r="P134" s="195"/>
      <c r="Q134" s="195"/>
      <c r="R134" s="195"/>
      <c r="S134" s="195"/>
      <c r="T134" s="195"/>
      <c r="U134" s="195"/>
      <c r="V134" s="195"/>
      <c r="W134" s="195"/>
      <c r="X134" s="195"/>
      <c r="Y134" s="195"/>
      <c r="Z134" s="195"/>
    </row>
    <row r="135" spans="1:26" ht="22.5" customHeight="1">
      <c r="A135" s="195"/>
      <c r="B135" s="195"/>
      <c r="C135" s="195"/>
      <c r="D135" s="195"/>
      <c r="E135" s="195"/>
      <c r="F135" s="195"/>
      <c r="G135" s="195"/>
      <c r="H135" s="195"/>
      <c r="I135" s="195"/>
      <c r="J135" s="195"/>
      <c r="K135" s="195"/>
      <c r="L135" s="196"/>
      <c r="M135" s="196"/>
      <c r="N135" s="196"/>
      <c r="O135" s="195"/>
      <c r="P135" s="195"/>
      <c r="Q135" s="195"/>
      <c r="R135" s="195"/>
      <c r="S135" s="195"/>
      <c r="T135" s="195"/>
      <c r="U135" s="195"/>
      <c r="V135" s="195"/>
      <c r="W135" s="195"/>
      <c r="X135" s="195"/>
      <c r="Y135" s="195"/>
      <c r="Z135" s="195"/>
    </row>
    <row r="136" spans="1:26" ht="22.5" customHeight="1">
      <c r="A136" s="195"/>
      <c r="B136" s="195"/>
      <c r="C136" s="195"/>
      <c r="D136" s="195"/>
      <c r="E136" s="195"/>
      <c r="F136" s="195"/>
      <c r="G136" s="195"/>
      <c r="H136" s="195"/>
      <c r="I136" s="195"/>
      <c r="J136" s="195"/>
      <c r="K136" s="195"/>
      <c r="L136" s="196"/>
      <c r="M136" s="196"/>
      <c r="N136" s="196"/>
      <c r="O136" s="195"/>
      <c r="P136" s="195"/>
      <c r="Q136" s="195"/>
      <c r="R136" s="195"/>
      <c r="S136" s="195"/>
      <c r="T136" s="195"/>
      <c r="U136" s="195"/>
      <c r="V136" s="195"/>
      <c r="W136" s="195"/>
      <c r="X136" s="195"/>
      <c r="Y136" s="195"/>
      <c r="Z136" s="195"/>
    </row>
    <row r="137" spans="1:26" ht="22.5" customHeight="1">
      <c r="A137" s="195"/>
      <c r="B137" s="195"/>
      <c r="C137" s="195"/>
      <c r="D137" s="195"/>
      <c r="E137" s="195"/>
      <c r="F137" s="195"/>
      <c r="G137" s="195"/>
      <c r="H137" s="195"/>
      <c r="I137" s="195"/>
      <c r="J137" s="195"/>
      <c r="K137" s="195"/>
      <c r="L137" s="196"/>
      <c r="M137" s="196"/>
      <c r="N137" s="196"/>
      <c r="O137" s="195"/>
      <c r="P137" s="195"/>
      <c r="Q137" s="195"/>
      <c r="R137" s="195"/>
      <c r="S137" s="195"/>
      <c r="T137" s="195"/>
      <c r="U137" s="195"/>
      <c r="V137" s="195"/>
      <c r="W137" s="195"/>
      <c r="X137" s="195"/>
      <c r="Y137" s="195"/>
      <c r="Z137" s="195"/>
    </row>
    <row r="138" spans="1:26" ht="22.5" customHeight="1">
      <c r="A138" s="195"/>
      <c r="B138" s="195"/>
      <c r="C138" s="195"/>
      <c r="D138" s="195"/>
      <c r="E138" s="195"/>
      <c r="F138" s="195"/>
      <c r="G138" s="195"/>
      <c r="H138" s="195"/>
      <c r="I138" s="195"/>
      <c r="J138" s="195"/>
      <c r="K138" s="195"/>
      <c r="L138" s="196"/>
      <c r="M138" s="196"/>
      <c r="N138" s="196"/>
      <c r="O138" s="195"/>
      <c r="P138" s="195"/>
      <c r="Q138" s="195"/>
      <c r="R138" s="195"/>
      <c r="S138" s="195"/>
      <c r="T138" s="195"/>
      <c r="U138" s="195"/>
      <c r="V138" s="195"/>
      <c r="W138" s="195"/>
      <c r="X138" s="195"/>
      <c r="Y138" s="195"/>
      <c r="Z138" s="195"/>
    </row>
    <row r="139" spans="1:26" ht="22.5" customHeight="1">
      <c r="A139" s="195"/>
      <c r="B139" s="195"/>
      <c r="C139" s="195"/>
      <c r="D139" s="195"/>
      <c r="E139" s="195"/>
      <c r="F139" s="195"/>
      <c r="G139" s="195"/>
      <c r="H139" s="195"/>
      <c r="I139" s="195"/>
      <c r="J139" s="195"/>
      <c r="K139" s="195"/>
      <c r="L139" s="196"/>
      <c r="M139" s="196"/>
      <c r="N139" s="196"/>
      <c r="O139" s="195"/>
      <c r="P139" s="195"/>
      <c r="Q139" s="195"/>
      <c r="R139" s="195"/>
      <c r="S139" s="195"/>
      <c r="T139" s="195"/>
      <c r="U139" s="195"/>
      <c r="V139" s="195"/>
      <c r="W139" s="195"/>
      <c r="X139" s="195"/>
      <c r="Y139" s="195"/>
      <c r="Z139" s="195"/>
    </row>
    <row r="140" spans="1:26" ht="22.5" customHeight="1">
      <c r="A140" s="195"/>
      <c r="B140" s="195"/>
      <c r="C140" s="195"/>
      <c r="D140" s="195"/>
      <c r="E140" s="195"/>
      <c r="F140" s="195"/>
      <c r="G140" s="195"/>
      <c r="H140" s="195"/>
      <c r="I140" s="195"/>
      <c r="J140" s="195"/>
      <c r="K140" s="195"/>
      <c r="L140" s="196"/>
      <c r="M140" s="196"/>
      <c r="N140" s="196"/>
      <c r="O140" s="195"/>
      <c r="P140" s="195"/>
      <c r="Q140" s="195"/>
      <c r="R140" s="195"/>
      <c r="S140" s="195"/>
      <c r="T140" s="195"/>
      <c r="U140" s="195"/>
      <c r="V140" s="195"/>
      <c r="W140" s="195"/>
      <c r="X140" s="195"/>
      <c r="Y140" s="195"/>
      <c r="Z140" s="195"/>
    </row>
    <row r="141" spans="1:26" ht="22.5" customHeight="1">
      <c r="A141" s="195"/>
      <c r="B141" s="195"/>
      <c r="C141" s="195"/>
      <c r="D141" s="195"/>
      <c r="E141" s="195"/>
      <c r="F141" s="195"/>
      <c r="G141" s="195"/>
      <c r="H141" s="195"/>
      <c r="I141" s="195"/>
      <c r="J141" s="195"/>
      <c r="K141" s="195"/>
      <c r="L141" s="196"/>
      <c r="M141" s="196"/>
      <c r="N141" s="196"/>
      <c r="O141" s="195"/>
      <c r="P141" s="195"/>
      <c r="Q141" s="195"/>
      <c r="R141" s="195"/>
      <c r="S141" s="195"/>
      <c r="T141" s="195"/>
      <c r="U141" s="195"/>
      <c r="V141" s="195"/>
      <c r="W141" s="195"/>
      <c r="X141" s="195"/>
      <c r="Y141" s="195"/>
      <c r="Z141" s="195"/>
    </row>
    <row r="142" spans="1:26" ht="22.5" customHeight="1">
      <c r="A142" s="195"/>
      <c r="B142" s="195"/>
      <c r="C142" s="195"/>
      <c r="D142" s="195"/>
      <c r="E142" s="195"/>
      <c r="F142" s="195"/>
      <c r="G142" s="195"/>
      <c r="H142" s="195"/>
      <c r="I142" s="195"/>
      <c r="J142" s="195"/>
      <c r="K142" s="195"/>
      <c r="L142" s="196"/>
      <c r="M142" s="196"/>
      <c r="N142" s="196"/>
      <c r="O142" s="195"/>
      <c r="P142" s="195"/>
      <c r="Q142" s="195"/>
      <c r="R142" s="195"/>
      <c r="S142" s="195"/>
      <c r="T142" s="195"/>
      <c r="U142" s="195"/>
      <c r="V142" s="195"/>
      <c r="W142" s="195"/>
      <c r="X142" s="195"/>
      <c r="Y142" s="195"/>
      <c r="Z142" s="195"/>
    </row>
    <row r="143" spans="1:26" ht="22.5" customHeight="1">
      <c r="A143" s="195"/>
      <c r="B143" s="195"/>
      <c r="C143" s="195"/>
      <c r="D143" s="195"/>
      <c r="E143" s="195"/>
      <c r="F143" s="195"/>
      <c r="G143" s="195"/>
      <c r="H143" s="195"/>
      <c r="I143" s="195"/>
      <c r="J143" s="195"/>
      <c r="K143" s="195"/>
      <c r="L143" s="196"/>
      <c r="M143" s="196"/>
      <c r="N143" s="196"/>
      <c r="O143" s="195"/>
      <c r="P143" s="195"/>
      <c r="Q143" s="195"/>
      <c r="R143" s="195"/>
      <c r="S143" s="195"/>
      <c r="T143" s="195"/>
      <c r="U143" s="195"/>
      <c r="V143" s="195"/>
      <c r="W143" s="195"/>
      <c r="X143" s="195"/>
      <c r="Y143" s="195"/>
      <c r="Z143" s="195"/>
    </row>
    <row r="144" spans="1:26" ht="22.5" customHeight="1">
      <c r="A144" s="195"/>
      <c r="B144" s="195"/>
      <c r="C144" s="195"/>
      <c r="D144" s="195"/>
      <c r="E144" s="195"/>
      <c r="F144" s="195"/>
      <c r="G144" s="195"/>
      <c r="H144" s="195"/>
      <c r="I144" s="195"/>
      <c r="J144" s="195"/>
      <c r="K144" s="195"/>
      <c r="L144" s="196"/>
      <c r="M144" s="196"/>
      <c r="N144" s="196"/>
      <c r="O144" s="195"/>
      <c r="P144" s="195"/>
      <c r="Q144" s="195"/>
      <c r="R144" s="195"/>
      <c r="S144" s="195"/>
      <c r="T144" s="195"/>
      <c r="U144" s="195"/>
      <c r="V144" s="195"/>
      <c r="W144" s="195"/>
      <c r="X144" s="195"/>
      <c r="Y144" s="195"/>
      <c r="Z144" s="195"/>
    </row>
    <row r="145" spans="1:26" ht="22.5" customHeight="1">
      <c r="A145" s="195"/>
      <c r="B145" s="195"/>
      <c r="C145" s="195"/>
      <c r="D145" s="195"/>
      <c r="E145" s="195"/>
      <c r="F145" s="195"/>
      <c r="G145" s="195"/>
      <c r="H145" s="195"/>
      <c r="I145" s="195"/>
      <c r="J145" s="195"/>
      <c r="K145" s="195"/>
      <c r="L145" s="196"/>
      <c r="M145" s="196"/>
      <c r="N145" s="196"/>
      <c r="O145" s="195"/>
      <c r="P145" s="195"/>
      <c r="Q145" s="195"/>
      <c r="R145" s="195"/>
      <c r="S145" s="195"/>
      <c r="T145" s="195"/>
      <c r="U145" s="195"/>
      <c r="V145" s="195"/>
      <c r="W145" s="195"/>
      <c r="X145" s="195"/>
      <c r="Y145" s="195"/>
      <c r="Z145" s="195"/>
    </row>
    <row r="146" spans="1:26" ht="22.5" customHeight="1">
      <c r="A146" s="195"/>
      <c r="B146" s="195"/>
      <c r="C146" s="195"/>
      <c r="D146" s="195"/>
      <c r="E146" s="195"/>
      <c r="F146" s="195"/>
      <c r="G146" s="195"/>
      <c r="H146" s="195"/>
      <c r="I146" s="195"/>
      <c r="J146" s="195"/>
      <c r="K146" s="195"/>
      <c r="L146" s="196"/>
      <c r="M146" s="196"/>
      <c r="N146" s="196"/>
      <c r="O146" s="195"/>
      <c r="P146" s="195"/>
      <c r="Q146" s="195"/>
      <c r="R146" s="195"/>
      <c r="S146" s="195"/>
      <c r="T146" s="195"/>
      <c r="U146" s="195"/>
      <c r="V146" s="195"/>
      <c r="W146" s="195"/>
      <c r="X146" s="195"/>
      <c r="Y146" s="195"/>
      <c r="Z146" s="195"/>
    </row>
    <row r="147" spans="1:26" ht="22.5" customHeight="1">
      <c r="A147" s="195"/>
      <c r="B147" s="195"/>
      <c r="C147" s="195"/>
      <c r="D147" s="195"/>
      <c r="E147" s="195"/>
      <c r="F147" s="195"/>
      <c r="G147" s="195"/>
      <c r="H147" s="195"/>
      <c r="I147" s="195"/>
      <c r="J147" s="195"/>
      <c r="K147" s="195"/>
      <c r="L147" s="196"/>
      <c r="M147" s="196"/>
      <c r="N147" s="196"/>
      <c r="O147" s="195"/>
      <c r="P147" s="195"/>
      <c r="Q147" s="195"/>
      <c r="R147" s="195"/>
      <c r="S147" s="195"/>
      <c r="T147" s="195"/>
      <c r="U147" s="195"/>
      <c r="V147" s="195"/>
      <c r="W147" s="195"/>
      <c r="X147" s="195"/>
      <c r="Y147" s="195"/>
      <c r="Z147" s="195"/>
    </row>
    <row r="148" spans="1:26" ht="22.5" customHeight="1">
      <c r="A148" s="195"/>
      <c r="B148" s="195"/>
      <c r="C148" s="195"/>
      <c r="D148" s="195"/>
      <c r="E148" s="195"/>
      <c r="F148" s="195"/>
      <c r="G148" s="195"/>
      <c r="H148" s="195"/>
      <c r="I148" s="195"/>
      <c r="J148" s="195"/>
      <c r="K148" s="195"/>
      <c r="L148" s="196"/>
      <c r="M148" s="196"/>
      <c r="N148" s="196"/>
      <c r="O148" s="195"/>
      <c r="P148" s="195"/>
      <c r="Q148" s="195"/>
      <c r="R148" s="195"/>
      <c r="S148" s="195"/>
      <c r="T148" s="195"/>
      <c r="U148" s="195"/>
      <c r="V148" s="195"/>
      <c r="W148" s="195"/>
      <c r="X148" s="195"/>
      <c r="Y148" s="195"/>
      <c r="Z148" s="195"/>
    </row>
    <row r="149" spans="1:26" ht="22.5" customHeight="1">
      <c r="A149" s="195"/>
      <c r="B149" s="195"/>
      <c r="C149" s="195"/>
      <c r="D149" s="195"/>
      <c r="E149" s="195"/>
      <c r="F149" s="195"/>
      <c r="G149" s="195"/>
      <c r="H149" s="195"/>
      <c r="I149" s="195"/>
      <c r="J149" s="195"/>
      <c r="K149" s="195"/>
      <c r="L149" s="196"/>
      <c r="M149" s="196"/>
      <c r="N149" s="196"/>
      <c r="O149" s="195"/>
      <c r="P149" s="195"/>
      <c r="Q149" s="195"/>
      <c r="R149" s="195"/>
      <c r="S149" s="195"/>
      <c r="T149" s="195"/>
      <c r="U149" s="195"/>
      <c r="V149" s="195"/>
      <c r="W149" s="195"/>
      <c r="X149" s="195"/>
      <c r="Y149" s="195"/>
      <c r="Z149" s="195"/>
    </row>
    <row r="150" spans="1:26" ht="22.5" customHeight="1">
      <c r="A150" s="195"/>
      <c r="B150" s="195"/>
      <c r="C150" s="195"/>
      <c r="D150" s="195"/>
      <c r="E150" s="195"/>
      <c r="F150" s="195"/>
      <c r="G150" s="195"/>
      <c r="H150" s="195"/>
      <c r="I150" s="195"/>
      <c r="J150" s="195"/>
      <c r="K150" s="195"/>
      <c r="L150" s="196"/>
      <c r="M150" s="196"/>
      <c r="N150" s="196"/>
      <c r="O150" s="195"/>
      <c r="P150" s="195"/>
      <c r="Q150" s="195"/>
      <c r="R150" s="195"/>
      <c r="S150" s="195"/>
      <c r="T150" s="195"/>
      <c r="U150" s="195"/>
      <c r="V150" s="195"/>
      <c r="W150" s="195"/>
      <c r="X150" s="195"/>
      <c r="Y150" s="195"/>
      <c r="Z150" s="195"/>
    </row>
    <row r="151" spans="1:26" ht="22.5" customHeight="1">
      <c r="A151" s="195"/>
      <c r="B151" s="195"/>
      <c r="C151" s="195"/>
      <c r="D151" s="195"/>
      <c r="E151" s="195"/>
      <c r="F151" s="195"/>
      <c r="G151" s="195"/>
      <c r="H151" s="195"/>
      <c r="I151" s="195"/>
      <c r="J151" s="195"/>
      <c r="K151" s="195"/>
      <c r="L151" s="196"/>
      <c r="M151" s="196"/>
      <c r="N151" s="196"/>
      <c r="O151" s="195"/>
      <c r="P151" s="195"/>
      <c r="Q151" s="195"/>
      <c r="R151" s="195"/>
      <c r="S151" s="195"/>
      <c r="T151" s="195"/>
      <c r="U151" s="195"/>
      <c r="V151" s="195"/>
      <c r="W151" s="195"/>
      <c r="X151" s="195"/>
      <c r="Y151" s="195"/>
      <c r="Z151" s="195"/>
    </row>
    <row r="152" spans="1:26" ht="22.5" customHeight="1">
      <c r="A152" s="195"/>
      <c r="B152" s="195"/>
      <c r="C152" s="195"/>
      <c r="D152" s="195"/>
      <c r="E152" s="195"/>
      <c r="F152" s="195"/>
      <c r="G152" s="195"/>
      <c r="H152" s="195"/>
      <c r="I152" s="195"/>
      <c r="J152" s="195"/>
      <c r="K152" s="195"/>
      <c r="L152" s="196"/>
      <c r="M152" s="196"/>
      <c r="N152" s="196"/>
      <c r="O152" s="195"/>
      <c r="P152" s="195"/>
      <c r="Q152" s="195"/>
      <c r="R152" s="195"/>
      <c r="S152" s="195"/>
      <c r="T152" s="195"/>
      <c r="U152" s="195"/>
      <c r="V152" s="195"/>
      <c r="W152" s="195"/>
      <c r="X152" s="195"/>
      <c r="Y152" s="195"/>
      <c r="Z152" s="195"/>
    </row>
    <row r="153" spans="1:26" ht="22.5" customHeight="1">
      <c r="A153" s="195"/>
      <c r="B153" s="195"/>
      <c r="C153" s="195"/>
      <c r="D153" s="195"/>
      <c r="E153" s="195"/>
      <c r="F153" s="195"/>
      <c r="G153" s="195"/>
      <c r="H153" s="195"/>
      <c r="I153" s="195"/>
      <c r="J153" s="195"/>
      <c r="K153" s="195"/>
      <c r="L153" s="196"/>
      <c r="M153" s="196"/>
      <c r="N153" s="196"/>
      <c r="O153" s="195"/>
      <c r="P153" s="195"/>
      <c r="Q153" s="195"/>
      <c r="R153" s="195"/>
      <c r="S153" s="195"/>
      <c r="T153" s="195"/>
      <c r="U153" s="195"/>
      <c r="V153" s="195"/>
      <c r="W153" s="195"/>
      <c r="X153" s="195"/>
      <c r="Y153" s="195"/>
      <c r="Z153" s="195"/>
    </row>
    <row r="154" spans="1:26" ht="22.5" customHeight="1">
      <c r="A154" s="195"/>
      <c r="B154" s="195"/>
      <c r="C154" s="195"/>
      <c r="D154" s="195"/>
      <c r="E154" s="195"/>
      <c r="F154" s="195"/>
      <c r="G154" s="195"/>
      <c r="H154" s="195"/>
      <c r="I154" s="195"/>
      <c r="J154" s="195"/>
      <c r="K154" s="195"/>
      <c r="L154" s="196"/>
      <c r="M154" s="196"/>
      <c r="N154" s="196"/>
      <c r="O154" s="195"/>
      <c r="P154" s="195"/>
      <c r="Q154" s="195"/>
      <c r="R154" s="195"/>
      <c r="S154" s="195"/>
      <c r="T154" s="195"/>
      <c r="U154" s="195"/>
      <c r="V154" s="195"/>
      <c r="W154" s="195"/>
      <c r="X154" s="195"/>
      <c r="Y154" s="195"/>
      <c r="Z154" s="195"/>
    </row>
    <row r="155" spans="1:26" ht="22.5" customHeight="1">
      <c r="A155" s="195"/>
      <c r="B155" s="195"/>
      <c r="C155" s="195"/>
      <c r="D155" s="195"/>
      <c r="E155" s="195"/>
      <c r="F155" s="195"/>
      <c r="G155" s="195"/>
      <c r="H155" s="195"/>
      <c r="I155" s="195"/>
      <c r="J155" s="195"/>
      <c r="K155" s="195"/>
      <c r="L155" s="196"/>
      <c r="M155" s="196"/>
      <c r="N155" s="196"/>
      <c r="O155" s="195"/>
      <c r="P155" s="195"/>
      <c r="Q155" s="195"/>
      <c r="R155" s="195"/>
      <c r="S155" s="195"/>
      <c r="T155" s="195"/>
      <c r="U155" s="195"/>
      <c r="V155" s="195"/>
      <c r="W155" s="195"/>
      <c r="X155" s="195"/>
      <c r="Y155" s="195"/>
      <c r="Z155" s="195"/>
    </row>
    <row r="156" spans="1:26" ht="22.5" customHeight="1">
      <c r="A156" s="195"/>
      <c r="B156" s="195"/>
      <c r="C156" s="195"/>
      <c r="D156" s="195"/>
      <c r="E156" s="195"/>
      <c r="F156" s="195"/>
      <c r="G156" s="195"/>
      <c r="H156" s="195"/>
      <c r="I156" s="195"/>
      <c r="J156" s="195"/>
      <c r="K156" s="195"/>
      <c r="L156" s="196"/>
      <c r="M156" s="196"/>
      <c r="N156" s="196"/>
      <c r="O156" s="195"/>
      <c r="P156" s="195"/>
      <c r="Q156" s="195"/>
      <c r="R156" s="195"/>
      <c r="S156" s="195"/>
      <c r="T156" s="195"/>
      <c r="U156" s="195"/>
      <c r="V156" s="195"/>
      <c r="W156" s="195"/>
      <c r="X156" s="195"/>
      <c r="Y156" s="195"/>
      <c r="Z156" s="195"/>
    </row>
    <row r="157" spans="1:26" ht="22.5" customHeight="1">
      <c r="A157" s="195"/>
      <c r="B157" s="195"/>
      <c r="C157" s="195"/>
      <c r="D157" s="195"/>
      <c r="E157" s="195"/>
      <c r="F157" s="195"/>
      <c r="G157" s="195"/>
      <c r="H157" s="195"/>
      <c r="I157" s="195"/>
      <c r="J157" s="195"/>
      <c r="K157" s="195"/>
      <c r="L157" s="196"/>
      <c r="M157" s="196"/>
      <c r="N157" s="196"/>
      <c r="O157" s="195"/>
      <c r="P157" s="195"/>
      <c r="Q157" s="195"/>
      <c r="R157" s="195"/>
      <c r="S157" s="195"/>
      <c r="T157" s="195"/>
      <c r="U157" s="195"/>
      <c r="V157" s="195"/>
      <c r="W157" s="195"/>
      <c r="X157" s="195"/>
      <c r="Y157" s="195"/>
      <c r="Z157" s="195"/>
    </row>
    <row r="158" spans="1:26" ht="22.5" customHeight="1">
      <c r="A158" s="195"/>
      <c r="B158" s="195"/>
      <c r="C158" s="195"/>
      <c r="D158" s="195"/>
      <c r="E158" s="195"/>
      <c r="F158" s="195"/>
      <c r="G158" s="195"/>
      <c r="H158" s="195"/>
      <c r="I158" s="195"/>
      <c r="J158" s="195"/>
      <c r="K158" s="195"/>
      <c r="L158" s="196"/>
      <c r="M158" s="196"/>
      <c r="N158" s="196"/>
      <c r="O158" s="195"/>
      <c r="P158" s="195"/>
      <c r="Q158" s="195"/>
      <c r="R158" s="195"/>
      <c r="S158" s="195"/>
      <c r="T158" s="195"/>
      <c r="U158" s="195"/>
      <c r="V158" s="195"/>
      <c r="W158" s="195"/>
      <c r="X158" s="195"/>
      <c r="Y158" s="195"/>
      <c r="Z158" s="195"/>
    </row>
    <row r="159" spans="1:26" ht="22.5" customHeight="1">
      <c r="A159" s="195"/>
      <c r="B159" s="195"/>
      <c r="C159" s="195"/>
      <c r="D159" s="195"/>
      <c r="E159" s="195"/>
      <c r="F159" s="195"/>
      <c r="G159" s="195"/>
      <c r="H159" s="195"/>
      <c r="I159" s="195"/>
      <c r="J159" s="195"/>
      <c r="K159" s="195"/>
      <c r="L159" s="196"/>
      <c r="M159" s="196"/>
      <c r="N159" s="196"/>
      <c r="O159" s="195"/>
      <c r="P159" s="195"/>
      <c r="Q159" s="195"/>
      <c r="R159" s="195"/>
      <c r="S159" s="195"/>
      <c r="T159" s="195"/>
      <c r="U159" s="195"/>
      <c r="V159" s="195"/>
      <c r="W159" s="195"/>
      <c r="X159" s="195"/>
      <c r="Y159" s="195"/>
      <c r="Z159" s="195"/>
    </row>
    <row r="160" spans="1:26" ht="22.5" customHeight="1">
      <c r="A160" s="195"/>
      <c r="B160" s="195"/>
      <c r="C160" s="195"/>
      <c r="D160" s="195"/>
      <c r="E160" s="195"/>
      <c r="F160" s="195"/>
      <c r="G160" s="195"/>
      <c r="H160" s="195"/>
      <c r="I160" s="195"/>
      <c r="J160" s="195"/>
      <c r="K160" s="195"/>
      <c r="L160" s="196"/>
      <c r="M160" s="196"/>
      <c r="N160" s="196"/>
      <c r="O160" s="195"/>
      <c r="P160" s="195"/>
      <c r="Q160" s="195"/>
      <c r="R160" s="195"/>
      <c r="S160" s="195"/>
      <c r="T160" s="195"/>
      <c r="U160" s="195"/>
      <c r="V160" s="195"/>
      <c r="W160" s="195"/>
      <c r="X160" s="195"/>
      <c r="Y160" s="195"/>
      <c r="Z160" s="195"/>
    </row>
    <row r="161" spans="1:26" ht="22.5" customHeight="1">
      <c r="A161" s="195"/>
      <c r="B161" s="195"/>
      <c r="C161" s="195"/>
      <c r="D161" s="195"/>
      <c r="E161" s="195"/>
      <c r="F161" s="195"/>
      <c r="G161" s="195"/>
      <c r="H161" s="195"/>
      <c r="I161" s="195"/>
      <c r="J161" s="195"/>
      <c r="K161" s="195"/>
      <c r="L161" s="196"/>
      <c r="M161" s="196"/>
      <c r="N161" s="196"/>
      <c r="O161" s="195"/>
      <c r="P161" s="195"/>
      <c r="Q161" s="195"/>
      <c r="R161" s="195"/>
      <c r="S161" s="195"/>
      <c r="T161" s="195"/>
      <c r="U161" s="195"/>
      <c r="V161" s="195"/>
      <c r="W161" s="195"/>
      <c r="X161" s="195"/>
      <c r="Y161" s="195"/>
      <c r="Z161" s="195"/>
    </row>
    <row r="162" spans="1:26" ht="22.5" customHeight="1">
      <c r="A162" s="195"/>
      <c r="B162" s="195"/>
      <c r="C162" s="195"/>
      <c r="D162" s="195"/>
      <c r="E162" s="195"/>
      <c r="F162" s="195"/>
      <c r="G162" s="195"/>
      <c r="H162" s="195"/>
      <c r="I162" s="195"/>
      <c r="J162" s="195"/>
      <c r="K162" s="195"/>
      <c r="L162" s="196"/>
      <c r="M162" s="196"/>
      <c r="N162" s="196"/>
      <c r="O162" s="195"/>
      <c r="P162" s="195"/>
      <c r="Q162" s="195"/>
      <c r="R162" s="195"/>
      <c r="S162" s="195"/>
      <c r="T162" s="195"/>
      <c r="U162" s="195"/>
      <c r="V162" s="195"/>
      <c r="W162" s="195"/>
      <c r="X162" s="195"/>
      <c r="Y162" s="195"/>
      <c r="Z162" s="195"/>
    </row>
    <row r="163" spans="1:26" ht="22.5" customHeight="1">
      <c r="A163" s="195"/>
      <c r="B163" s="195"/>
      <c r="C163" s="195"/>
      <c r="D163" s="195"/>
      <c r="E163" s="195"/>
      <c r="F163" s="195"/>
      <c r="G163" s="195"/>
      <c r="H163" s="195"/>
      <c r="I163" s="195"/>
      <c r="J163" s="195"/>
      <c r="K163" s="195"/>
      <c r="L163" s="196"/>
      <c r="M163" s="196"/>
      <c r="N163" s="196"/>
      <c r="O163" s="195"/>
      <c r="P163" s="195"/>
      <c r="Q163" s="195"/>
      <c r="R163" s="195"/>
      <c r="S163" s="195"/>
      <c r="T163" s="195"/>
      <c r="U163" s="195"/>
      <c r="V163" s="195"/>
      <c r="W163" s="195"/>
      <c r="X163" s="195"/>
      <c r="Y163" s="195"/>
      <c r="Z163" s="195"/>
    </row>
    <row r="164" spans="1:26" ht="22.5" customHeight="1">
      <c r="A164" s="195"/>
      <c r="B164" s="195"/>
      <c r="C164" s="195"/>
      <c r="D164" s="195"/>
      <c r="E164" s="195"/>
      <c r="F164" s="195"/>
      <c r="G164" s="195"/>
      <c r="H164" s="195"/>
      <c r="I164" s="195"/>
      <c r="J164" s="195"/>
      <c r="K164" s="195"/>
      <c r="L164" s="196"/>
      <c r="M164" s="196"/>
      <c r="N164" s="196"/>
      <c r="O164" s="195"/>
      <c r="P164" s="195"/>
      <c r="Q164" s="195"/>
      <c r="R164" s="195"/>
      <c r="S164" s="195"/>
      <c r="T164" s="195"/>
      <c r="U164" s="195"/>
      <c r="V164" s="195"/>
      <c r="W164" s="195"/>
      <c r="X164" s="195"/>
      <c r="Y164" s="195"/>
      <c r="Z164" s="195"/>
    </row>
    <row r="165" spans="1:26" ht="22.5" customHeight="1">
      <c r="A165" s="195"/>
      <c r="B165" s="195"/>
      <c r="C165" s="195"/>
      <c r="D165" s="195"/>
      <c r="E165" s="195"/>
      <c r="F165" s="195"/>
      <c r="G165" s="195"/>
      <c r="H165" s="195"/>
      <c r="I165" s="195"/>
      <c r="J165" s="195"/>
      <c r="K165" s="195"/>
      <c r="L165" s="196"/>
      <c r="M165" s="196"/>
      <c r="N165" s="196"/>
      <c r="O165" s="195"/>
      <c r="P165" s="195"/>
      <c r="Q165" s="195"/>
      <c r="R165" s="195"/>
      <c r="S165" s="195"/>
      <c r="T165" s="195"/>
      <c r="U165" s="195"/>
      <c r="V165" s="195"/>
      <c r="W165" s="195"/>
      <c r="X165" s="195"/>
      <c r="Y165" s="195"/>
      <c r="Z165" s="195"/>
    </row>
    <row r="166" spans="1:26" ht="22.5" customHeight="1">
      <c r="A166" s="195"/>
      <c r="B166" s="195"/>
      <c r="C166" s="195"/>
      <c r="D166" s="195"/>
      <c r="E166" s="195"/>
      <c r="F166" s="195"/>
      <c r="G166" s="195"/>
      <c r="H166" s="195"/>
      <c r="I166" s="195"/>
      <c r="J166" s="195"/>
      <c r="K166" s="195"/>
      <c r="L166" s="196"/>
      <c r="M166" s="196"/>
      <c r="N166" s="196"/>
      <c r="O166" s="195"/>
      <c r="P166" s="195"/>
      <c r="Q166" s="195"/>
      <c r="R166" s="195"/>
      <c r="S166" s="195"/>
      <c r="T166" s="195"/>
      <c r="U166" s="195"/>
      <c r="V166" s="195"/>
      <c r="W166" s="195"/>
      <c r="X166" s="195"/>
      <c r="Y166" s="195"/>
      <c r="Z166" s="195"/>
    </row>
    <row r="167" spans="1:26" ht="22.5" customHeight="1">
      <c r="A167" s="195"/>
      <c r="B167" s="195"/>
      <c r="C167" s="195"/>
      <c r="D167" s="195"/>
      <c r="E167" s="195"/>
      <c r="F167" s="195"/>
      <c r="G167" s="195"/>
      <c r="H167" s="195"/>
      <c r="I167" s="195"/>
      <c r="J167" s="195"/>
      <c r="K167" s="195"/>
      <c r="L167" s="196"/>
      <c r="M167" s="196"/>
      <c r="N167" s="196"/>
      <c r="O167" s="195"/>
      <c r="P167" s="195"/>
      <c r="Q167" s="195"/>
      <c r="R167" s="195"/>
      <c r="S167" s="195"/>
      <c r="T167" s="195"/>
      <c r="U167" s="195"/>
      <c r="V167" s="195"/>
      <c r="W167" s="195"/>
      <c r="X167" s="195"/>
      <c r="Y167" s="195"/>
      <c r="Z167" s="195"/>
    </row>
    <row r="168" spans="1:26" ht="22.5" customHeight="1">
      <c r="A168" s="195"/>
      <c r="B168" s="195"/>
      <c r="C168" s="195"/>
      <c r="D168" s="195"/>
      <c r="E168" s="195"/>
      <c r="F168" s="195"/>
      <c r="G168" s="195"/>
      <c r="H168" s="195"/>
      <c r="I168" s="195"/>
      <c r="J168" s="195"/>
      <c r="K168" s="195"/>
      <c r="L168" s="196"/>
      <c r="M168" s="196"/>
      <c r="N168" s="196"/>
      <c r="O168" s="195"/>
      <c r="P168" s="195"/>
      <c r="Q168" s="195"/>
      <c r="R168" s="195"/>
      <c r="S168" s="195"/>
      <c r="T168" s="195"/>
      <c r="U168" s="195"/>
      <c r="V168" s="195"/>
      <c r="W168" s="195"/>
      <c r="X168" s="195"/>
      <c r="Y168" s="195"/>
      <c r="Z168" s="195"/>
    </row>
    <row r="169" spans="1:26" ht="22.5" customHeight="1">
      <c r="A169" s="195"/>
      <c r="B169" s="195"/>
      <c r="C169" s="195"/>
      <c r="D169" s="195"/>
      <c r="E169" s="195"/>
      <c r="F169" s="195"/>
      <c r="G169" s="195"/>
      <c r="H169" s="195"/>
      <c r="I169" s="195"/>
      <c r="J169" s="195"/>
      <c r="K169" s="195"/>
      <c r="L169" s="196"/>
      <c r="M169" s="196"/>
      <c r="N169" s="196"/>
      <c r="O169" s="195"/>
      <c r="P169" s="195"/>
      <c r="Q169" s="195"/>
      <c r="R169" s="195"/>
      <c r="S169" s="195"/>
      <c r="T169" s="195"/>
      <c r="U169" s="195"/>
      <c r="V169" s="195"/>
      <c r="W169" s="195"/>
      <c r="X169" s="195"/>
      <c r="Y169" s="195"/>
      <c r="Z169" s="195"/>
    </row>
    <row r="170" spans="1:26" ht="22.5" customHeight="1">
      <c r="A170" s="195"/>
      <c r="B170" s="195"/>
      <c r="C170" s="195"/>
      <c r="D170" s="195"/>
      <c r="E170" s="195"/>
      <c r="F170" s="195"/>
      <c r="G170" s="195"/>
      <c r="H170" s="195"/>
      <c r="I170" s="195"/>
      <c r="J170" s="195"/>
      <c r="K170" s="195"/>
      <c r="L170" s="196"/>
      <c r="M170" s="196"/>
      <c r="N170" s="196"/>
      <c r="O170" s="195"/>
      <c r="P170" s="195"/>
      <c r="Q170" s="195"/>
      <c r="R170" s="195"/>
      <c r="S170" s="195"/>
      <c r="T170" s="195"/>
      <c r="U170" s="195"/>
      <c r="V170" s="195"/>
      <c r="W170" s="195"/>
      <c r="X170" s="195"/>
      <c r="Y170" s="195"/>
      <c r="Z170" s="195"/>
    </row>
    <row r="171" spans="1:26" ht="22.5" customHeight="1">
      <c r="A171" s="195"/>
      <c r="B171" s="195"/>
      <c r="C171" s="195"/>
      <c r="D171" s="195"/>
      <c r="E171" s="195"/>
      <c r="F171" s="195"/>
      <c r="G171" s="195"/>
      <c r="H171" s="195"/>
      <c r="I171" s="195"/>
      <c r="J171" s="195"/>
      <c r="K171" s="195"/>
      <c r="L171" s="196"/>
      <c r="M171" s="196"/>
      <c r="N171" s="196"/>
      <c r="O171" s="195"/>
      <c r="P171" s="195"/>
      <c r="Q171" s="195"/>
      <c r="R171" s="195"/>
      <c r="S171" s="195"/>
      <c r="T171" s="195"/>
      <c r="U171" s="195"/>
      <c r="V171" s="195"/>
      <c r="W171" s="195"/>
      <c r="X171" s="195"/>
      <c r="Y171" s="195"/>
      <c r="Z171" s="195"/>
    </row>
    <row r="172" spans="1:26" ht="22.5" customHeight="1">
      <c r="A172" s="195"/>
      <c r="B172" s="195"/>
      <c r="C172" s="195"/>
      <c r="D172" s="195"/>
      <c r="E172" s="195"/>
      <c r="F172" s="195"/>
      <c r="G172" s="195"/>
      <c r="H172" s="195"/>
      <c r="I172" s="195"/>
      <c r="J172" s="195"/>
      <c r="K172" s="195"/>
      <c r="L172" s="196"/>
      <c r="M172" s="196"/>
      <c r="N172" s="196"/>
      <c r="O172" s="195"/>
      <c r="P172" s="195"/>
      <c r="Q172" s="195"/>
      <c r="R172" s="195"/>
      <c r="S172" s="195"/>
      <c r="T172" s="195"/>
      <c r="U172" s="195"/>
      <c r="V172" s="195"/>
      <c r="W172" s="195"/>
      <c r="X172" s="195"/>
      <c r="Y172" s="195"/>
      <c r="Z172" s="195"/>
    </row>
    <row r="173" spans="1:26" ht="22.5" customHeight="1">
      <c r="A173" s="195"/>
      <c r="B173" s="195"/>
      <c r="C173" s="195"/>
      <c r="D173" s="195"/>
      <c r="E173" s="195"/>
      <c r="F173" s="195"/>
      <c r="G173" s="195"/>
      <c r="H173" s="195"/>
      <c r="I173" s="195"/>
      <c r="J173" s="195"/>
      <c r="K173" s="195"/>
      <c r="L173" s="196"/>
      <c r="M173" s="196"/>
      <c r="N173" s="196"/>
      <c r="O173" s="195"/>
      <c r="P173" s="195"/>
      <c r="Q173" s="195"/>
      <c r="R173" s="195"/>
      <c r="S173" s="195"/>
      <c r="T173" s="195"/>
      <c r="U173" s="195"/>
      <c r="V173" s="195"/>
      <c r="W173" s="195"/>
      <c r="X173" s="195"/>
      <c r="Y173" s="195"/>
      <c r="Z173" s="195"/>
    </row>
    <row r="174" spans="1:26" ht="22.5" customHeight="1">
      <c r="A174" s="195"/>
      <c r="B174" s="195"/>
      <c r="C174" s="195"/>
      <c r="D174" s="195"/>
      <c r="E174" s="195"/>
      <c r="F174" s="195"/>
      <c r="G174" s="195"/>
      <c r="H174" s="195"/>
      <c r="I174" s="195"/>
      <c r="J174" s="195"/>
      <c r="K174" s="195"/>
      <c r="L174" s="196"/>
      <c r="M174" s="196"/>
      <c r="N174" s="196"/>
      <c r="O174" s="195"/>
      <c r="P174" s="195"/>
      <c r="Q174" s="195"/>
      <c r="R174" s="195"/>
      <c r="S174" s="195"/>
      <c r="T174" s="195"/>
      <c r="U174" s="195"/>
      <c r="V174" s="195"/>
      <c r="W174" s="195"/>
      <c r="X174" s="195"/>
      <c r="Y174" s="195"/>
      <c r="Z174" s="195"/>
    </row>
    <row r="175" spans="1:26" ht="22.5" customHeight="1">
      <c r="A175" s="195"/>
      <c r="B175" s="195"/>
      <c r="C175" s="195"/>
      <c r="D175" s="195"/>
      <c r="E175" s="195"/>
      <c r="F175" s="195"/>
      <c r="G175" s="195"/>
      <c r="H175" s="195"/>
      <c r="I175" s="195"/>
      <c r="J175" s="195"/>
      <c r="K175" s="195"/>
      <c r="L175" s="196"/>
      <c r="M175" s="196"/>
      <c r="N175" s="196"/>
      <c r="O175" s="195"/>
      <c r="P175" s="195"/>
      <c r="Q175" s="195"/>
      <c r="R175" s="195"/>
      <c r="S175" s="195"/>
      <c r="T175" s="195"/>
      <c r="U175" s="195"/>
      <c r="V175" s="195"/>
      <c r="W175" s="195"/>
      <c r="X175" s="195"/>
      <c r="Y175" s="195"/>
      <c r="Z175" s="195"/>
    </row>
    <row r="176" spans="1:26" ht="22.5" customHeight="1">
      <c r="A176" s="195"/>
      <c r="B176" s="195"/>
      <c r="C176" s="195"/>
      <c r="D176" s="195"/>
      <c r="E176" s="195"/>
      <c r="F176" s="195"/>
      <c r="G176" s="195"/>
      <c r="H176" s="195"/>
      <c r="I176" s="195"/>
      <c r="J176" s="195"/>
      <c r="K176" s="195"/>
      <c r="L176" s="196"/>
      <c r="M176" s="196"/>
      <c r="N176" s="196"/>
      <c r="O176" s="195"/>
      <c r="P176" s="195"/>
      <c r="Q176" s="195"/>
      <c r="R176" s="195"/>
      <c r="S176" s="195"/>
      <c r="T176" s="195"/>
      <c r="U176" s="195"/>
      <c r="V176" s="195"/>
      <c r="W176" s="195"/>
      <c r="X176" s="195"/>
      <c r="Y176" s="195"/>
      <c r="Z176" s="195"/>
    </row>
    <row r="177" spans="1:26" ht="22.5" customHeight="1">
      <c r="A177" s="195"/>
      <c r="B177" s="195"/>
      <c r="C177" s="195"/>
      <c r="D177" s="195"/>
      <c r="E177" s="195"/>
      <c r="F177" s="195"/>
      <c r="G177" s="195"/>
      <c r="H177" s="195"/>
      <c r="I177" s="195"/>
      <c r="J177" s="195"/>
      <c r="K177" s="195"/>
      <c r="L177" s="196"/>
      <c r="M177" s="196"/>
      <c r="N177" s="196"/>
      <c r="O177" s="195"/>
      <c r="P177" s="195"/>
      <c r="Q177" s="195"/>
      <c r="R177" s="195"/>
      <c r="S177" s="195"/>
      <c r="T177" s="195"/>
      <c r="U177" s="195"/>
      <c r="V177" s="195"/>
      <c r="W177" s="195"/>
      <c r="X177" s="195"/>
      <c r="Y177" s="195"/>
      <c r="Z177" s="195"/>
    </row>
    <row r="178" spans="1:26" ht="22.5" customHeight="1">
      <c r="A178" s="195"/>
      <c r="B178" s="195"/>
      <c r="C178" s="195"/>
      <c r="D178" s="195"/>
      <c r="E178" s="195"/>
      <c r="F178" s="195"/>
      <c r="G178" s="195"/>
      <c r="H178" s="195"/>
      <c r="I178" s="195"/>
      <c r="J178" s="195"/>
      <c r="K178" s="195"/>
      <c r="L178" s="196"/>
      <c r="M178" s="196"/>
      <c r="N178" s="196"/>
      <c r="O178" s="195"/>
      <c r="P178" s="195"/>
      <c r="Q178" s="195"/>
      <c r="R178" s="195"/>
      <c r="S178" s="195"/>
      <c r="T178" s="195"/>
      <c r="U178" s="195"/>
      <c r="V178" s="195"/>
      <c r="W178" s="195"/>
      <c r="X178" s="195"/>
      <c r="Y178" s="195"/>
      <c r="Z178" s="195"/>
    </row>
    <row r="179" spans="1:26" ht="22.5" customHeight="1">
      <c r="A179" s="195"/>
      <c r="B179" s="195"/>
      <c r="C179" s="195"/>
      <c r="D179" s="195"/>
      <c r="E179" s="195"/>
      <c r="F179" s="195"/>
      <c r="G179" s="195"/>
      <c r="H179" s="195"/>
      <c r="I179" s="195"/>
      <c r="J179" s="195"/>
      <c r="K179" s="195"/>
      <c r="L179" s="196"/>
      <c r="M179" s="196"/>
      <c r="N179" s="196"/>
      <c r="O179" s="195"/>
      <c r="P179" s="195"/>
      <c r="Q179" s="195"/>
      <c r="R179" s="195"/>
      <c r="S179" s="195"/>
      <c r="T179" s="195"/>
      <c r="U179" s="195"/>
      <c r="V179" s="195"/>
      <c r="W179" s="195"/>
      <c r="X179" s="195"/>
      <c r="Y179" s="195"/>
      <c r="Z179" s="195"/>
    </row>
    <row r="180" spans="1:26" ht="22.5" customHeight="1">
      <c r="A180" s="195"/>
      <c r="B180" s="195"/>
      <c r="C180" s="195"/>
      <c r="D180" s="195"/>
      <c r="E180" s="195"/>
      <c r="F180" s="195"/>
      <c r="G180" s="195"/>
      <c r="H180" s="195"/>
      <c r="I180" s="195"/>
      <c r="J180" s="195"/>
      <c r="K180" s="195"/>
      <c r="L180" s="196"/>
      <c r="M180" s="196"/>
      <c r="N180" s="196"/>
      <c r="O180" s="195"/>
      <c r="P180" s="195"/>
      <c r="Q180" s="195"/>
      <c r="R180" s="195"/>
      <c r="S180" s="195"/>
      <c r="T180" s="195"/>
      <c r="U180" s="195"/>
      <c r="V180" s="195"/>
      <c r="W180" s="195"/>
      <c r="X180" s="195"/>
      <c r="Y180" s="195"/>
      <c r="Z180" s="195"/>
    </row>
    <row r="181" spans="1:26" ht="22.5" customHeight="1">
      <c r="A181" s="195"/>
      <c r="B181" s="195"/>
      <c r="C181" s="195"/>
      <c r="D181" s="195"/>
      <c r="E181" s="195"/>
      <c r="F181" s="195"/>
      <c r="G181" s="195"/>
      <c r="H181" s="195"/>
      <c r="I181" s="195"/>
      <c r="J181" s="195"/>
      <c r="K181" s="195"/>
      <c r="L181" s="196"/>
      <c r="M181" s="196"/>
      <c r="N181" s="196"/>
      <c r="O181" s="195"/>
      <c r="P181" s="195"/>
      <c r="Q181" s="195"/>
      <c r="R181" s="195"/>
      <c r="S181" s="195"/>
      <c r="T181" s="195"/>
      <c r="U181" s="195"/>
      <c r="V181" s="195"/>
      <c r="W181" s="195"/>
      <c r="X181" s="195"/>
      <c r="Y181" s="195"/>
      <c r="Z181" s="195"/>
    </row>
    <row r="182" spans="1:26" ht="22.5" customHeight="1">
      <c r="A182" s="195"/>
      <c r="B182" s="195"/>
      <c r="C182" s="195"/>
      <c r="D182" s="195"/>
      <c r="E182" s="195"/>
      <c r="F182" s="195"/>
      <c r="G182" s="195"/>
      <c r="H182" s="195"/>
      <c r="I182" s="195"/>
      <c r="J182" s="195"/>
      <c r="K182" s="195"/>
      <c r="L182" s="196"/>
      <c r="M182" s="196"/>
      <c r="N182" s="196"/>
      <c r="O182" s="195"/>
      <c r="P182" s="195"/>
      <c r="Q182" s="195"/>
      <c r="R182" s="195"/>
      <c r="S182" s="195"/>
      <c r="T182" s="195"/>
      <c r="U182" s="195"/>
      <c r="V182" s="195"/>
      <c r="W182" s="195"/>
      <c r="X182" s="195"/>
      <c r="Y182" s="195"/>
      <c r="Z182" s="195"/>
    </row>
    <row r="183" spans="1:26" ht="22.5" customHeight="1">
      <c r="A183" s="195"/>
      <c r="B183" s="195"/>
      <c r="C183" s="195"/>
      <c r="D183" s="195"/>
      <c r="E183" s="195"/>
      <c r="F183" s="195"/>
      <c r="G183" s="195"/>
      <c r="H183" s="195"/>
      <c r="I183" s="195"/>
      <c r="J183" s="195"/>
      <c r="K183" s="195"/>
      <c r="L183" s="196"/>
      <c r="M183" s="196"/>
      <c r="N183" s="196"/>
      <c r="O183" s="195"/>
      <c r="P183" s="195"/>
      <c r="Q183" s="195"/>
      <c r="R183" s="195"/>
      <c r="S183" s="195"/>
      <c r="T183" s="195"/>
      <c r="U183" s="195"/>
      <c r="V183" s="195"/>
      <c r="W183" s="195"/>
      <c r="X183" s="195"/>
      <c r="Y183" s="195"/>
      <c r="Z183" s="195"/>
    </row>
    <row r="184" spans="1:26" ht="22.5" customHeight="1">
      <c r="A184" s="195"/>
      <c r="B184" s="195"/>
      <c r="C184" s="195"/>
      <c r="D184" s="195"/>
      <c r="E184" s="195"/>
      <c r="F184" s="195"/>
      <c r="G184" s="195"/>
      <c r="H184" s="195"/>
      <c r="I184" s="195"/>
      <c r="J184" s="195"/>
      <c r="K184" s="195"/>
      <c r="L184" s="196"/>
      <c r="M184" s="196"/>
      <c r="N184" s="196"/>
      <c r="O184" s="195"/>
      <c r="P184" s="195"/>
      <c r="Q184" s="195"/>
      <c r="R184" s="195"/>
      <c r="S184" s="195"/>
      <c r="T184" s="195"/>
      <c r="U184" s="195"/>
      <c r="V184" s="195"/>
      <c r="W184" s="195"/>
      <c r="X184" s="195"/>
      <c r="Y184" s="195"/>
      <c r="Z184" s="195"/>
    </row>
    <row r="185" spans="1:26" ht="22.5" customHeight="1">
      <c r="A185" s="195"/>
      <c r="B185" s="195"/>
      <c r="C185" s="195"/>
      <c r="D185" s="195"/>
      <c r="E185" s="195"/>
      <c r="F185" s="195"/>
      <c r="G185" s="195"/>
      <c r="H185" s="195"/>
      <c r="I185" s="195"/>
      <c r="J185" s="195"/>
      <c r="K185" s="195"/>
      <c r="L185" s="196"/>
      <c r="M185" s="196"/>
      <c r="N185" s="196"/>
      <c r="O185" s="195"/>
      <c r="P185" s="195"/>
      <c r="Q185" s="195"/>
      <c r="R185" s="195"/>
      <c r="S185" s="195"/>
      <c r="T185" s="195"/>
      <c r="U185" s="195"/>
      <c r="V185" s="195"/>
      <c r="W185" s="195"/>
      <c r="X185" s="195"/>
      <c r="Y185" s="195"/>
      <c r="Z185" s="195"/>
    </row>
    <row r="186" spans="1:26" ht="22.5" customHeight="1">
      <c r="A186" s="195"/>
      <c r="B186" s="195"/>
      <c r="C186" s="195"/>
      <c r="D186" s="195"/>
      <c r="E186" s="195"/>
      <c r="F186" s="195"/>
      <c r="G186" s="195"/>
      <c r="H186" s="195"/>
      <c r="I186" s="195"/>
      <c r="J186" s="195"/>
      <c r="K186" s="195"/>
      <c r="L186" s="196"/>
      <c r="M186" s="196"/>
      <c r="N186" s="196"/>
      <c r="O186" s="195"/>
      <c r="P186" s="195"/>
      <c r="Q186" s="195"/>
      <c r="R186" s="195"/>
      <c r="S186" s="195"/>
      <c r="T186" s="195"/>
      <c r="U186" s="195"/>
      <c r="V186" s="195"/>
      <c r="W186" s="195"/>
      <c r="X186" s="195"/>
      <c r="Y186" s="195"/>
      <c r="Z186" s="195"/>
    </row>
    <row r="187" spans="1:26" ht="22.5" customHeight="1">
      <c r="A187" s="195"/>
      <c r="B187" s="195"/>
      <c r="C187" s="195"/>
      <c r="D187" s="195"/>
      <c r="E187" s="195"/>
      <c r="F187" s="195"/>
      <c r="G187" s="195"/>
      <c r="H187" s="195"/>
      <c r="I187" s="195"/>
      <c r="J187" s="195"/>
      <c r="K187" s="195"/>
      <c r="L187" s="196"/>
      <c r="M187" s="196"/>
      <c r="N187" s="196"/>
      <c r="O187" s="195"/>
      <c r="P187" s="195"/>
      <c r="Q187" s="195"/>
      <c r="R187" s="195"/>
      <c r="S187" s="195"/>
      <c r="T187" s="195"/>
      <c r="U187" s="195"/>
      <c r="V187" s="195"/>
      <c r="W187" s="195"/>
      <c r="X187" s="195"/>
      <c r="Y187" s="195"/>
      <c r="Z187" s="195"/>
    </row>
    <row r="188" spans="1:26" ht="22.5" customHeight="1">
      <c r="A188" s="195"/>
      <c r="B188" s="195"/>
      <c r="C188" s="195"/>
      <c r="D188" s="195"/>
      <c r="E188" s="195"/>
      <c r="F188" s="195"/>
      <c r="G188" s="195"/>
      <c r="H188" s="195"/>
      <c r="I188" s="195"/>
      <c r="J188" s="195"/>
      <c r="K188" s="195"/>
      <c r="L188" s="196"/>
      <c r="M188" s="196"/>
      <c r="N188" s="196"/>
      <c r="O188" s="195"/>
      <c r="P188" s="195"/>
      <c r="Q188" s="195"/>
      <c r="R188" s="195"/>
      <c r="S188" s="195"/>
      <c r="T188" s="195"/>
      <c r="U188" s="195"/>
      <c r="V188" s="195"/>
      <c r="W188" s="195"/>
      <c r="X188" s="195"/>
      <c r="Y188" s="195"/>
      <c r="Z188" s="195"/>
    </row>
    <row r="189" spans="1:26" ht="22.5" customHeight="1">
      <c r="A189" s="195"/>
      <c r="B189" s="195"/>
      <c r="C189" s="195"/>
      <c r="D189" s="195"/>
      <c r="E189" s="195"/>
      <c r="F189" s="195"/>
      <c r="G189" s="195"/>
      <c r="H189" s="195"/>
      <c r="I189" s="195"/>
      <c r="J189" s="195"/>
      <c r="K189" s="195"/>
      <c r="L189" s="196"/>
      <c r="M189" s="196"/>
      <c r="N189" s="196"/>
      <c r="O189" s="195"/>
      <c r="P189" s="195"/>
      <c r="Q189" s="195"/>
      <c r="R189" s="195"/>
      <c r="S189" s="195"/>
      <c r="T189" s="195"/>
      <c r="U189" s="195"/>
      <c r="V189" s="195"/>
      <c r="W189" s="195"/>
      <c r="X189" s="195"/>
      <c r="Y189" s="195"/>
      <c r="Z189" s="195"/>
    </row>
    <row r="190" spans="1:26" ht="22.5" customHeight="1">
      <c r="A190" s="195"/>
      <c r="B190" s="195"/>
      <c r="C190" s="195"/>
      <c r="D190" s="195"/>
      <c r="E190" s="195"/>
      <c r="F190" s="195"/>
      <c r="G190" s="195"/>
      <c r="H190" s="195"/>
      <c r="I190" s="195"/>
      <c r="J190" s="195"/>
      <c r="K190" s="195"/>
      <c r="L190" s="196"/>
      <c r="M190" s="196"/>
      <c r="N190" s="196"/>
      <c r="O190" s="195"/>
      <c r="P190" s="195"/>
      <c r="Q190" s="195"/>
      <c r="R190" s="195"/>
      <c r="S190" s="195"/>
      <c r="T190" s="195"/>
      <c r="U190" s="195"/>
      <c r="V190" s="195"/>
      <c r="W190" s="195"/>
      <c r="X190" s="195"/>
      <c r="Y190" s="195"/>
      <c r="Z190" s="195"/>
    </row>
    <row r="191" spans="1:26" ht="22.5" customHeight="1">
      <c r="A191" s="195"/>
      <c r="B191" s="195"/>
      <c r="C191" s="195"/>
      <c r="D191" s="195"/>
      <c r="E191" s="195"/>
      <c r="F191" s="195"/>
      <c r="G191" s="195"/>
      <c r="H191" s="195"/>
      <c r="I191" s="195"/>
      <c r="J191" s="195"/>
      <c r="K191" s="195"/>
      <c r="L191" s="196"/>
      <c r="M191" s="196"/>
      <c r="N191" s="196"/>
      <c r="O191" s="195"/>
      <c r="P191" s="195"/>
      <c r="Q191" s="195"/>
      <c r="R191" s="195"/>
      <c r="S191" s="195"/>
      <c r="T191" s="195"/>
      <c r="U191" s="195"/>
      <c r="V191" s="195"/>
      <c r="W191" s="195"/>
      <c r="X191" s="195"/>
      <c r="Y191" s="195"/>
      <c r="Z191" s="195"/>
    </row>
    <row r="192" spans="1:26" ht="22.5" customHeight="1">
      <c r="A192" s="195"/>
      <c r="B192" s="195"/>
      <c r="C192" s="195"/>
      <c r="D192" s="195"/>
      <c r="E192" s="195"/>
      <c r="F192" s="195"/>
      <c r="G192" s="195"/>
      <c r="H192" s="195"/>
      <c r="I192" s="195"/>
      <c r="J192" s="195"/>
      <c r="K192" s="195"/>
      <c r="L192" s="196"/>
      <c r="M192" s="196"/>
      <c r="N192" s="196"/>
      <c r="O192" s="195"/>
      <c r="P192" s="195"/>
      <c r="Q192" s="195"/>
      <c r="R192" s="195"/>
      <c r="S192" s="195"/>
      <c r="T192" s="195"/>
      <c r="U192" s="195"/>
      <c r="V192" s="195"/>
      <c r="W192" s="195"/>
      <c r="X192" s="195"/>
      <c r="Y192" s="195"/>
      <c r="Z192" s="195"/>
    </row>
    <row r="193" spans="1:26" ht="22.5" customHeight="1">
      <c r="A193" s="195"/>
      <c r="B193" s="195"/>
      <c r="C193" s="195"/>
      <c r="D193" s="195"/>
      <c r="E193" s="195"/>
      <c r="F193" s="195"/>
      <c r="G193" s="195"/>
      <c r="H193" s="195"/>
      <c r="I193" s="195"/>
      <c r="J193" s="195"/>
      <c r="K193" s="195"/>
      <c r="L193" s="196"/>
      <c r="M193" s="196"/>
      <c r="N193" s="196"/>
      <c r="O193" s="195"/>
      <c r="P193" s="195"/>
      <c r="Q193" s="195"/>
      <c r="R193" s="195"/>
      <c r="S193" s="195"/>
      <c r="T193" s="195"/>
      <c r="U193" s="195"/>
      <c r="V193" s="195"/>
      <c r="W193" s="195"/>
      <c r="X193" s="195"/>
      <c r="Y193" s="195"/>
      <c r="Z193" s="195"/>
    </row>
    <row r="194" spans="1:26" ht="22.5" customHeight="1">
      <c r="A194" s="195"/>
      <c r="B194" s="195"/>
      <c r="C194" s="195"/>
      <c r="D194" s="195"/>
      <c r="E194" s="195"/>
      <c r="F194" s="195"/>
      <c r="G194" s="195"/>
      <c r="H194" s="195"/>
      <c r="I194" s="195"/>
      <c r="J194" s="195"/>
      <c r="K194" s="195"/>
      <c r="L194" s="196"/>
      <c r="M194" s="196"/>
      <c r="N194" s="196"/>
      <c r="O194" s="195"/>
      <c r="P194" s="195"/>
      <c r="Q194" s="195"/>
      <c r="R194" s="195"/>
      <c r="S194" s="195"/>
      <c r="T194" s="195"/>
      <c r="U194" s="195"/>
      <c r="V194" s="195"/>
      <c r="W194" s="195"/>
      <c r="X194" s="195"/>
      <c r="Y194" s="195"/>
      <c r="Z194" s="195"/>
    </row>
    <row r="195" spans="1:26" ht="22.5" customHeight="1">
      <c r="A195" s="195"/>
      <c r="B195" s="195"/>
      <c r="C195" s="195"/>
      <c r="D195" s="195"/>
      <c r="E195" s="195"/>
      <c r="F195" s="195"/>
      <c r="G195" s="195"/>
      <c r="H195" s="195"/>
      <c r="I195" s="195"/>
      <c r="J195" s="195"/>
      <c r="K195" s="195"/>
      <c r="L195" s="196"/>
      <c r="M195" s="196"/>
      <c r="N195" s="196"/>
      <c r="O195" s="195"/>
      <c r="P195" s="195"/>
      <c r="Q195" s="195"/>
      <c r="R195" s="195"/>
      <c r="S195" s="195"/>
      <c r="T195" s="195"/>
      <c r="U195" s="195"/>
      <c r="V195" s="195"/>
      <c r="W195" s="195"/>
      <c r="X195" s="195"/>
      <c r="Y195" s="195"/>
      <c r="Z195" s="195"/>
    </row>
    <row r="196" spans="1:26" ht="22.5" customHeight="1">
      <c r="A196" s="195"/>
      <c r="B196" s="195"/>
      <c r="C196" s="195"/>
      <c r="D196" s="195"/>
      <c r="E196" s="195"/>
      <c r="F196" s="195"/>
      <c r="G196" s="195"/>
      <c r="H196" s="195"/>
      <c r="I196" s="195"/>
      <c r="J196" s="195"/>
      <c r="K196" s="195"/>
      <c r="L196" s="196"/>
      <c r="M196" s="196"/>
      <c r="N196" s="196"/>
      <c r="O196" s="195"/>
      <c r="P196" s="195"/>
      <c r="Q196" s="195"/>
      <c r="R196" s="195"/>
      <c r="S196" s="195"/>
      <c r="T196" s="195"/>
      <c r="U196" s="195"/>
      <c r="V196" s="195"/>
      <c r="W196" s="195"/>
      <c r="X196" s="195"/>
      <c r="Y196" s="195"/>
      <c r="Z196" s="195"/>
    </row>
    <row r="197" spans="1:26" ht="22.5" customHeight="1">
      <c r="A197" s="195"/>
      <c r="B197" s="195"/>
      <c r="C197" s="195"/>
      <c r="D197" s="195"/>
      <c r="E197" s="195"/>
      <c r="F197" s="195"/>
      <c r="G197" s="195"/>
      <c r="H197" s="195"/>
      <c r="I197" s="195"/>
      <c r="J197" s="195"/>
      <c r="K197" s="195"/>
      <c r="L197" s="196"/>
      <c r="M197" s="196"/>
      <c r="N197" s="196"/>
      <c r="O197" s="195"/>
      <c r="P197" s="195"/>
      <c r="Q197" s="195"/>
      <c r="R197" s="195"/>
      <c r="S197" s="195"/>
      <c r="T197" s="195"/>
      <c r="U197" s="195"/>
      <c r="V197" s="195"/>
      <c r="W197" s="195"/>
      <c r="X197" s="195"/>
      <c r="Y197" s="195"/>
      <c r="Z197" s="195"/>
    </row>
    <row r="198" spans="1:26" ht="22.5" customHeight="1">
      <c r="A198" s="195"/>
      <c r="B198" s="195"/>
      <c r="C198" s="195"/>
      <c r="D198" s="195"/>
      <c r="E198" s="195"/>
      <c r="F198" s="195"/>
      <c r="G198" s="195"/>
      <c r="H198" s="195"/>
      <c r="I198" s="195"/>
      <c r="J198" s="195"/>
      <c r="K198" s="195"/>
      <c r="L198" s="196"/>
      <c r="M198" s="196"/>
      <c r="N198" s="196"/>
      <c r="O198" s="195"/>
      <c r="P198" s="195"/>
      <c r="Q198" s="195"/>
      <c r="R198" s="195"/>
      <c r="S198" s="195"/>
      <c r="T198" s="195"/>
      <c r="U198" s="195"/>
      <c r="V198" s="195"/>
      <c r="W198" s="195"/>
      <c r="X198" s="195"/>
      <c r="Y198" s="195"/>
      <c r="Z198" s="195"/>
    </row>
    <row r="199" spans="1:26" ht="22.5" customHeight="1">
      <c r="A199" s="195"/>
      <c r="B199" s="195"/>
      <c r="C199" s="195"/>
      <c r="D199" s="195"/>
      <c r="E199" s="195"/>
      <c r="F199" s="195"/>
      <c r="G199" s="195"/>
      <c r="H199" s="195"/>
      <c r="I199" s="195"/>
      <c r="J199" s="195"/>
      <c r="K199" s="195"/>
      <c r="L199" s="196"/>
      <c r="M199" s="196"/>
      <c r="N199" s="196"/>
      <c r="O199" s="195"/>
      <c r="P199" s="195"/>
      <c r="Q199" s="195"/>
      <c r="R199" s="195"/>
      <c r="S199" s="195"/>
      <c r="T199" s="195"/>
      <c r="U199" s="195"/>
      <c r="V199" s="195"/>
      <c r="W199" s="195"/>
      <c r="X199" s="195"/>
      <c r="Y199" s="195"/>
      <c r="Z199" s="195"/>
    </row>
    <row r="200" spans="1:26" ht="22.5" customHeight="1">
      <c r="A200" s="195"/>
      <c r="B200" s="195"/>
      <c r="C200" s="195"/>
      <c r="D200" s="195"/>
      <c r="E200" s="195"/>
      <c r="F200" s="195"/>
      <c r="G200" s="195"/>
      <c r="H200" s="195"/>
      <c r="I200" s="195"/>
      <c r="J200" s="195"/>
      <c r="K200" s="195"/>
      <c r="L200" s="196"/>
      <c r="M200" s="196"/>
      <c r="N200" s="196"/>
      <c r="O200" s="195"/>
      <c r="P200" s="195"/>
      <c r="Q200" s="195"/>
      <c r="R200" s="195"/>
      <c r="S200" s="195"/>
      <c r="T200" s="195"/>
      <c r="U200" s="195"/>
      <c r="V200" s="195"/>
      <c r="W200" s="195"/>
      <c r="X200" s="195"/>
      <c r="Y200" s="195"/>
      <c r="Z200" s="195"/>
    </row>
    <row r="201" spans="1:26" ht="22.5" customHeight="1">
      <c r="A201" s="195"/>
      <c r="B201" s="195"/>
      <c r="C201" s="195"/>
      <c r="D201" s="195"/>
      <c r="E201" s="195"/>
      <c r="F201" s="195"/>
      <c r="G201" s="195"/>
      <c r="H201" s="195"/>
      <c r="I201" s="195"/>
      <c r="J201" s="195"/>
      <c r="K201" s="195"/>
      <c r="L201" s="196"/>
      <c r="M201" s="196"/>
      <c r="N201" s="196"/>
      <c r="O201" s="195"/>
      <c r="P201" s="195"/>
      <c r="Q201" s="195"/>
      <c r="R201" s="195"/>
      <c r="S201" s="195"/>
      <c r="T201" s="195"/>
      <c r="U201" s="195"/>
      <c r="V201" s="195"/>
      <c r="W201" s="195"/>
      <c r="X201" s="195"/>
      <c r="Y201" s="195"/>
      <c r="Z201" s="195"/>
    </row>
    <row r="202" spans="1:26" ht="22.5" customHeight="1">
      <c r="A202" s="195"/>
      <c r="B202" s="195"/>
      <c r="C202" s="195"/>
      <c r="D202" s="195"/>
      <c r="E202" s="195"/>
      <c r="F202" s="195"/>
      <c r="G202" s="195"/>
      <c r="H202" s="195"/>
      <c r="I202" s="195"/>
      <c r="J202" s="195"/>
      <c r="K202" s="195"/>
      <c r="L202" s="196"/>
      <c r="M202" s="196"/>
      <c r="N202" s="196"/>
      <c r="O202" s="195"/>
      <c r="P202" s="195"/>
      <c r="Q202" s="195"/>
      <c r="R202" s="195"/>
      <c r="S202" s="195"/>
      <c r="T202" s="195"/>
      <c r="U202" s="195"/>
      <c r="V202" s="195"/>
      <c r="W202" s="195"/>
      <c r="X202" s="195"/>
      <c r="Y202" s="195"/>
      <c r="Z202" s="195"/>
    </row>
    <row r="203" spans="1:26" ht="22.5" customHeight="1">
      <c r="A203" s="195"/>
      <c r="B203" s="195"/>
      <c r="C203" s="195"/>
      <c r="D203" s="195"/>
      <c r="E203" s="195"/>
      <c r="F203" s="195"/>
      <c r="G203" s="195"/>
      <c r="H203" s="195"/>
      <c r="I203" s="195"/>
      <c r="J203" s="195"/>
      <c r="K203" s="195"/>
      <c r="L203" s="196"/>
      <c r="M203" s="196"/>
      <c r="N203" s="196"/>
      <c r="O203" s="195"/>
      <c r="P203" s="195"/>
      <c r="Q203" s="195"/>
      <c r="R203" s="195"/>
      <c r="S203" s="195"/>
      <c r="T203" s="195"/>
      <c r="U203" s="195"/>
      <c r="V203" s="195"/>
      <c r="W203" s="195"/>
      <c r="X203" s="195"/>
      <c r="Y203" s="195"/>
      <c r="Z203" s="195"/>
    </row>
    <row r="204" spans="1:26" ht="22.5" customHeight="1">
      <c r="A204" s="195"/>
      <c r="B204" s="195"/>
      <c r="C204" s="195"/>
      <c r="D204" s="195"/>
      <c r="E204" s="195"/>
      <c r="F204" s="195"/>
      <c r="G204" s="195"/>
      <c r="H204" s="195"/>
      <c r="I204" s="195"/>
      <c r="J204" s="195"/>
      <c r="K204" s="195"/>
      <c r="L204" s="196"/>
      <c r="M204" s="196"/>
      <c r="N204" s="196"/>
      <c r="O204" s="195"/>
      <c r="P204" s="195"/>
      <c r="Q204" s="195"/>
      <c r="R204" s="195"/>
      <c r="S204" s="195"/>
      <c r="T204" s="195"/>
      <c r="U204" s="195"/>
      <c r="V204" s="195"/>
      <c r="W204" s="195"/>
      <c r="X204" s="195"/>
      <c r="Y204" s="195"/>
      <c r="Z204" s="195"/>
    </row>
    <row r="205" spans="1:26" ht="22.5" customHeight="1">
      <c r="A205" s="195"/>
      <c r="B205" s="195"/>
      <c r="C205" s="195"/>
      <c r="D205" s="195"/>
      <c r="E205" s="195"/>
      <c r="F205" s="195"/>
      <c r="G205" s="195"/>
      <c r="H205" s="195"/>
      <c r="I205" s="195"/>
      <c r="J205" s="195"/>
      <c r="K205" s="195"/>
      <c r="L205" s="196"/>
      <c r="M205" s="196"/>
      <c r="N205" s="196"/>
      <c r="O205" s="195"/>
      <c r="P205" s="195"/>
      <c r="Q205" s="195"/>
      <c r="R205" s="195"/>
      <c r="S205" s="195"/>
      <c r="T205" s="195"/>
      <c r="U205" s="195"/>
      <c r="V205" s="195"/>
      <c r="W205" s="195"/>
      <c r="X205" s="195"/>
      <c r="Y205" s="195"/>
      <c r="Z205" s="195"/>
    </row>
    <row r="206" spans="1:26" ht="22.5" customHeight="1">
      <c r="A206" s="195"/>
      <c r="B206" s="195"/>
      <c r="C206" s="195"/>
      <c r="D206" s="195"/>
      <c r="E206" s="195"/>
      <c r="F206" s="195"/>
      <c r="G206" s="195"/>
      <c r="H206" s="195"/>
      <c r="I206" s="195"/>
      <c r="J206" s="195"/>
      <c r="K206" s="195"/>
      <c r="L206" s="196"/>
      <c r="M206" s="196"/>
      <c r="N206" s="196"/>
      <c r="O206" s="195"/>
      <c r="P206" s="195"/>
      <c r="Q206" s="195"/>
      <c r="R206" s="195"/>
      <c r="S206" s="195"/>
      <c r="T206" s="195"/>
      <c r="U206" s="195"/>
      <c r="V206" s="195"/>
      <c r="W206" s="195"/>
      <c r="X206" s="195"/>
      <c r="Y206" s="195"/>
      <c r="Z206" s="195"/>
    </row>
    <row r="207" spans="1:26" ht="22.5" customHeight="1">
      <c r="A207" s="195"/>
      <c r="B207" s="195"/>
      <c r="C207" s="195"/>
      <c r="D207" s="195"/>
      <c r="E207" s="195"/>
      <c r="F207" s="195"/>
      <c r="G207" s="195"/>
      <c r="H207" s="195"/>
      <c r="I207" s="195"/>
      <c r="J207" s="195"/>
      <c r="K207" s="195"/>
      <c r="L207" s="196"/>
      <c r="M207" s="196"/>
      <c r="N207" s="196"/>
      <c r="O207" s="195"/>
      <c r="P207" s="195"/>
      <c r="Q207" s="195"/>
      <c r="R207" s="195"/>
      <c r="S207" s="195"/>
      <c r="T207" s="195"/>
      <c r="U207" s="195"/>
      <c r="V207" s="195"/>
      <c r="W207" s="195"/>
      <c r="X207" s="195"/>
      <c r="Y207" s="195"/>
      <c r="Z207" s="195"/>
    </row>
    <row r="208" spans="1:26" ht="22.5" customHeight="1">
      <c r="A208" s="195"/>
      <c r="B208" s="195"/>
      <c r="C208" s="195"/>
      <c r="D208" s="195"/>
      <c r="E208" s="195"/>
      <c r="F208" s="195"/>
      <c r="G208" s="195"/>
      <c r="H208" s="195"/>
      <c r="I208" s="195"/>
      <c r="J208" s="195"/>
      <c r="K208" s="195"/>
      <c r="L208" s="196"/>
      <c r="M208" s="196"/>
      <c r="N208" s="196"/>
      <c r="O208" s="195"/>
      <c r="P208" s="195"/>
      <c r="Q208" s="195"/>
      <c r="R208" s="195"/>
      <c r="S208" s="195"/>
      <c r="T208" s="195"/>
      <c r="U208" s="195"/>
      <c r="V208" s="195"/>
      <c r="W208" s="195"/>
      <c r="X208" s="195"/>
      <c r="Y208" s="195"/>
      <c r="Z208" s="195"/>
    </row>
    <row r="209" spans="1:26" ht="22.5" customHeight="1">
      <c r="A209" s="195"/>
      <c r="B209" s="195"/>
      <c r="C209" s="195"/>
      <c r="D209" s="195"/>
      <c r="E209" s="195"/>
      <c r="F209" s="195"/>
      <c r="G209" s="195"/>
      <c r="H209" s="195"/>
      <c r="I209" s="195"/>
      <c r="J209" s="195"/>
      <c r="K209" s="195"/>
      <c r="L209" s="196"/>
      <c r="M209" s="196"/>
      <c r="N209" s="196"/>
      <c r="O209" s="195"/>
      <c r="P209" s="195"/>
      <c r="Q209" s="195"/>
      <c r="R209" s="195"/>
      <c r="S209" s="195"/>
      <c r="T209" s="195"/>
      <c r="U209" s="195"/>
      <c r="V209" s="195"/>
      <c r="W209" s="195"/>
      <c r="X209" s="195"/>
      <c r="Y209" s="195"/>
      <c r="Z209" s="195"/>
    </row>
    <row r="210" spans="1:26" ht="22.5" customHeight="1">
      <c r="A210" s="195"/>
      <c r="B210" s="195"/>
      <c r="C210" s="195"/>
      <c r="D210" s="195"/>
      <c r="E210" s="195"/>
      <c r="F210" s="195"/>
      <c r="G210" s="195"/>
      <c r="H210" s="195"/>
      <c r="I210" s="195"/>
      <c r="J210" s="195"/>
      <c r="K210" s="195"/>
      <c r="L210" s="196"/>
      <c r="M210" s="196"/>
      <c r="N210" s="196"/>
      <c r="O210" s="195"/>
      <c r="P210" s="195"/>
      <c r="Q210" s="195"/>
      <c r="R210" s="195"/>
      <c r="S210" s="195"/>
      <c r="T210" s="195"/>
      <c r="U210" s="195"/>
      <c r="V210" s="195"/>
      <c r="W210" s="195"/>
      <c r="X210" s="195"/>
      <c r="Y210" s="195"/>
      <c r="Z210" s="195"/>
    </row>
    <row r="211" spans="1:26" ht="22.5" customHeight="1">
      <c r="A211" s="195"/>
      <c r="B211" s="195"/>
      <c r="C211" s="195"/>
      <c r="D211" s="195"/>
      <c r="E211" s="195"/>
      <c r="F211" s="195"/>
      <c r="G211" s="195"/>
      <c r="H211" s="195"/>
      <c r="I211" s="195"/>
      <c r="J211" s="195"/>
      <c r="K211" s="195"/>
      <c r="L211" s="196"/>
      <c r="M211" s="196"/>
      <c r="N211" s="196"/>
      <c r="O211" s="195"/>
      <c r="P211" s="195"/>
      <c r="Q211" s="195"/>
      <c r="R211" s="195"/>
      <c r="S211" s="195"/>
      <c r="T211" s="195"/>
      <c r="U211" s="195"/>
      <c r="V211" s="195"/>
      <c r="W211" s="195"/>
      <c r="X211" s="195"/>
      <c r="Y211" s="195"/>
      <c r="Z211" s="195"/>
    </row>
    <row r="212" spans="1:26" ht="22.5" customHeight="1">
      <c r="A212" s="195"/>
      <c r="B212" s="195"/>
      <c r="C212" s="195"/>
      <c r="D212" s="195"/>
      <c r="E212" s="195"/>
      <c r="F212" s="195"/>
      <c r="G212" s="195"/>
      <c r="H212" s="195"/>
      <c r="I212" s="195"/>
      <c r="J212" s="195"/>
      <c r="K212" s="195"/>
      <c r="L212" s="196"/>
      <c r="M212" s="196"/>
      <c r="N212" s="196"/>
      <c r="O212" s="195"/>
      <c r="P212" s="195"/>
      <c r="Q212" s="195"/>
      <c r="R212" s="195"/>
      <c r="S212" s="195"/>
      <c r="T212" s="195"/>
      <c r="U212" s="195"/>
      <c r="V212" s="195"/>
      <c r="W212" s="195"/>
      <c r="X212" s="195"/>
      <c r="Y212" s="195"/>
      <c r="Z212" s="195"/>
    </row>
    <row r="213" spans="1:26" ht="22.5" customHeight="1">
      <c r="A213" s="195"/>
      <c r="B213" s="195"/>
      <c r="C213" s="195"/>
      <c r="D213" s="195"/>
      <c r="E213" s="195"/>
      <c r="F213" s="195"/>
      <c r="G213" s="195"/>
      <c r="H213" s="195"/>
      <c r="I213" s="195"/>
      <c r="J213" s="195"/>
      <c r="K213" s="195"/>
      <c r="L213" s="196"/>
      <c r="M213" s="196"/>
      <c r="N213" s="196"/>
      <c r="O213" s="195"/>
      <c r="P213" s="195"/>
      <c r="Q213" s="195"/>
      <c r="R213" s="195"/>
      <c r="S213" s="195"/>
      <c r="T213" s="195"/>
      <c r="U213" s="195"/>
      <c r="V213" s="195"/>
      <c r="W213" s="195"/>
      <c r="X213" s="195"/>
      <c r="Y213" s="195"/>
      <c r="Z213" s="195"/>
    </row>
    <row r="214" spans="1:26" ht="22.5" customHeight="1">
      <c r="A214" s="195"/>
      <c r="B214" s="195"/>
      <c r="C214" s="195"/>
      <c r="D214" s="195"/>
      <c r="E214" s="195"/>
      <c r="F214" s="195"/>
      <c r="G214" s="195"/>
      <c r="H214" s="195"/>
      <c r="I214" s="195"/>
      <c r="J214" s="195"/>
      <c r="K214" s="195"/>
      <c r="L214" s="196"/>
      <c r="M214" s="196"/>
      <c r="N214" s="196"/>
      <c r="O214" s="195"/>
      <c r="P214" s="195"/>
      <c r="Q214" s="195"/>
      <c r="R214" s="195"/>
      <c r="S214" s="195"/>
      <c r="T214" s="195"/>
      <c r="U214" s="195"/>
      <c r="V214" s="195"/>
      <c r="W214" s="195"/>
      <c r="X214" s="195"/>
      <c r="Y214" s="195"/>
      <c r="Z214" s="195"/>
    </row>
    <row r="215" spans="1:26" ht="22.5" customHeight="1">
      <c r="A215" s="195"/>
      <c r="B215" s="195"/>
      <c r="C215" s="195"/>
      <c r="D215" s="195"/>
      <c r="E215" s="195"/>
      <c r="F215" s="195"/>
      <c r="G215" s="195"/>
      <c r="H215" s="195"/>
      <c r="I215" s="195"/>
      <c r="J215" s="195"/>
      <c r="K215" s="195"/>
      <c r="L215" s="196"/>
      <c r="M215" s="196"/>
      <c r="N215" s="196"/>
      <c r="O215" s="195"/>
      <c r="P215" s="195"/>
      <c r="Q215" s="195"/>
      <c r="R215" s="195"/>
      <c r="S215" s="195"/>
      <c r="T215" s="195"/>
      <c r="U215" s="195"/>
      <c r="V215" s="195"/>
      <c r="W215" s="195"/>
      <c r="X215" s="195"/>
      <c r="Y215" s="195"/>
      <c r="Z215" s="195"/>
    </row>
    <row r="216" spans="1:26" ht="22.5" customHeight="1">
      <c r="A216" s="195"/>
      <c r="B216" s="195"/>
      <c r="C216" s="195"/>
      <c r="D216" s="195"/>
      <c r="E216" s="195"/>
      <c r="F216" s="195"/>
      <c r="G216" s="195"/>
      <c r="H216" s="195"/>
      <c r="I216" s="195"/>
      <c r="J216" s="195"/>
      <c r="K216" s="195"/>
      <c r="L216" s="196"/>
      <c r="M216" s="196"/>
      <c r="N216" s="196"/>
      <c r="O216" s="195"/>
      <c r="P216" s="195"/>
      <c r="Q216" s="195"/>
      <c r="R216" s="195"/>
      <c r="S216" s="195"/>
      <c r="T216" s="195"/>
      <c r="U216" s="195"/>
      <c r="V216" s="195"/>
      <c r="W216" s="195"/>
      <c r="X216" s="195"/>
      <c r="Y216" s="195"/>
      <c r="Z216" s="195"/>
    </row>
    <row r="217" spans="1:26" ht="22.5" customHeight="1">
      <c r="A217" s="195"/>
      <c r="B217" s="195"/>
      <c r="C217" s="195"/>
      <c r="D217" s="195"/>
      <c r="E217" s="195"/>
      <c r="F217" s="195"/>
      <c r="G217" s="195"/>
      <c r="H217" s="195"/>
      <c r="I217" s="195"/>
      <c r="J217" s="195"/>
      <c r="K217" s="195"/>
      <c r="L217" s="196"/>
      <c r="M217" s="196"/>
      <c r="N217" s="196"/>
      <c r="O217" s="195"/>
      <c r="P217" s="195"/>
      <c r="Q217" s="195"/>
      <c r="R217" s="195"/>
      <c r="S217" s="195"/>
      <c r="T217" s="195"/>
      <c r="U217" s="195"/>
      <c r="V217" s="195"/>
      <c r="W217" s="195"/>
      <c r="X217" s="195"/>
      <c r="Y217" s="195"/>
      <c r="Z217" s="195"/>
    </row>
    <row r="218" spans="1:26" ht="22.5" customHeight="1">
      <c r="A218" s="195"/>
      <c r="B218" s="195"/>
      <c r="C218" s="195"/>
      <c r="D218" s="195"/>
      <c r="E218" s="195"/>
      <c r="F218" s="195"/>
      <c r="G218" s="195"/>
      <c r="H218" s="195"/>
      <c r="I218" s="195"/>
      <c r="J218" s="195"/>
      <c r="K218" s="195"/>
      <c r="L218" s="196"/>
      <c r="M218" s="196"/>
      <c r="N218" s="196"/>
      <c r="O218" s="195"/>
      <c r="P218" s="195"/>
      <c r="Q218" s="195"/>
      <c r="R218" s="195"/>
      <c r="S218" s="195"/>
      <c r="T218" s="195"/>
      <c r="U218" s="195"/>
      <c r="V218" s="195"/>
      <c r="W218" s="195"/>
      <c r="X218" s="195"/>
      <c r="Y218" s="195"/>
      <c r="Z218" s="195"/>
    </row>
    <row r="219" spans="1:26" ht="22.5" customHeight="1">
      <c r="A219" s="195"/>
      <c r="B219" s="195"/>
      <c r="C219" s="195"/>
      <c r="D219" s="195"/>
      <c r="E219" s="195"/>
      <c r="F219" s="195"/>
      <c r="G219" s="195"/>
      <c r="H219" s="195"/>
      <c r="I219" s="195"/>
      <c r="J219" s="195"/>
      <c r="K219" s="195"/>
      <c r="L219" s="196"/>
      <c r="M219" s="196"/>
      <c r="N219" s="196"/>
      <c r="O219" s="195"/>
      <c r="P219" s="195"/>
      <c r="Q219" s="195"/>
      <c r="R219" s="195"/>
      <c r="S219" s="195"/>
      <c r="T219" s="195"/>
      <c r="U219" s="195"/>
      <c r="V219" s="195"/>
      <c r="W219" s="195"/>
      <c r="X219" s="195"/>
      <c r="Y219" s="195"/>
      <c r="Z219" s="195"/>
    </row>
    <row r="220" spans="1:26" ht="22.5" customHeight="1">
      <c r="A220" s="195"/>
      <c r="B220" s="195"/>
      <c r="C220" s="195"/>
      <c r="D220" s="195"/>
      <c r="E220" s="195"/>
      <c r="F220" s="195"/>
      <c r="G220" s="195"/>
      <c r="H220" s="195"/>
      <c r="I220" s="195"/>
      <c r="J220" s="195"/>
      <c r="K220" s="195"/>
      <c r="L220" s="196"/>
      <c r="M220" s="196"/>
      <c r="N220" s="196"/>
      <c r="O220" s="195"/>
      <c r="P220" s="195"/>
      <c r="Q220" s="195"/>
      <c r="R220" s="195"/>
      <c r="S220" s="195"/>
      <c r="T220" s="195"/>
      <c r="U220" s="195"/>
      <c r="V220" s="195"/>
      <c r="W220" s="195"/>
      <c r="X220" s="195"/>
      <c r="Y220" s="195"/>
      <c r="Z220" s="195"/>
    </row>
    <row r="221" spans="1:26" ht="22.5" customHeight="1">
      <c r="A221" s="195"/>
      <c r="B221" s="195"/>
      <c r="C221" s="195"/>
      <c r="D221" s="195"/>
      <c r="E221" s="195"/>
      <c r="F221" s="195"/>
      <c r="G221" s="195"/>
      <c r="H221" s="195"/>
      <c r="I221" s="195"/>
      <c r="J221" s="195"/>
      <c r="K221" s="195"/>
      <c r="L221" s="196"/>
      <c r="M221" s="196"/>
      <c r="N221" s="196"/>
      <c r="O221" s="195"/>
      <c r="P221" s="195"/>
      <c r="Q221" s="195"/>
      <c r="R221" s="195"/>
      <c r="S221" s="195"/>
      <c r="T221" s="195"/>
      <c r="U221" s="195"/>
      <c r="V221" s="195"/>
      <c r="W221" s="195"/>
      <c r="X221" s="195"/>
      <c r="Y221" s="195"/>
      <c r="Z221" s="195"/>
    </row>
    <row r="222" spans="1:26" ht="22.5" customHeight="1">
      <c r="A222" s="195"/>
      <c r="B222" s="195"/>
      <c r="C222" s="195"/>
      <c r="D222" s="195"/>
      <c r="E222" s="195"/>
      <c r="F222" s="195"/>
      <c r="G222" s="195"/>
      <c r="H222" s="195"/>
      <c r="I222" s="195"/>
      <c r="J222" s="195"/>
      <c r="K222" s="195"/>
      <c r="L222" s="196"/>
      <c r="M222" s="196"/>
      <c r="N222" s="196"/>
      <c r="O222" s="195"/>
      <c r="P222" s="195"/>
      <c r="Q222" s="195"/>
      <c r="R222" s="195"/>
      <c r="S222" s="195"/>
      <c r="T222" s="195"/>
      <c r="U222" s="195"/>
      <c r="V222" s="195"/>
      <c r="W222" s="195"/>
      <c r="X222" s="195"/>
      <c r="Y222" s="195"/>
      <c r="Z222" s="195"/>
    </row>
    <row r="223" spans="1:26" ht="22.5" customHeight="1">
      <c r="A223" s="195"/>
      <c r="B223" s="195"/>
      <c r="C223" s="195"/>
      <c r="D223" s="195"/>
      <c r="E223" s="195"/>
      <c r="F223" s="195"/>
      <c r="G223" s="195"/>
      <c r="H223" s="195"/>
      <c r="I223" s="195"/>
      <c r="J223" s="195"/>
      <c r="K223" s="195"/>
      <c r="L223" s="196"/>
      <c r="M223" s="196"/>
      <c r="N223" s="196"/>
      <c r="O223" s="195"/>
      <c r="P223" s="195"/>
      <c r="Q223" s="195"/>
      <c r="R223" s="195"/>
      <c r="S223" s="195"/>
      <c r="T223" s="195"/>
      <c r="U223" s="195"/>
      <c r="V223" s="195"/>
      <c r="W223" s="195"/>
      <c r="X223" s="195"/>
      <c r="Y223" s="195"/>
      <c r="Z223" s="195"/>
    </row>
    <row r="224" spans="1:26" ht="22.5" customHeight="1">
      <c r="A224" s="195"/>
      <c r="B224" s="195"/>
      <c r="C224" s="195"/>
      <c r="D224" s="195"/>
      <c r="E224" s="195"/>
      <c r="F224" s="195"/>
      <c r="G224" s="195"/>
      <c r="H224" s="195"/>
      <c r="I224" s="195"/>
      <c r="J224" s="195"/>
      <c r="K224" s="195"/>
      <c r="L224" s="196"/>
      <c r="M224" s="196"/>
      <c r="N224" s="196"/>
      <c r="O224" s="195"/>
      <c r="P224" s="195"/>
      <c r="Q224" s="195"/>
      <c r="R224" s="195"/>
      <c r="S224" s="195"/>
      <c r="T224" s="195"/>
      <c r="U224" s="195"/>
      <c r="V224" s="195"/>
      <c r="W224" s="195"/>
      <c r="X224" s="195"/>
      <c r="Y224" s="195"/>
      <c r="Z224" s="195"/>
    </row>
    <row r="225" spans="1:26" ht="22.5" customHeight="1">
      <c r="A225" s="195"/>
      <c r="B225" s="195"/>
      <c r="C225" s="195"/>
      <c r="D225" s="195"/>
      <c r="E225" s="195"/>
      <c r="F225" s="195"/>
      <c r="G225" s="195"/>
      <c r="H225" s="195"/>
      <c r="I225" s="195"/>
      <c r="J225" s="195"/>
      <c r="K225" s="195"/>
      <c r="L225" s="196"/>
      <c r="M225" s="196"/>
      <c r="N225" s="196"/>
      <c r="O225" s="195"/>
      <c r="P225" s="195"/>
      <c r="Q225" s="195"/>
      <c r="R225" s="195"/>
      <c r="S225" s="195"/>
      <c r="T225" s="195"/>
      <c r="U225" s="195"/>
      <c r="V225" s="195"/>
      <c r="W225" s="195"/>
      <c r="X225" s="195"/>
      <c r="Y225" s="195"/>
      <c r="Z225" s="195"/>
    </row>
    <row r="226" spans="1:26" ht="22.5" customHeight="1">
      <c r="A226" s="195"/>
      <c r="B226" s="195"/>
      <c r="C226" s="195"/>
      <c r="D226" s="195"/>
      <c r="E226" s="195"/>
      <c r="F226" s="195"/>
      <c r="G226" s="195"/>
      <c r="H226" s="195"/>
      <c r="I226" s="195"/>
      <c r="J226" s="195"/>
      <c r="K226" s="195"/>
      <c r="L226" s="196"/>
      <c r="M226" s="196"/>
      <c r="N226" s="196"/>
      <c r="O226" s="195"/>
      <c r="P226" s="195"/>
      <c r="Q226" s="195"/>
      <c r="R226" s="195"/>
      <c r="S226" s="195"/>
      <c r="T226" s="195"/>
      <c r="U226" s="195"/>
      <c r="V226" s="195"/>
      <c r="W226" s="195"/>
      <c r="X226" s="195"/>
      <c r="Y226" s="195"/>
      <c r="Z226" s="195"/>
    </row>
    <row r="227" spans="1:26" ht="22.5" customHeight="1">
      <c r="A227" s="195"/>
      <c r="B227" s="195"/>
      <c r="C227" s="195"/>
      <c r="D227" s="195"/>
      <c r="E227" s="195"/>
      <c r="F227" s="195"/>
      <c r="G227" s="195"/>
      <c r="H227" s="195"/>
      <c r="I227" s="195"/>
      <c r="J227" s="195"/>
      <c r="K227" s="195"/>
      <c r="L227" s="196"/>
      <c r="M227" s="196"/>
      <c r="N227" s="196"/>
      <c r="O227" s="195"/>
      <c r="P227" s="195"/>
      <c r="Q227" s="195"/>
      <c r="R227" s="195"/>
      <c r="S227" s="195"/>
      <c r="T227" s="195"/>
      <c r="U227" s="195"/>
      <c r="V227" s="195"/>
      <c r="W227" s="195"/>
      <c r="X227" s="195"/>
      <c r="Y227" s="195"/>
      <c r="Z227" s="195"/>
    </row>
    <row r="228" spans="1:26" ht="22.5" customHeight="1">
      <c r="A228" s="195"/>
      <c r="B228" s="195"/>
      <c r="C228" s="195"/>
      <c r="D228" s="195"/>
      <c r="E228" s="195"/>
      <c r="F228" s="195"/>
      <c r="G228" s="195"/>
      <c r="H228" s="195"/>
      <c r="I228" s="195"/>
      <c r="J228" s="195"/>
      <c r="K228" s="195"/>
      <c r="L228" s="196"/>
      <c r="M228" s="196"/>
      <c r="N228" s="196"/>
      <c r="O228" s="195"/>
      <c r="P228" s="195"/>
      <c r="Q228" s="195"/>
      <c r="R228" s="195"/>
      <c r="S228" s="195"/>
      <c r="T228" s="195"/>
      <c r="U228" s="195"/>
      <c r="V228" s="195"/>
      <c r="W228" s="195"/>
      <c r="X228" s="195"/>
      <c r="Y228" s="195"/>
      <c r="Z228" s="195"/>
    </row>
    <row r="229" spans="1:26" ht="22.5" customHeight="1">
      <c r="A229" s="195"/>
      <c r="B229" s="195"/>
      <c r="C229" s="195"/>
      <c r="D229" s="195"/>
      <c r="E229" s="195"/>
      <c r="F229" s="195"/>
      <c r="G229" s="195"/>
      <c r="H229" s="195"/>
      <c r="I229" s="195"/>
      <c r="J229" s="195"/>
      <c r="K229" s="195"/>
      <c r="L229" s="196"/>
      <c r="M229" s="196"/>
      <c r="N229" s="196"/>
      <c r="O229" s="195"/>
      <c r="P229" s="195"/>
      <c r="Q229" s="195"/>
      <c r="R229" s="195"/>
      <c r="S229" s="195"/>
      <c r="T229" s="195"/>
      <c r="U229" s="195"/>
      <c r="V229" s="195"/>
      <c r="W229" s="195"/>
      <c r="X229" s="195"/>
      <c r="Y229" s="195"/>
      <c r="Z229" s="195"/>
    </row>
    <row r="230" spans="1:26" ht="22.5" customHeight="1">
      <c r="A230" s="195"/>
      <c r="B230" s="195"/>
      <c r="C230" s="195"/>
      <c r="D230" s="195"/>
      <c r="E230" s="195"/>
      <c r="F230" s="195"/>
      <c r="G230" s="195"/>
      <c r="H230" s="195"/>
      <c r="I230" s="195"/>
      <c r="J230" s="195"/>
      <c r="K230" s="195"/>
      <c r="L230" s="196"/>
      <c r="M230" s="196"/>
      <c r="N230" s="196"/>
      <c r="O230" s="195"/>
      <c r="P230" s="195"/>
      <c r="Q230" s="195"/>
      <c r="R230" s="195"/>
      <c r="S230" s="195"/>
      <c r="T230" s="195"/>
      <c r="U230" s="195"/>
      <c r="V230" s="195"/>
      <c r="W230" s="195"/>
      <c r="X230" s="195"/>
      <c r="Y230" s="195"/>
      <c r="Z230" s="195"/>
    </row>
    <row r="231" spans="1:26" ht="22.5" customHeight="1">
      <c r="A231" s="195"/>
      <c r="B231" s="195"/>
      <c r="C231" s="195"/>
      <c r="D231" s="195"/>
      <c r="E231" s="195"/>
      <c r="F231" s="195"/>
      <c r="G231" s="195"/>
      <c r="H231" s="195"/>
      <c r="I231" s="195"/>
      <c r="J231" s="195"/>
      <c r="K231" s="195"/>
      <c r="L231" s="196"/>
      <c r="M231" s="196"/>
      <c r="N231" s="196"/>
      <c r="O231" s="195"/>
      <c r="P231" s="195"/>
      <c r="Q231" s="195"/>
      <c r="R231" s="195"/>
      <c r="S231" s="195"/>
      <c r="T231" s="195"/>
      <c r="U231" s="195"/>
      <c r="V231" s="195"/>
      <c r="W231" s="195"/>
      <c r="X231" s="195"/>
      <c r="Y231" s="195"/>
      <c r="Z231" s="195"/>
    </row>
    <row r="232" spans="1:26" ht="22.5" customHeight="1">
      <c r="A232" s="195"/>
      <c r="B232" s="195"/>
      <c r="C232" s="195"/>
      <c r="D232" s="195"/>
      <c r="E232" s="195"/>
      <c r="F232" s="195"/>
      <c r="G232" s="195"/>
      <c r="H232" s="195"/>
      <c r="I232" s="195"/>
      <c r="J232" s="195"/>
      <c r="K232" s="195"/>
      <c r="L232" s="196"/>
      <c r="M232" s="196"/>
      <c r="N232" s="196"/>
      <c r="O232" s="195"/>
      <c r="P232" s="195"/>
      <c r="Q232" s="195"/>
      <c r="R232" s="195"/>
      <c r="S232" s="195"/>
      <c r="T232" s="195"/>
      <c r="U232" s="195"/>
      <c r="V232" s="195"/>
      <c r="W232" s="195"/>
      <c r="X232" s="195"/>
      <c r="Y232" s="195"/>
      <c r="Z232" s="195"/>
    </row>
    <row r="233" spans="1:26" ht="22.5" customHeight="1">
      <c r="A233" s="195"/>
      <c r="B233" s="195"/>
      <c r="C233" s="195"/>
      <c r="D233" s="195"/>
      <c r="E233" s="195"/>
      <c r="F233" s="195"/>
      <c r="G233" s="195"/>
      <c r="H233" s="195"/>
      <c r="I233" s="195"/>
      <c r="J233" s="195"/>
      <c r="K233" s="195"/>
      <c r="L233" s="196"/>
      <c r="M233" s="196"/>
      <c r="N233" s="196"/>
      <c r="O233" s="195"/>
      <c r="P233" s="195"/>
      <c r="Q233" s="195"/>
      <c r="R233" s="195"/>
      <c r="S233" s="195"/>
      <c r="T233" s="195"/>
      <c r="U233" s="195"/>
      <c r="V233" s="195"/>
      <c r="W233" s="195"/>
      <c r="X233" s="195"/>
      <c r="Y233" s="195"/>
      <c r="Z233" s="195"/>
    </row>
    <row r="234" spans="1:26" ht="22.5" customHeight="1">
      <c r="A234" s="195"/>
      <c r="B234" s="195"/>
      <c r="C234" s="195"/>
      <c r="D234" s="195"/>
      <c r="E234" s="195"/>
      <c r="F234" s="195"/>
      <c r="G234" s="195"/>
      <c r="H234" s="195"/>
      <c r="I234" s="195"/>
      <c r="J234" s="195"/>
      <c r="K234" s="195"/>
      <c r="L234" s="196"/>
      <c r="M234" s="196"/>
      <c r="N234" s="196"/>
      <c r="O234" s="195"/>
      <c r="P234" s="195"/>
      <c r="Q234" s="195"/>
      <c r="R234" s="195"/>
      <c r="S234" s="195"/>
      <c r="T234" s="195"/>
      <c r="U234" s="195"/>
      <c r="V234" s="195"/>
      <c r="W234" s="195"/>
      <c r="X234" s="195"/>
      <c r="Y234" s="195"/>
      <c r="Z234" s="195"/>
    </row>
    <row r="235" spans="1:26" ht="22.5" customHeight="1">
      <c r="A235" s="195"/>
      <c r="B235" s="195"/>
      <c r="C235" s="195"/>
      <c r="D235" s="195"/>
      <c r="E235" s="195"/>
      <c r="F235" s="195"/>
      <c r="G235" s="195"/>
      <c r="H235" s="195"/>
      <c r="I235" s="195"/>
      <c r="J235" s="195"/>
      <c r="K235" s="195"/>
      <c r="L235" s="196"/>
      <c r="M235" s="196"/>
      <c r="N235" s="196"/>
      <c r="O235" s="195"/>
      <c r="P235" s="195"/>
      <c r="Q235" s="195"/>
      <c r="R235" s="195"/>
      <c r="S235" s="195"/>
      <c r="T235" s="195"/>
      <c r="U235" s="195"/>
      <c r="V235" s="195"/>
      <c r="W235" s="195"/>
      <c r="X235" s="195"/>
      <c r="Y235" s="195"/>
      <c r="Z235" s="195"/>
    </row>
    <row r="236" spans="1:26" ht="22.5" customHeight="1">
      <c r="A236" s="195"/>
      <c r="B236" s="195"/>
      <c r="C236" s="195"/>
      <c r="D236" s="195"/>
      <c r="E236" s="195"/>
      <c r="F236" s="195"/>
      <c r="G236" s="195"/>
      <c r="H236" s="195"/>
      <c r="I236" s="195"/>
      <c r="J236" s="195"/>
      <c r="K236" s="195"/>
      <c r="L236" s="196"/>
      <c r="M236" s="196"/>
      <c r="N236" s="196"/>
      <c r="O236" s="195"/>
      <c r="P236" s="195"/>
      <c r="Q236" s="195"/>
      <c r="R236" s="195"/>
      <c r="S236" s="195"/>
      <c r="T236" s="195"/>
      <c r="U236" s="195"/>
      <c r="V236" s="195"/>
      <c r="W236" s="195"/>
      <c r="X236" s="195"/>
      <c r="Y236" s="195"/>
      <c r="Z236" s="195"/>
    </row>
    <row r="237" spans="1:26" ht="22.5" customHeight="1">
      <c r="A237" s="195"/>
      <c r="B237" s="195"/>
      <c r="C237" s="195"/>
      <c r="D237" s="195"/>
      <c r="E237" s="195"/>
      <c r="F237" s="195"/>
      <c r="G237" s="195"/>
      <c r="H237" s="195"/>
      <c r="I237" s="195"/>
      <c r="J237" s="195"/>
      <c r="K237" s="195"/>
      <c r="L237" s="196"/>
      <c r="M237" s="196"/>
      <c r="N237" s="196"/>
      <c r="O237" s="195"/>
      <c r="P237" s="195"/>
      <c r="Q237" s="195"/>
      <c r="R237" s="195"/>
      <c r="S237" s="195"/>
      <c r="T237" s="195"/>
      <c r="U237" s="195"/>
      <c r="V237" s="195"/>
      <c r="W237" s="195"/>
      <c r="X237" s="195"/>
      <c r="Y237" s="195"/>
      <c r="Z237" s="195"/>
    </row>
    <row r="238" spans="1:26" ht="22.5" customHeight="1">
      <c r="A238" s="195"/>
      <c r="B238" s="195"/>
      <c r="C238" s="195"/>
      <c r="D238" s="195"/>
      <c r="E238" s="195"/>
      <c r="F238" s="195"/>
      <c r="G238" s="195"/>
      <c r="H238" s="195"/>
      <c r="I238" s="195"/>
      <c r="J238" s="195"/>
      <c r="K238" s="195"/>
      <c r="L238" s="196"/>
      <c r="M238" s="196"/>
      <c r="N238" s="196"/>
      <c r="O238" s="195"/>
      <c r="P238" s="195"/>
      <c r="Q238" s="195"/>
      <c r="R238" s="195"/>
      <c r="S238" s="195"/>
      <c r="T238" s="195"/>
      <c r="U238" s="195"/>
      <c r="V238" s="195"/>
      <c r="W238" s="195"/>
      <c r="X238" s="195"/>
      <c r="Y238" s="195"/>
      <c r="Z238" s="195"/>
    </row>
    <row r="239" spans="1:26" ht="22.5" customHeight="1">
      <c r="A239" s="195"/>
      <c r="B239" s="195"/>
      <c r="C239" s="195"/>
      <c r="D239" s="195"/>
      <c r="E239" s="195"/>
      <c r="F239" s="195"/>
      <c r="G239" s="195"/>
      <c r="H239" s="195"/>
      <c r="I239" s="195"/>
      <c r="J239" s="195"/>
      <c r="K239" s="195"/>
      <c r="L239" s="196"/>
      <c r="M239" s="196"/>
      <c r="N239" s="196"/>
      <c r="O239" s="195"/>
      <c r="P239" s="195"/>
      <c r="Q239" s="195"/>
      <c r="R239" s="195"/>
      <c r="S239" s="195"/>
      <c r="T239" s="195"/>
      <c r="U239" s="195"/>
      <c r="V239" s="195"/>
      <c r="W239" s="195"/>
      <c r="X239" s="195"/>
      <c r="Y239" s="195"/>
      <c r="Z239" s="195"/>
    </row>
    <row r="240" spans="1:26" ht="22.5" customHeight="1">
      <c r="A240" s="195"/>
      <c r="B240" s="195"/>
      <c r="C240" s="195"/>
      <c r="D240" s="195"/>
      <c r="E240" s="195"/>
      <c r="F240" s="195"/>
      <c r="G240" s="195"/>
      <c r="H240" s="195"/>
      <c r="I240" s="195"/>
      <c r="J240" s="195"/>
      <c r="K240" s="195"/>
      <c r="L240" s="196"/>
      <c r="M240" s="196"/>
      <c r="N240" s="196"/>
      <c r="O240" s="195"/>
      <c r="P240" s="195"/>
      <c r="Q240" s="195"/>
      <c r="R240" s="195"/>
      <c r="S240" s="195"/>
      <c r="T240" s="195"/>
      <c r="U240" s="195"/>
      <c r="V240" s="195"/>
      <c r="W240" s="195"/>
      <c r="X240" s="195"/>
      <c r="Y240" s="195"/>
      <c r="Z240" s="195"/>
    </row>
    <row r="241" spans="1:26" ht="22.5" customHeight="1">
      <c r="A241" s="195"/>
      <c r="B241" s="195"/>
      <c r="C241" s="195"/>
      <c r="D241" s="195"/>
      <c r="E241" s="195"/>
      <c r="F241" s="195"/>
      <c r="G241" s="195"/>
      <c r="H241" s="195"/>
      <c r="I241" s="195"/>
      <c r="J241" s="195"/>
      <c r="K241" s="195"/>
      <c r="L241" s="196"/>
      <c r="M241" s="196"/>
      <c r="N241" s="196"/>
      <c r="O241" s="195"/>
      <c r="P241" s="195"/>
      <c r="Q241" s="195"/>
      <c r="R241" s="195"/>
      <c r="S241" s="195"/>
      <c r="T241" s="195"/>
      <c r="U241" s="195"/>
      <c r="V241" s="195"/>
      <c r="W241" s="195"/>
      <c r="X241" s="195"/>
      <c r="Y241" s="195"/>
      <c r="Z241" s="195"/>
    </row>
    <row r="242" spans="1:26" ht="22.5" customHeight="1">
      <c r="A242" s="195"/>
      <c r="B242" s="195"/>
      <c r="C242" s="195"/>
      <c r="D242" s="195"/>
      <c r="E242" s="195"/>
      <c r="F242" s="195"/>
      <c r="G242" s="195"/>
      <c r="H242" s="195"/>
      <c r="I242" s="195"/>
      <c r="J242" s="195"/>
      <c r="K242" s="195"/>
      <c r="L242" s="196"/>
      <c r="M242" s="196"/>
      <c r="N242" s="196"/>
      <c r="O242" s="195"/>
      <c r="P242" s="195"/>
      <c r="Q242" s="195"/>
      <c r="R242" s="195"/>
      <c r="S242" s="195"/>
      <c r="T242" s="195"/>
      <c r="U242" s="195"/>
      <c r="V242" s="195"/>
      <c r="W242" s="195"/>
      <c r="X242" s="195"/>
      <c r="Y242" s="195"/>
      <c r="Z242" s="195"/>
    </row>
    <row r="243" spans="1:26" ht="22.5" customHeight="1">
      <c r="A243" s="195"/>
      <c r="B243" s="195"/>
      <c r="C243" s="195"/>
      <c r="D243" s="195"/>
      <c r="E243" s="195"/>
      <c r="F243" s="195"/>
      <c r="G243" s="195"/>
      <c r="H243" s="195"/>
      <c r="I243" s="195"/>
      <c r="J243" s="195"/>
      <c r="K243" s="195"/>
      <c r="L243" s="196"/>
      <c r="M243" s="196"/>
      <c r="N243" s="196"/>
      <c r="O243" s="195"/>
      <c r="P243" s="195"/>
      <c r="Q243" s="195"/>
      <c r="R243" s="195"/>
      <c r="S243" s="195"/>
      <c r="T243" s="195"/>
      <c r="U243" s="195"/>
      <c r="V243" s="195"/>
      <c r="W243" s="195"/>
      <c r="X243" s="195"/>
      <c r="Y243" s="195"/>
      <c r="Z243" s="195"/>
    </row>
    <row r="244" spans="1:26" ht="22.5" customHeight="1">
      <c r="A244" s="195"/>
      <c r="B244" s="195"/>
      <c r="C244" s="195"/>
      <c r="D244" s="195"/>
      <c r="E244" s="195"/>
      <c r="F244" s="195"/>
      <c r="G244" s="195"/>
      <c r="H244" s="195"/>
      <c r="I244" s="195"/>
      <c r="J244" s="195"/>
      <c r="K244" s="195"/>
      <c r="L244" s="196"/>
      <c r="M244" s="196"/>
      <c r="N244" s="196"/>
      <c r="O244" s="195"/>
      <c r="P244" s="195"/>
      <c r="Q244" s="195"/>
      <c r="R244" s="195"/>
      <c r="S244" s="195"/>
      <c r="T244" s="195"/>
      <c r="U244" s="195"/>
      <c r="V244" s="195"/>
      <c r="W244" s="195"/>
      <c r="X244" s="195"/>
      <c r="Y244" s="195"/>
      <c r="Z244" s="195"/>
    </row>
    <row r="245" spans="1:26" ht="22.5" customHeight="1">
      <c r="A245" s="195"/>
      <c r="B245" s="195"/>
      <c r="C245" s="195"/>
      <c r="D245" s="195"/>
      <c r="E245" s="195"/>
      <c r="F245" s="195"/>
      <c r="G245" s="195"/>
      <c r="H245" s="195"/>
      <c r="I245" s="195"/>
      <c r="J245" s="195"/>
      <c r="K245" s="195"/>
      <c r="L245" s="196"/>
      <c r="M245" s="196"/>
      <c r="N245" s="196"/>
      <c r="O245" s="195"/>
      <c r="P245" s="195"/>
      <c r="Q245" s="195"/>
      <c r="R245" s="195"/>
      <c r="S245" s="195"/>
      <c r="T245" s="195"/>
      <c r="U245" s="195"/>
      <c r="V245" s="195"/>
      <c r="W245" s="195"/>
      <c r="X245" s="195"/>
      <c r="Y245" s="195"/>
      <c r="Z245" s="195"/>
    </row>
    <row r="246" spans="1:26" ht="22.5" customHeight="1">
      <c r="A246" s="195"/>
      <c r="B246" s="195"/>
      <c r="C246" s="195"/>
      <c r="D246" s="195"/>
      <c r="E246" s="195"/>
      <c r="F246" s="195"/>
      <c r="G246" s="195"/>
      <c r="H246" s="195"/>
      <c r="I246" s="195"/>
      <c r="J246" s="195"/>
      <c r="K246" s="195"/>
      <c r="L246" s="196"/>
      <c r="M246" s="196"/>
      <c r="N246" s="196"/>
      <c r="O246" s="195"/>
      <c r="P246" s="195"/>
      <c r="Q246" s="195"/>
      <c r="R246" s="195"/>
      <c r="S246" s="195"/>
      <c r="T246" s="195"/>
      <c r="U246" s="195"/>
      <c r="V246" s="195"/>
      <c r="W246" s="195"/>
      <c r="X246" s="195"/>
      <c r="Y246" s="195"/>
      <c r="Z246" s="195"/>
    </row>
    <row r="247" spans="1:26" ht="22.5" customHeight="1">
      <c r="A247" s="195"/>
      <c r="B247" s="195"/>
      <c r="C247" s="195"/>
      <c r="D247" s="195"/>
      <c r="E247" s="195"/>
      <c r="F247" s="195"/>
      <c r="G247" s="195"/>
      <c r="H247" s="195"/>
      <c r="I247" s="195"/>
      <c r="J247" s="195"/>
      <c r="K247" s="195"/>
      <c r="L247" s="196"/>
      <c r="M247" s="196"/>
      <c r="N247" s="196"/>
      <c r="O247" s="195"/>
      <c r="P247" s="195"/>
      <c r="Q247" s="195"/>
      <c r="R247" s="195"/>
      <c r="S247" s="195"/>
      <c r="T247" s="195"/>
      <c r="U247" s="195"/>
      <c r="V247" s="195"/>
      <c r="W247" s="195"/>
      <c r="X247" s="195"/>
      <c r="Y247" s="195"/>
      <c r="Z247" s="195"/>
    </row>
    <row r="248" spans="1:26" ht="22.5" customHeight="1">
      <c r="A248" s="195"/>
      <c r="B248" s="195"/>
      <c r="C248" s="195"/>
      <c r="D248" s="195"/>
      <c r="E248" s="195"/>
      <c r="F248" s="195"/>
      <c r="G248" s="195"/>
      <c r="H248" s="195"/>
      <c r="I248" s="195"/>
      <c r="J248" s="195"/>
      <c r="K248" s="195"/>
      <c r="L248" s="196"/>
      <c r="M248" s="196"/>
      <c r="N248" s="196"/>
      <c r="O248" s="195"/>
      <c r="P248" s="195"/>
      <c r="Q248" s="195"/>
      <c r="R248" s="195"/>
      <c r="S248" s="195"/>
      <c r="T248" s="195"/>
      <c r="U248" s="195"/>
      <c r="V248" s="195"/>
      <c r="W248" s="195"/>
      <c r="X248" s="195"/>
      <c r="Y248" s="195"/>
      <c r="Z248" s="195"/>
    </row>
    <row r="249" spans="1:26" ht="22.5" customHeight="1">
      <c r="A249" s="195"/>
      <c r="B249" s="195"/>
      <c r="C249" s="195"/>
      <c r="D249" s="195"/>
      <c r="E249" s="195"/>
      <c r="F249" s="195"/>
      <c r="G249" s="195"/>
      <c r="H249" s="195"/>
      <c r="I249" s="195"/>
      <c r="J249" s="195"/>
      <c r="K249" s="195"/>
      <c r="L249" s="196"/>
      <c r="M249" s="196"/>
      <c r="N249" s="196"/>
      <c r="O249" s="195"/>
      <c r="P249" s="195"/>
      <c r="Q249" s="195"/>
      <c r="R249" s="195"/>
      <c r="S249" s="195"/>
      <c r="T249" s="195"/>
      <c r="U249" s="195"/>
      <c r="V249" s="195"/>
      <c r="W249" s="195"/>
      <c r="X249" s="195"/>
      <c r="Y249" s="195"/>
      <c r="Z249" s="195"/>
    </row>
    <row r="250" spans="1:26" ht="22.5" customHeight="1">
      <c r="A250" s="195"/>
      <c r="B250" s="195"/>
      <c r="C250" s="195"/>
      <c r="D250" s="195"/>
      <c r="E250" s="195"/>
      <c r="F250" s="195"/>
      <c r="G250" s="195"/>
      <c r="H250" s="195"/>
      <c r="I250" s="195"/>
      <c r="J250" s="195"/>
      <c r="K250" s="195"/>
      <c r="L250" s="196"/>
      <c r="M250" s="196"/>
      <c r="N250" s="196"/>
      <c r="O250" s="195"/>
      <c r="P250" s="195"/>
      <c r="Q250" s="195"/>
      <c r="R250" s="195"/>
      <c r="S250" s="195"/>
      <c r="T250" s="195"/>
      <c r="U250" s="195"/>
      <c r="V250" s="195"/>
      <c r="W250" s="195"/>
      <c r="X250" s="195"/>
      <c r="Y250" s="195"/>
      <c r="Z250" s="195"/>
    </row>
    <row r="251" spans="1:26" ht="22.5" customHeight="1">
      <c r="A251" s="195"/>
      <c r="B251" s="195"/>
      <c r="C251" s="195"/>
      <c r="D251" s="195"/>
      <c r="E251" s="195"/>
      <c r="F251" s="195"/>
      <c r="G251" s="195"/>
      <c r="H251" s="195"/>
      <c r="I251" s="195"/>
      <c r="J251" s="195"/>
      <c r="K251" s="195"/>
      <c r="L251" s="196"/>
      <c r="M251" s="196"/>
      <c r="N251" s="196"/>
      <c r="O251" s="195"/>
      <c r="P251" s="195"/>
      <c r="Q251" s="195"/>
      <c r="R251" s="195"/>
      <c r="S251" s="195"/>
      <c r="T251" s="195"/>
      <c r="U251" s="195"/>
      <c r="V251" s="195"/>
      <c r="W251" s="195"/>
      <c r="X251" s="195"/>
      <c r="Y251" s="195"/>
      <c r="Z251" s="195"/>
    </row>
    <row r="252" spans="1:26" ht="22.5" customHeight="1">
      <c r="A252" s="195"/>
      <c r="B252" s="195"/>
      <c r="C252" s="195"/>
      <c r="D252" s="195"/>
      <c r="E252" s="195"/>
      <c r="F252" s="195"/>
      <c r="G252" s="195"/>
      <c r="H252" s="195"/>
      <c r="I252" s="195"/>
      <c r="J252" s="195"/>
      <c r="K252" s="195"/>
      <c r="L252" s="196"/>
      <c r="M252" s="196"/>
      <c r="N252" s="196"/>
      <c r="O252" s="195"/>
      <c r="P252" s="195"/>
      <c r="Q252" s="195"/>
      <c r="R252" s="195"/>
      <c r="S252" s="195"/>
      <c r="T252" s="195"/>
      <c r="U252" s="195"/>
      <c r="V252" s="195"/>
      <c r="W252" s="195"/>
      <c r="X252" s="195"/>
      <c r="Y252" s="195"/>
      <c r="Z252" s="195"/>
    </row>
    <row r="253" spans="1:26" ht="22.5" customHeight="1">
      <c r="A253" s="195"/>
      <c r="B253" s="195"/>
      <c r="C253" s="195"/>
      <c r="D253" s="195"/>
      <c r="E253" s="195"/>
      <c r="F253" s="195"/>
      <c r="G253" s="195"/>
      <c r="H253" s="195"/>
      <c r="I253" s="195"/>
      <c r="J253" s="195"/>
      <c r="K253" s="195"/>
      <c r="L253" s="196"/>
      <c r="M253" s="196"/>
      <c r="N253" s="196"/>
      <c r="O253" s="195"/>
      <c r="P253" s="195"/>
      <c r="Q253" s="195"/>
      <c r="R253" s="195"/>
      <c r="S253" s="195"/>
      <c r="T253" s="195"/>
      <c r="U253" s="195"/>
      <c r="V253" s="195"/>
      <c r="W253" s="195"/>
      <c r="X253" s="195"/>
      <c r="Y253" s="195"/>
      <c r="Z253" s="195"/>
    </row>
    <row r="254" spans="1:26" ht="22.5" customHeight="1">
      <c r="A254" s="195"/>
      <c r="B254" s="195"/>
      <c r="C254" s="195"/>
      <c r="D254" s="195"/>
      <c r="E254" s="195"/>
      <c r="F254" s="195"/>
      <c r="G254" s="195"/>
      <c r="H254" s="195"/>
      <c r="I254" s="195"/>
      <c r="J254" s="195"/>
      <c r="K254" s="195"/>
      <c r="L254" s="196"/>
      <c r="M254" s="196"/>
      <c r="N254" s="196"/>
      <c r="O254" s="195"/>
      <c r="P254" s="195"/>
      <c r="Q254" s="195"/>
      <c r="R254" s="195"/>
      <c r="S254" s="195"/>
      <c r="T254" s="195"/>
      <c r="U254" s="195"/>
      <c r="V254" s="195"/>
      <c r="W254" s="195"/>
      <c r="X254" s="195"/>
      <c r="Y254" s="195"/>
      <c r="Z254" s="195"/>
    </row>
    <row r="255" spans="1:26" ht="22.5" customHeight="1">
      <c r="A255" s="195"/>
      <c r="B255" s="195"/>
      <c r="C255" s="195"/>
      <c r="D255" s="195"/>
      <c r="E255" s="195"/>
      <c r="F255" s="195"/>
      <c r="G255" s="195"/>
      <c r="H255" s="195"/>
      <c r="I255" s="195"/>
      <c r="J255" s="195"/>
      <c r="K255" s="195"/>
      <c r="L255" s="196"/>
      <c r="M255" s="196"/>
      <c r="N255" s="196"/>
      <c r="O255" s="195"/>
      <c r="P255" s="195"/>
      <c r="Q255" s="195"/>
      <c r="R255" s="195"/>
      <c r="S255" s="195"/>
      <c r="T255" s="195"/>
      <c r="U255" s="195"/>
      <c r="V255" s="195"/>
      <c r="W255" s="195"/>
      <c r="X255" s="195"/>
      <c r="Y255" s="195"/>
      <c r="Z255" s="195"/>
    </row>
    <row r="256" spans="1:26" ht="22.5" customHeight="1">
      <c r="A256" s="195"/>
      <c r="B256" s="195"/>
      <c r="C256" s="195"/>
      <c r="D256" s="195"/>
      <c r="E256" s="195"/>
      <c r="F256" s="195"/>
      <c r="G256" s="195"/>
      <c r="H256" s="195"/>
      <c r="I256" s="195"/>
      <c r="J256" s="195"/>
      <c r="K256" s="195"/>
      <c r="L256" s="196"/>
      <c r="M256" s="196"/>
      <c r="N256" s="196"/>
      <c r="O256" s="195"/>
      <c r="P256" s="195"/>
      <c r="Q256" s="195"/>
      <c r="R256" s="195"/>
      <c r="S256" s="195"/>
      <c r="T256" s="195"/>
      <c r="U256" s="195"/>
      <c r="V256" s="195"/>
      <c r="W256" s="195"/>
      <c r="X256" s="195"/>
      <c r="Y256" s="195"/>
      <c r="Z256" s="195"/>
    </row>
    <row r="257" spans="1:26" ht="22.5" customHeight="1">
      <c r="A257" s="195"/>
      <c r="B257" s="195"/>
      <c r="C257" s="195"/>
      <c r="D257" s="195"/>
      <c r="E257" s="195"/>
      <c r="F257" s="195"/>
      <c r="G257" s="195"/>
      <c r="H257" s="195"/>
      <c r="I257" s="195"/>
      <c r="J257" s="195"/>
      <c r="K257" s="195"/>
      <c r="L257" s="196"/>
      <c r="M257" s="196"/>
      <c r="N257" s="196"/>
      <c r="O257" s="195"/>
      <c r="P257" s="195"/>
      <c r="Q257" s="195"/>
      <c r="R257" s="195"/>
      <c r="S257" s="195"/>
      <c r="T257" s="195"/>
      <c r="U257" s="195"/>
      <c r="V257" s="195"/>
      <c r="W257" s="195"/>
      <c r="X257" s="195"/>
      <c r="Y257" s="195"/>
      <c r="Z257" s="195"/>
    </row>
    <row r="258" spans="1:26" ht="22.5" customHeight="1">
      <c r="A258" s="195"/>
      <c r="B258" s="195"/>
      <c r="C258" s="195"/>
      <c r="D258" s="195"/>
      <c r="E258" s="195"/>
      <c r="F258" s="195"/>
      <c r="G258" s="195"/>
      <c r="H258" s="195"/>
      <c r="I258" s="195"/>
      <c r="J258" s="195"/>
      <c r="K258" s="195"/>
      <c r="L258" s="196"/>
      <c r="M258" s="196"/>
      <c r="N258" s="196"/>
      <c r="O258" s="195"/>
      <c r="P258" s="195"/>
      <c r="Q258" s="195"/>
      <c r="R258" s="195"/>
      <c r="S258" s="195"/>
      <c r="T258" s="195"/>
      <c r="U258" s="195"/>
      <c r="V258" s="195"/>
      <c r="W258" s="195"/>
      <c r="X258" s="195"/>
      <c r="Y258" s="195"/>
      <c r="Z258" s="195"/>
    </row>
    <row r="259" spans="1:26" ht="22.5" customHeight="1">
      <c r="A259" s="195"/>
      <c r="B259" s="195"/>
      <c r="C259" s="195"/>
      <c r="D259" s="195"/>
      <c r="E259" s="195"/>
      <c r="F259" s="195"/>
      <c r="G259" s="195"/>
      <c r="H259" s="195"/>
      <c r="I259" s="195"/>
      <c r="J259" s="195"/>
      <c r="K259" s="195"/>
      <c r="L259" s="196"/>
      <c r="M259" s="196"/>
      <c r="N259" s="196"/>
      <c r="O259" s="195"/>
      <c r="P259" s="195"/>
      <c r="Q259" s="195"/>
      <c r="R259" s="195"/>
      <c r="S259" s="195"/>
      <c r="T259" s="195"/>
      <c r="U259" s="195"/>
      <c r="V259" s="195"/>
      <c r="W259" s="195"/>
      <c r="X259" s="195"/>
      <c r="Y259" s="195"/>
      <c r="Z259" s="195"/>
    </row>
    <row r="260" spans="1:26" ht="22.5" customHeight="1">
      <c r="A260" s="195"/>
      <c r="B260" s="195"/>
      <c r="C260" s="195"/>
      <c r="D260" s="195"/>
      <c r="E260" s="195"/>
      <c r="F260" s="195"/>
      <c r="G260" s="195"/>
      <c r="H260" s="195"/>
      <c r="I260" s="195"/>
      <c r="J260" s="195"/>
      <c r="K260" s="195"/>
      <c r="L260" s="196"/>
      <c r="M260" s="196"/>
      <c r="N260" s="196"/>
      <c r="O260" s="195"/>
      <c r="P260" s="195"/>
      <c r="Q260" s="195"/>
      <c r="R260" s="195"/>
      <c r="S260" s="195"/>
      <c r="T260" s="195"/>
      <c r="U260" s="195"/>
      <c r="V260" s="195"/>
      <c r="W260" s="195"/>
      <c r="X260" s="195"/>
      <c r="Y260" s="195"/>
      <c r="Z260" s="195"/>
    </row>
    <row r="261" spans="1:26" ht="22.5" customHeight="1">
      <c r="A261" s="195"/>
      <c r="B261" s="195"/>
      <c r="C261" s="195"/>
      <c r="D261" s="195"/>
      <c r="E261" s="195"/>
      <c r="F261" s="195"/>
      <c r="G261" s="195"/>
      <c r="H261" s="195"/>
      <c r="I261" s="195"/>
      <c r="J261" s="195"/>
      <c r="K261" s="195"/>
      <c r="L261" s="196"/>
      <c r="M261" s="196"/>
      <c r="N261" s="196"/>
      <c r="O261" s="195"/>
      <c r="P261" s="195"/>
      <c r="Q261" s="195"/>
      <c r="R261" s="195"/>
      <c r="S261" s="195"/>
      <c r="T261" s="195"/>
      <c r="U261" s="195"/>
      <c r="V261" s="195"/>
      <c r="W261" s="195"/>
      <c r="X261" s="195"/>
      <c r="Y261" s="195"/>
      <c r="Z261" s="195"/>
    </row>
    <row r="262" spans="1:26" ht="22.5" customHeight="1">
      <c r="A262" s="195"/>
      <c r="B262" s="195"/>
      <c r="C262" s="195"/>
      <c r="D262" s="195"/>
      <c r="E262" s="195"/>
      <c r="F262" s="195"/>
      <c r="G262" s="195"/>
      <c r="H262" s="195"/>
      <c r="I262" s="195"/>
      <c r="J262" s="195"/>
      <c r="K262" s="195"/>
      <c r="L262" s="196"/>
      <c r="M262" s="196"/>
      <c r="N262" s="196"/>
      <c r="O262" s="195"/>
      <c r="P262" s="195"/>
      <c r="Q262" s="195"/>
      <c r="R262" s="195"/>
      <c r="S262" s="195"/>
      <c r="T262" s="195"/>
      <c r="U262" s="195"/>
      <c r="V262" s="195"/>
      <c r="W262" s="195"/>
      <c r="X262" s="195"/>
      <c r="Y262" s="195"/>
      <c r="Z262" s="195"/>
    </row>
    <row r="263" spans="1:26" ht="22.5" customHeight="1">
      <c r="A263" s="195"/>
      <c r="B263" s="195"/>
      <c r="C263" s="195"/>
      <c r="D263" s="195"/>
      <c r="E263" s="195"/>
      <c r="F263" s="195"/>
      <c r="G263" s="195"/>
      <c r="H263" s="195"/>
      <c r="I263" s="195"/>
      <c r="J263" s="195"/>
      <c r="K263" s="195"/>
      <c r="L263" s="196"/>
      <c r="M263" s="196"/>
      <c r="N263" s="196"/>
      <c r="O263" s="195"/>
      <c r="P263" s="195"/>
      <c r="Q263" s="195"/>
      <c r="R263" s="195"/>
      <c r="S263" s="195"/>
      <c r="T263" s="195"/>
      <c r="U263" s="195"/>
      <c r="V263" s="195"/>
      <c r="W263" s="195"/>
      <c r="X263" s="195"/>
      <c r="Y263" s="195"/>
      <c r="Z263" s="195"/>
    </row>
    <row r="264" spans="1:26" ht="22.5" customHeight="1">
      <c r="A264" s="195"/>
      <c r="B264" s="195"/>
      <c r="C264" s="195"/>
      <c r="D264" s="195"/>
      <c r="E264" s="195"/>
      <c r="F264" s="195"/>
      <c r="G264" s="195"/>
      <c r="H264" s="195"/>
      <c r="I264" s="195"/>
      <c r="J264" s="195"/>
      <c r="K264" s="195"/>
      <c r="L264" s="196"/>
      <c r="M264" s="196"/>
      <c r="N264" s="196"/>
      <c r="O264" s="195"/>
      <c r="P264" s="195"/>
      <c r="Q264" s="195"/>
      <c r="R264" s="195"/>
      <c r="S264" s="195"/>
      <c r="T264" s="195"/>
      <c r="U264" s="195"/>
      <c r="V264" s="195"/>
      <c r="W264" s="195"/>
      <c r="X264" s="195"/>
      <c r="Y264" s="195"/>
      <c r="Z264" s="195"/>
    </row>
    <row r="265" spans="1:26" ht="22.5" customHeight="1">
      <c r="A265" s="195"/>
      <c r="B265" s="195"/>
      <c r="C265" s="195"/>
      <c r="D265" s="195"/>
      <c r="E265" s="195"/>
      <c r="F265" s="195"/>
      <c r="G265" s="195"/>
      <c r="H265" s="195"/>
      <c r="I265" s="195"/>
      <c r="J265" s="195"/>
      <c r="K265" s="195"/>
      <c r="L265" s="196"/>
      <c r="M265" s="196"/>
      <c r="N265" s="196"/>
      <c r="O265" s="195"/>
      <c r="P265" s="195"/>
      <c r="Q265" s="195"/>
      <c r="R265" s="195"/>
      <c r="S265" s="195"/>
      <c r="T265" s="195"/>
      <c r="U265" s="195"/>
      <c r="V265" s="195"/>
      <c r="W265" s="195"/>
      <c r="X265" s="195"/>
      <c r="Y265" s="195"/>
      <c r="Z265" s="195"/>
    </row>
    <row r="266" spans="1:26" ht="22.5" customHeight="1">
      <c r="A266" s="195"/>
      <c r="B266" s="195"/>
      <c r="C266" s="195"/>
      <c r="D266" s="195"/>
      <c r="E266" s="195"/>
      <c r="F266" s="195"/>
      <c r="G266" s="195"/>
      <c r="H266" s="195"/>
      <c r="I266" s="195"/>
      <c r="J266" s="195"/>
      <c r="K266" s="195"/>
      <c r="L266" s="196"/>
      <c r="M266" s="196"/>
      <c r="N266" s="196"/>
      <c r="O266" s="195"/>
      <c r="P266" s="195"/>
      <c r="Q266" s="195"/>
      <c r="R266" s="195"/>
      <c r="S266" s="195"/>
      <c r="T266" s="195"/>
      <c r="U266" s="195"/>
      <c r="V266" s="195"/>
      <c r="W266" s="195"/>
      <c r="X266" s="195"/>
      <c r="Y266" s="195"/>
      <c r="Z266" s="195"/>
    </row>
    <row r="267" spans="1:26" ht="22.5" customHeight="1">
      <c r="A267" s="195"/>
      <c r="B267" s="195"/>
      <c r="C267" s="195"/>
      <c r="D267" s="195"/>
      <c r="E267" s="195"/>
      <c r="F267" s="195"/>
      <c r="G267" s="195"/>
      <c r="H267" s="195"/>
      <c r="I267" s="195"/>
      <c r="J267" s="195"/>
      <c r="K267" s="195"/>
      <c r="L267" s="196"/>
      <c r="M267" s="196"/>
      <c r="N267" s="196"/>
      <c r="O267" s="195"/>
      <c r="P267" s="195"/>
      <c r="Q267" s="195"/>
      <c r="R267" s="195"/>
      <c r="S267" s="195"/>
      <c r="T267" s="195"/>
      <c r="U267" s="195"/>
      <c r="V267" s="195"/>
      <c r="W267" s="195"/>
      <c r="X267" s="195"/>
      <c r="Y267" s="195"/>
      <c r="Z267" s="195"/>
    </row>
    <row r="268" spans="1:26" ht="22.5" customHeight="1">
      <c r="A268" s="195"/>
      <c r="B268" s="195"/>
      <c r="C268" s="195"/>
      <c r="D268" s="195"/>
      <c r="E268" s="195"/>
      <c r="F268" s="195"/>
      <c r="G268" s="195"/>
      <c r="H268" s="195"/>
      <c r="I268" s="195"/>
      <c r="J268" s="195"/>
      <c r="K268" s="195"/>
      <c r="L268" s="196"/>
      <c r="M268" s="196"/>
      <c r="N268" s="196"/>
      <c r="O268" s="195"/>
      <c r="P268" s="195"/>
      <c r="Q268" s="195"/>
      <c r="R268" s="195"/>
      <c r="S268" s="195"/>
      <c r="T268" s="195"/>
      <c r="U268" s="195"/>
      <c r="V268" s="195"/>
      <c r="W268" s="195"/>
      <c r="X268" s="195"/>
      <c r="Y268" s="195"/>
      <c r="Z268" s="195"/>
    </row>
    <row r="269" spans="1:26" ht="22.5" customHeight="1">
      <c r="A269" s="195"/>
      <c r="B269" s="195"/>
      <c r="C269" s="195"/>
      <c r="D269" s="195"/>
      <c r="E269" s="195"/>
      <c r="F269" s="195"/>
      <c r="G269" s="195"/>
      <c r="H269" s="195"/>
      <c r="I269" s="195"/>
      <c r="J269" s="195"/>
      <c r="K269" s="195"/>
      <c r="L269" s="196"/>
      <c r="M269" s="196"/>
      <c r="N269" s="196"/>
      <c r="O269" s="195"/>
      <c r="P269" s="195"/>
      <c r="Q269" s="195"/>
      <c r="R269" s="195"/>
      <c r="S269" s="195"/>
      <c r="T269" s="195"/>
      <c r="U269" s="195"/>
      <c r="V269" s="195"/>
      <c r="W269" s="195"/>
      <c r="X269" s="195"/>
      <c r="Y269" s="195"/>
      <c r="Z269" s="195"/>
    </row>
    <row r="270" spans="1:26" ht="22.5" customHeight="1">
      <c r="A270" s="195"/>
      <c r="B270" s="195"/>
      <c r="C270" s="195"/>
      <c r="D270" s="195"/>
      <c r="E270" s="195"/>
      <c r="F270" s="195"/>
      <c r="G270" s="195"/>
      <c r="H270" s="195"/>
      <c r="I270" s="195"/>
      <c r="J270" s="195"/>
      <c r="K270" s="195"/>
      <c r="L270" s="196"/>
      <c r="M270" s="196"/>
      <c r="N270" s="196"/>
      <c r="O270" s="195"/>
      <c r="P270" s="195"/>
      <c r="Q270" s="195"/>
      <c r="R270" s="195"/>
      <c r="S270" s="195"/>
      <c r="T270" s="195"/>
      <c r="U270" s="195"/>
      <c r="V270" s="195"/>
      <c r="W270" s="195"/>
      <c r="X270" s="195"/>
      <c r="Y270" s="195"/>
      <c r="Z270" s="195"/>
    </row>
    <row r="271" spans="1:26" ht="22.5" customHeight="1">
      <c r="A271" s="195"/>
      <c r="B271" s="195"/>
      <c r="C271" s="195"/>
      <c r="D271" s="195"/>
      <c r="E271" s="195"/>
      <c r="F271" s="195"/>
      <c r="G271" s="195"/>
      <c r="H271" s="195"/>
      <c r="I271" s="195"/>
      <c r="J271" s="195"/>
      <c r="K271" s="195"/>
      <c r="L271" s="196"/>
      <c r="M271" s="196"/>
      <c r="N271" s="196"/>
      <c r="O271" s="195"/>
      <c r="P271" s="195"/>
      <c r="Q271" s="195"/>
      <c r="R271" s="195"/>
      <c r="S271" s="195"/>
      <c r="T271" s="195"/>
      <c r="U271" s="195"/>
      <c r="V271" s="195"/>
      <c r="W271" s="195"/>
      <c r="X271" s="195"/>
      <c r="Y271" s="195"/>
      <c r="Z271" s="195"/>
    </row>
    <row r="272" spans="1:26" ht="22.5" customHeight="1">
      <c r="A272" s="195"/>
      <c r="B272" s="195"/>
      <c r="C272" s="195"/>
      <c r="D272" s="195"/>
      <c r="E272" s="195"/>
      <c r="F272" s="195"/>
      <c r="G272" s="195"/>
      <c r="H272" s="195"/>
      <c r="I272" s="195"/>
      <c r="J272" s="195"/>
      <c r="K272" s="195"/>
      <c r="L272" s="196"/>
      <c r="M272" s="196"/>
      <c r="N272" s="196"/>
      <c r="O272" s="195"/>
      <c r="P272" s="195"/>
      <c r="Q272" s="195"/>
      <c r="R272" s="195"/>
      <c r="S272" s="195"/>
      <c r="T272" s="195"/>
      <c r="U272" s="195"/>
      <c r="V272" s="195"/>
      <c r="W272" s="195"/>
      <c r="X272" s="195"/>
      <c r="Y272" s="195"/>
      <c r="Z272" s="195"/>
    </row>
    <row r="273" spans="1:26" ht="22.5" customHeight="1">
      <c r="A273" s="195"/>
      <c r="B273" s="195"/>
      <c r="C273" s="195"/>
      <c r="D273" s="195"/>
      <c r="E273" s="195"/>
      <c r="F273" s="195"/>
      <c r="G273" s="195"/>
      <c r="H273" s="195"/>
      <c r="I273" s="195"/>
      <c r="J273" s="195"/>
      <c r="K273" s="195"/>
      <c r="L273" s="196"/>
      <c r="M273" s="196"/>
      <c r="N273" s="196"/>
      <c r="O273" s="195"/>
      <c r="P273" s="195"/>
      <c r="Q273" s="195"/>
      <c r="R273" s="195"/>
      <c r="S273" s="195"/>
      <c r="T273" s="195"/>
      <c r="U273" s="195"/>
      <c r="V273" s="195"/>
      <c r="W273" s="195"/>
      <c r="X273" s="195"/>
      <c r="Y273" s="195"/>
      <c r="Z273" s="195"/>
    </row>
    <row r="274" spans="1:26" ht="22.5" customHeight="1">
      <c r="A274" s="195"/>
      <c r="B274" s="195"/>
      <c r="C274" s="195"/>
      <c r="D274" s="195"/>
      <c r="E274" s="195"/>
      <c r="F274" s="195"/>
      <c r="G274" s="195"/>
      <c r="H274" s="195"/>
      <c r="I274" s="195"/>
      <c r="J274" s="195"/>
      <c r="K274" s="195"/>
      <c r="L274" s="196"/>
      <c r="M274" s="196"/>
      <c r="N274" s="196"/>
      <c r="O274" s="195"/>
      <c r="P274" s="195"/>
      <c r="Q274" s="195"/>
      <c r="R274" s="195"/>
      <c r="S274" s="195"/>
      <c r="T274" s="195"/>
      <c r="U274" s="195"/>
      <c r="V274" s="195"/>
      <c r="W274" s="195"/>
      <c r="X274" s="195"/>
      <c r="Y274" s="195"/>
      <c r="Z274" s="195"/>
    </row>
    <row r="275" spans="1:26" ht="22.5" customHeight="1">
      <c r="A275" s="195"/>
      <c r="B275" s="195"/>
      <c r="C275" s="195"/>
      <c r="D275" s="195"/>
      <c r="E275" s="195"/>
      <c r="F275" s="195"/>
      <c r="G275" s="195"/>
      <c r="H275" s="195"/>
      <c r="I275" s="195"/>
      <c r="J275" s="195"/>
      <c r="K275" s="195"/>
      <c r="L275" s="196"/>
      <c r="M275" s="196"/>
      <c r="N275" s="196"/>
      <c r="O275" s="195"/>
      <c r="P275" s="195"/>
      <c r="Q275" s="195"/>
      <c r="R275" s="195"/>
      <c r="S275" s="195"/>
      <c r="T275" s="195"/>
      <c r="U275" s="195"/>
      <c r="V275" s="195"/>
      <c r="W275" s="195"/>
      <c r="X275" s="195"/>
      <c r="Y275" s="195"/>
      <c r="Z275" s="195"/>
    </row>
    <row r="276" spans="1:26" ht="22.5" customHeight="1">
      <c r="A276" s="195"/>
      <c r="B276" s="195"/>
      <c r="C276" s="195"/>
      <c r="D276" s="195"/>
      <c r="E276" s="195"/>
      <c r="F276" s="195"/>
      <c r="G276" s="195"/>
      <c r="H276" s="195"/>
      <c r="I276" s="195"/>
      <c r="J276" s="195"/>
      <c r="K276" s="195"/>
      <c r="L276" s="196"/>
      <c r="M276" s="196"/>
      <c r="N276" s="196"/>
      <c r="O276" s="195"/>
      <c r="P276" s="195"/>
      <c r="Q276" s="195"/>
      <c r="R276" s="195"/>
      <c r="S276" s="195"/>
      <c r="T276" s="195"/>
      <c r="U276" s="195"/>
      <c r="V276" s="195"/>
      <c r="W276" s="195"/>
      <c r="X276" s="195"/>
      <c r="Y276" s="195"/>
      <c r="Z276" s="195"/>
    </row>
    <row r="277" spans="1:26" ht="22.5" customHeight="1">
      <c r="A277" s="195"/>
      <c r="B277" s="195"/>
      <c r="C277" s="195"/>
      <c r="D277" s="195"/>
      <c r="E277" s="195"/>
      <c r="F277" s="195"/>
      <c r="G277" s="195"/>
      <c r="H277" s="195"/>
      <c r="I277" s="195"/>
      <c r="J277" s="195"/>
      <c r="K277" s="195"/>
      <c r="L277" s="196"/>
      <c r="M277" s="196"/>
      <c r="N277" s="196"/>
      <c r="O277" s="195"/>
      <c r="P277" s="195"/>
      <c r="Q277" s="195"/>
      <c r="R277" s="195"/>
      <c r="S277" s="195"/>
      <c r="T277" s="195"/>
      <c r="U277" s="195"/>
      <c r="V277" s="195"/>
      <c r="W277" s="195"/>
      <c r="X277" s="195"/>
      <c r="Y277" s="195"/>
      <c r="Z277" s="195"/>
    </row>
    <row r="278" spans="1:26" ht="22.5" customHeight="1">
      <c r="A278" s="195"/>
      <c r="B278" s="195"/>
      <c r="C278" s="195"/>
      <c r="D278" s="195"/>
      <c r="E278" s="195"/>
      <c r="F278" s="195"/>
      <c r="G278" s="195"/>
      <c r="H278" s="195"/>
      <c r="I278" s="195"/>
      <c r="J278" s="195"/>
      <c r="K278" s="195"/>
      <c r="L278" s="196"/>
      <c r="M278" s="196"/>
      <c r="N278" s="196"/>
      <c r="O278" s="195"/>
      <c r="P278" s="195"/>
      <c r="Q278" s="195"/>
      <c r="R278" s="195"/>
      <c r="S278" s="195"/>
      <c r="T278" s="195"/>
      <c r="U278" s="195"/>
      <c r="V278" s="195"/>
      <c r="W278" s="195"/>
      <c r="X278" s="195"/>
      <c r="Y278" s="195"/>
      <c r="Z278" s="195"/>
    </row>
    <row r="279" spans="1:26" ht="22.5" customHeight="1">
      <c r="A279" s="195"/>
      <c r="B279" s="195"/>
      <c r="C279" s="195"/>
      <c r="D279" s="195"/>
      <c r="E279" s="195"/>
      <c r="F279" s="195"/>
      <c r="G279" s="195"/>
      <c r="H279" s="195"/>
      <c r="I279" s="195"/>
      <c r="J279" s="195"/>
      <c r="K279" s="195"/>
      <c r="L279" s="196"/>
      <c r="M279" s="196"/>
      <c r="N279" s="196"/>
      <c r="O279" s="195"/>
      <c r="P279" s="195"/>
      <c r="Q279" s="195"/>
      <c r="R279" s="195"/>
      <c r="S279" s="195"/>
      <c r="T279" s="195"/>
      <c r="U279" s="195"/>
      <c r="V279" s="195"/>
      <c r="W279" s="195"/>
      <c r="X279" s="195"/>
      <c r="Y279" s="195"/>
      <c r="Z279" s="195"/>
    </row>
    <row r="280" spans="1:26" ht="22.5" customHeight="1">
      <c r="A280" s="195"/>
      <c r="B280" s="195"/>
      <c r="C280" s="195"/>
      <c r="D280" s="195"/>
      <c r="E280" s="195"/>
      <c r="F280" s="195"/>
      <c r="G280" s="195"/>
      <c r="H280" s="195"/>
      <c r="I280" s="195"/>
      <c r="J280" s="195"/>
      <c r="K280" s="195"/>
      <c r="L280" s="196"/>
      <c r="M280" s="196"/>
      <c r="N280" s="196"/>
      <c r="O280" s="195"/>
      <c r="P280" s="195"/>
      <c r="Q280" s="195"/>
      <c r="R280" s="195"/>
      <c r="S280" s="195"/>
      <c r="T280" s="195"/>
      <c r="U280" s="195"/>
      <c r="V280" s="195"/>
      <c r="W280" s="195"/>
      <c r="X280" s="195"/>
      <c r="Y280" s="195"/>
      <c r="Z280" s="195"/>
    </row>
    <row r="281" spans="1:26" ht="22.5" customHeight="1">
      <c r="A281" s="195"/>
      <c r="B281" s="195"/>
      <c r="C281" s="195"/>
      <c r="D281" s="195"/>
      <c r="E281" s="195"/>
      <c r="F281" s="195"/>
      <c r="G281" s="195"/>
      <c r="H281" s="195"/>
      <c r="I281" s="195"/>
      <c r="J281" s="195"/>
      <c r="K281" s="195"/>
      <c r="L281" s="196"/>
      <c r="M281" s="196"/>
      <c r="N281" s="196"/>
      <c r="O281" s="195"/>
      <c r="P281" s="195"/>
      <c r="Q281" s="195"/>
      <c r="R281" s="195"/>
      <c r="S281" s="195"/>
      <c r="T281" s="195"/>
      <c r="U281" s="195"/>
      <c r="V281" s="195"/>
      <c r="W281" s="195"/>
      <c r="X281" s="195"/>
      <c r="Y281" s="195"/>
      <c r="Z281" s="195"/>
    </row>
    <row r="282" spans="1:26" ht="22.5" customHeight="1">
      <c r="A282" s="195"/>
      <c r="B282" s="195"/>
      <c r="C282" s="195"/>
      <c r="D282" s="195"/>
      <c r="E282" s="195"/>
      <c r="F282" s="195"/>
      <c r="G282" s="195"/>
      <c r="H282" s="195"/>
      <c r="I282" s="195"/>
      <c r="J282" s="195"/>
      <c r="K282" s="195"/>
      <c r="L282" s="196"/>
      <c r="M282" s="196"/>
      <c r="N282" s="196"/>
      <c r="O282" s="195"/>
      <c r="P282" s="195"/>
      <c r="Q282" s="195"/>
      <c r="R282" s="195"/>
      <c r="S282" s="195"/>
      <c r="T282" s="195"/>
      <c r="U282" s="195"/>
      <c r="V282" s="195"/>
      <c r="W282" s="195"/>
      <c r="X282" s="195"/>
      <c r="Y282" s="195"/>
      <c r="Z282" s="195"/>
    </row>
    <row r="283" spans="1:26" ht="22.5" customHeight="1">
      <c r="A283" s="195"/>
      <c r="B283" s="195"/>
      <c r="C283" s="195"/>
      <c r="D283" s="195"/>
      <c r="E283" s="195"/>
      <c r="F283" s="195"/>
      <c r="G283" s="195"/>
      <c r="H283" s="195"/>
      <c r="I283" s="195"/>
      <c r="J283" s="195"/>
      <c r="K283" s="195"/>
      <c r="L283" s="196"/>
      <c r="M283" s="196"/>
      <c r="N283" s="196"/>
      <c r="O283" s="195"/>
      <c r="P283" s="195"/>
      <c r="Q283" s="195"/>
      <c r="R283" s="195"/>
      <c r="S283" s="195"/>
      <c r="T283" s="195"/>
      <c r="U283" s="195"/>
      <c r="V283" s="195"/>
      <c r="W283" s="195"/>
      <c r="X283" s="195"/>
      <c r="Y283" s="195"/>
      <c r="Z283" s="195"/>
    </row>
    <row r="284" spans="1:26" ht="22.5" customHeight="1">
      <c r="A284" s="195"/>
      <c r="B284" s="195"/>
      <c r="C284" s="195"/>
      <c r="D284" s="195"/>
      <c r="E284" s="195"/>
      <c r="F284" s="195"/>
      <c r="G284" s="195"/>
      <c r="H284" s="195"/>
      <c r="I284" s="195"/>
      <c r="J284" s="195"/>
      <c r="K284" s="195"/>
      <c r="L284" s="196"/>
      <c r="M284" s="196"/>
      <c r="N284" s="196"/>
      <c r="O284" s="195"/>
      <c r="P284" s="195"/>
      <c r="Q284" s="195"/>
      <c r="R284" s="195"/>
      <c r="S284" s="195"/>
      <c r="T284" s="195"/>
      <c r="U284" s="195"/>
      <c r="V284" s="195"/>
      <c r="W284" s="195"/>
      <c r="X284" s="195"/>
      <c r="Y284" s="195"/>
      <c r="Z284" s="195"/>
    </row>
    <row r="285" spans="1:26" ht="22.5" customHeight="1">
      <c r="A285" s="195"/>
      <c r="B285" s="195"/>
      <c r="C285" s="195"/>
      <c r="D285" s="195"/>
      <c r="E285" s="195"/>
      <c r="F285" s="195"/>
      <c r="G285" s="195"/>
      <c r="H285" s="195"/>
      <c r="I285" s="195"/>
      <c r="J285" s="195"/>
      <c r="K285" s="195"/>
      <c r="L285" s="196"/>
      <c r="M285" s="196"/>
      <c r="N285" s="196"/>
      <c r="O285" s="195"/>
      <c r="P285" s="195"/>
      <c r="Q285" s="195"/>
      <c r="R285" s="195"/>
      <c r="S285" s="195"/>
      <c r="T285" s="195"/>
      <c r="U285" s="195"/>
      <c r="V285" s="195"/>
      <c r="W285" s="195"/>
      <c r="X285" s="195"/>
      <c r="Y285" s="195"/>
      <c r="Z285" s="195"/>
    </row>
    <row r="286" spans="1:26" ht="22.5" customHeight="1">
      <c r="A286" s="195"/>
      <c r="B286" s="195"/>
      <c r="C286" s="195"/>
      <c r="D286" s="195"/>
      <c r="E286" s="195"/>
      <c r="F286" s="195"/>
      <c r="G286" s="195"/>
      <c r="H286" s="195"/>
      <c r="I286" s="195"/>
      <c r="J286" s="195"/>
      <c r="K286" s="195"/>
      <c r="L286" s="196"/>
      <c r="M286" s="196"/>
      <c r="N286" s="196"/>
      <c r="O286" s="195"/>
      <c r="P286" s="195"/>
      <c r="Q286" s="195"/>
      <c r="R286" s="195"/>
      <c r="S286" s="195"/>
      <c r="T286" s="195"/>
      <c r="U286" s="195"/>
      <c r="V286" s="195"/>
      <c r="W286" s="195"/>
      <c r="X286" s="195"/>
      <c r="Y286" s="195"/>
      <c r="Z286" s="195"/>
    </row>
    <row r="287" spans="1:26" ht="22.5" customHeight="1">
      <c r="A287" s="195"/>
      <c r="B287" s="195"/>
      <c r="C287" s="195"/>
      <c r="D287" s="195"/>
      <c r="E287" s="195"/>
      <c r="F287" s="195"/>
      <c r="G287" s="195"/>
      <c r="H287" s="195"/>
      <c r="I287" s="195"/>
      <c r="J287" s="195"/>
      <c r="K287" s="195"/>
      <c r="L287" s="196"/>
      <c r="M287" s="196"/>
      <c r="N287" s="196"/>
      <c r="O287" s="195"/>
      <c r="P287" s="195"/>
      <c r="Q287" s="195"/>
      <c r="R287" s="195"/>
      <c r="S287" s="195"/>
      <c r="T287" s="195"/>
      <c r="U287" s="195"/>
      <c r="V287" s="195"/>
      <c r="W287" s="195"/>
      <c r="X287" s="195"/>
      <c r="Y287" s="195"/>
      <c r="Z287" s="195"/>
    </row>
    <row r="288" spans="1:26" ht="22.5" customHeight="1">
      <c r="A288" s="195"/>
      <c r="B288" s="195"/>
      <c r="C288" s="195"/>
      <c r="D288" s="195"/>
      <c r="E288" s="195"/>
      <c r="F288" s="195"/>
      <c r="G288" s="195"/>
      <c r="H288" s="195"/>
      <c r="I288" s="195"/>
      <c r="J288" s="195"/>
      <c r="K288" s="195"/>
      <c r="L288" s="196"/>
      <c r="M288" s="196"/>
      <c r="N288" s="196"/>
      <c r="O288" s="195"/>
      <c r="P288" s="195"/>
      <c r="Q288" s="195"/>
      <c r="R288" s="195"/>
      <c r="S288" s="195"/>
      <c r="T288" s="195"/>
      <c r="U288" s="195"/>
      <c r="V288" s="195"/>
      <c r="W288" s="195"/>
      <c r="X288" s="195"/>
      <c r="Y288" s="195"/>
      <c r="Z288" s="195"/>
    </row>
    <row r="289" spans="1:26" ht="22.5" customHeight="1">
      <c r="A289" s="195"/>
      <c r="B289" s="195"/>
      <c r="C289" s="195"/>
      <c r="D289" s="195"/>
      <c r="E289" s="195"/>
      <c r="F289" s="195"/>
      <c r="G289" s="195"/>
      <c r="H289" s="195"/>
      <c r="I289" s="195"/>
      <c r="J289" s="195"/>
      <c r="K289" s="195"/>
      <c r="L289" s="196"/>
      <c r="M289" s="196"/>
      <c r="N289" s="196"/>
      <c r="O289" s="195"/>
      <c r="P289" s="195"/>
      <c r="Q289" s="195"/>
      <c r="R289" s="195"/>
      <c r="S289" s="195"/>
      <c r="T289" s="195"/>
      <c r="U289" s="195"/>
      <c r="V289" s="195"/>
      <c r="W289" s="195"/>
      <c r="X289" s="195"/>
      <c r="Y289" s="195"/>
      <c r="Z289" s="195"/>
    </row>
    <row r="290" spans="1:26" ht="22.5" customHeight="1">
      <c r="A290" s="195"/>
      <c r="B290" s="195"/>
      <c r="C290" s="195"/>
      <c r="D290" s="195"/>
      <c r="E290" s="195"/>
      <c r="F290" s="195"/>
      <c r="G290" s="195"/>
      <c r="H290" s="195"/>
      <c r="I290" s="195"/>
      <c r="J290" s="195"/>
      <c r="K290" s="195"/>
      <c r="L290" s="196"/>
      <c r="M290" s="196"/>
      <c r="N290" s="196"/>
      <c r="O290" s="195"/>
      <c r="P290" s="195"/>
      <c r="Q290" s="195"/>
      <c r="R290" s="195"/>
      <c r="S290" s="195"/>
      <c r="T290" s="195"/>
      <c r="U290" s="195"/>
      <c r="V290" s="195"/>
      <c r="W290" s="195"/>
      <c r="X290" s="195"/>
      <c r="Y290" s="195"/>
      <c r="Z290" s="195"/>
    </row>
    <row r="291" spans="1:26" ht="22.5" customHeight="1">
      <c r="A291" s="195"/>
      <c r="B291" s="195"/>
      <c r="C291" s="195"/>
      <c r="D291" s="195"/>
      <c r="E291" s="195"/>
      <c r="F291" s="195"/>
      <c r="G291" s="195"/>
      <c r="H291" s="195"/>
      <c r="I291" s="195"/>
      <c r="J291" s="195"/>
      <c r="K291" s="195"/>
      <c r="L291" s="196"/>
      <c r="M291" s="196"/>
      <c r="N291" s="196"/>
      <c r="O291" s="195"/>
      <c r="P291" s="195"/>
      <c r="Q291" s="195"/>
      <c r="R291" s="195"/>
      <c r="S291" s="195"/>
      <c r="T291" s="195"/>
      <c r="U291" s="195"/>
      <c r="V291" s="195"/>
      <c r="W291" s="195"/>
      <c r="X291" s="195"/>
      <c r="Y291" s="195"/>
      <c r="Z291" s="195"/>
    </row>
    <row r="292" spans="1:26" ht="22.5" customHeight="1">
      <c r="A292" s="195"/>
      <c r="B292" s="195"/>
      <c r="C292" s="195"/>
      <c r="D292" s="195"/>
      <c r="E292" s="195"/>
      <c r="F292" s="195"/>
      <c r="G292" s="195"/>
      <c r="H292" s="195"/>
      <c r="I292" s="195"/>
      <c r="J292" s="195"/>
      <c r="K292" s="195"/>
      <c r="L292" s="196"/>
      <c r="M292" s="196"/>
      <c r="N292" s="196"/>
      <c r="O292" s="195"/>
      <c r="P292" s="195"/>
      <c r="Q292" s="195"/>
      <c r="R292" s="195"/>
      <c r="S292" s="195"/>
      <c r="T292" s="195"/>
      <c r="U292" s="195"/>
      <c r="V292" s="195"/>
      <c r="W292" s="195"/>
      <c r="X292" s="195"/>
      <c r="Y292" s="195"/>
      <c r="Z292" s="195"/>
    </row>
    <row r="293" spans="1:26" ht="22.5" customHeight="1">
      <c r="A293" s="195"/>
      <c r="B293" s="195"/>
      <c r="C293" s="195"/>
      <c r="D293" s="195"/>
      <c r="E293" s="195"/>
      <c r="F293" s="195"/>
      <c r="G293" s="195"/>
      <c r="H293" s="195"/>
      <c r="I293" s="195"/>
      <c r="J293" s="195"/>
      <c r="K293" s="195"/>
      <c r="L293" s="196"/>
      <c r="M293" s="196"/>
      <c r="N293" s="196"/>
      <c r="O293" s="195"/>
      <c r="P293" s="195"/>
      <c r="Q293" s="195"/>
      <c r="R293" s="195"/>
      <c r="S293" s="195"/>
      <c r="T293" s="195"/>
      <c r="U293" s="195"/>
      <c r="V293" s="195"/>
      <c r="W293" s="195"/>
      <c r="X293" s="195"/>
      <c r="Y293" s="195"/>
      <c r="Z293" s="195"/>
    </row>
    <row r="294" spans="1:26" ht="22.5" customHeight="1">
      <c r="A294" s="195"/>
      <c r="B294" s="195"/>
      <c r="C294" s="195"/>
      <c r="D294" s="195"/>
      <c r="E294" s="195"/>
      <c r="F294" s="195"/>
      <c r="G294" s="195"/>
      <c r="H294" s="195"/>
      <c r="I294" s="195"/>
      <c r="J294" s="195"/>
      <c r="K294" s="195"/>
      <c r="L294" s="196"/>
      <c r="M294" s="196"/>
      <c r="N294" s="196"/>
      <c r="O294" s="195"/>
      <c r="P294" s="195"/>
      <c r="Q294" s="195"/>
      <c r="R294" s="195"/>
      <c r="S294" s="195"/>
      <c r="T294" s="195"/>
      <c r="U294" s="195"/>
      <c r="V294" s="195"/>
      <c r="W294" s="195"/>
      <c r="X294" s="195"/>
      <c r="Y294" s="195"/>
      <c r="Z294" s="195"/>
    </row>
    <row r="295" spans="1:26" ht="22.5" customHeight="1">
      <c r="A295" s="195"/>
      <c r="B295" s="195"/>
      <c r="C295" s="195"/>
      <c r="D295" s="195"/>
      <c r="E295" s="195"/>
      <c r="F295" s="195"/>
      <c r="G295" s="195"/>
      <c r="H295" s="195"/>
      <c r="I295" s="195"/>
      <c r="J295" s="195"/>
      <c r="K295" s="195"/>
      <c r="L295" s="196"/>
      <c r="M295" s="196"/>
      <c r="N295" s="196"/>
      <c r="O295" s="195"/>
      <c r="P295" s="195"/>
      <c r="Q295" s="195"/>
      <c r="R295" s="195"/>
      <c r="S295" s="195"/>
      <c r="T295" s="195"/>
      <c r="U295" s="195"/>
      <c r="V295" s="195"/>
      <c r="W295" s="195"/>
      <c r="X295" s="195"/>
      <c r="Y295" s="195"/>
      <c r="Z295" s="195"/>
    </row>
    <row r="296" spans="1:26" ht="22.5" customHeight="1">
      <c r="A296" s="195"/>
      <c r="B296" s="195"/>
      <c r="C296" s="195"/>
      <c r="D296" s="195"/>
      <c r="E296" s="195"/>
      <c r="F296" s="195"/>
      <c r="G296" s="195"/>
      <c r="H296" s="195"/>
      <c r="I296" s="195"/>
      <c r="J296" s="195"/>
      <c r="K296" s="195"/>
      <c r="L296" s="196"/>
      <c r="M296" s="196"/>
      <c r="N296" s="196"/>
      <c r="O296" s="195"/>
      <c r="P296" s="195"/>
      <c r="Q296" s="195"/>
      <c r="R296" s="195"/>
      <c r="S296" s="195"/>
      <c r="T296" s="195"/>
      <c r="U296" s="195"/>
      <c r="V296" s="195"/>
      <c r="W296" s="195"/>
      <c r="X296" s="195"/>
      <c r="Y296" s="195"/>
      <c r="Z296" s="195"/>
    </row>
    <row r="297" spans="1:26" ht="22.5" customHeight="1">
      <c r="A297" s="195"/>
      <c r="B297" s="195"/>
      <c r="C297" s="195"/>
      <c r="D297" s="195"/>
      <c r="E297" s="195"/>
      <c r="F297" s="195"/>
      <c r="G297" s="195"/>
      <c r="H297" s="195"/>
      <c r="I297" s="195"/>
      <c r="J297" s="195"/>
      <c r="K297" s="195"/>
      <c r="L297" s="196"/>
      <c r="M297" s="196"/>
      <c r="N297" s="196"/>
      <c r="O297" s="195"/>
      <c r="P297" s="195"/>
      <c r="Q297" s="195"/>
      <c r="R297" s="195"/>
      <c r="S297" s="195"/>
      <c r="T297" s="195"/>
      <c r="U297" s="195"/>
      <c r="V297" s="195"/>
      <c r="W297" s="195"/>
      <c r="X297" s="195"/>
      <c r="Y297" s="195"/>
      <c r="Z297" s="195"/>
    </row>
    <row r="298" spans="1:26" ht="22.5" customHeight="1">
      <c r="A298" s="195"/>
      <c r="B298" s="195"/>
      <c r="C298" s="195"/>
      <c r="D298" s="195"/>
      <c r="E298" s="195"/>
      <c r="F298" s="195"/>
      <c r="G298" s="195"/>
      <c r="H298" s="195"/>
      <c r="I298" s="195"/>
      <c r="J298" s="195"/>
      <c r="K298" s="195"/>
      <c r="L298" s="196"/>
      <c r="M298" s="196"/>
      <c r="N298" s="196"/>
      <c r="O298" s="195"/>
      <c r="P298" s="195"/>
      <c r="Q298" s="195"/>
      <c r="R298" s="195"/>
      <c r="S298" s="195"/>
      <c r="T298" s="195"/>
      <c r="U298" s="195"/>
      <c r="V298" s="195"/>
      <c r="W298" s="195"/>
      <c r="X298" s="195"/>
      <c r="Y298" s="195"/>
      <c r="Z298" s="195"/>
    </row>
    <row r="299" spans="1:26" ht="22.5" customHeight="1">
      <c r="A299" s="195"/>
      <c r="B299" s="195"/>
      <c r="C299" s="195"/>
      <c r="D299" s="195"/>
      <c r="E299" s="195"/>
      <c r="F299" s="195"/>
      <c r="G299" s="195"/>
      <c r="H299" s="195"/>
      <c r="I299" s="195"/>
      <c r="J299" s="195"/>
      <c r="K299" s="195"/>
      <c r="L299" s="196"/>
      <c r="M299" s="196"/>
      <c r="N299" s="196"/>
      <c r="O299" s="195"/>
      <c r="P299" s="195"/>
      <c r="Q299" s="195"/>
      <c r="R299" s="195"/>
      <c r="S299" s="195"/>
      <c r="T299" s="195"/>
      <c r="U299" s="195"/>
      <c r="V299" s="195"/>
      <c r="W299" s="195"/>
      <c r="X299" s="195"/>
      <c r="Y299" s="195"/>
      <c r="Z299" s="195"/>
    </row>
    <row r="300" spans="1:26" ht="22.5" customHeight="1">
      <c r="A300" s="195"/>
      <c r="B300" s="195"/>
      <c r="C300" s="195"/>
      <c r="D300" s="195"/>
      <c r="E300" s="195"/>
      <c r="F300" s="195"/>
      <c r="G300" s="195"/>
      <c r="H300" s="195"/>
      <c r="I300" s="195"/>
      <c r="J300" s="195"/>
      <c r="K300" s="195"/>
      <c r="L300" s="196"/>
      <c r="M300" s="196"/>
      <c r="N300" s="196"/>
      <c r="O300" s="195"/>
      <c r="P300" s="195"/>
      <c r="Q300" s="195"/>
      <c r="R300" s="195"/>
      <c r="S300" s="195"/>
      <c r="T300" s="195"/>
      <c r="U300" s="195"/>
      <c r="V300" s="195"/>
      <c r="W300" s="195"/>
      <c r="X300" s="195"/>
      <c r="Y300" s="195"/>
      <c r="Z300" s="195"/>
    </row>
    <row r="301" spans="1:26" ht="22.5" customHeight="1">
      <c r="A301" s="195"/>
      <c r="B301" s="195"/>
      <c r="C301" s="195"/>
      <c r="D301" s="195"/>
      <c r="E301" s="195"/>
      <c r="F301" s="195"/>
      <c r="G301" s="195"/>
      <c r="H301" s="195"/>
      <c r="I301" s="195"/>
      <c r="J301" s="195"/>
      <c r="K301" s="195"/>
      <c r="L301" s="196"/>
      <c r="M301" s="196"/>
      <c r="N301" s="196"/>
      <c r="O301" s="195"/>
      <c r="P301" s="195"/>
      <c r="Q301" s="195"/>
      <c r="R301" s="195"/>
      <c r="S301" s="195"/>
      <c r="T301" s="195"/>
      <c r="U301" s="195"/>
      <c r="V301" s="195"/>
      <c r="W301" s="195"/>
      <c r="X301" s="195"/>
      <c r="Y301" s="195"/>
      <c r="Z301" s="195"/>
    </row>
    <row r="302" spans="1:26" ht="22.5" customHeight="1">
      <c r="A302" s="195"/>
      <c r="B302" s="195"/>
      <c r="C302" s="195"/>
      <c r="D302" s="195"/>
      <c r="E302" s="195"/>
      <c r="F302" s="195"/>
      <c r="G302" s="195"/>
      <c r="H302" s="195"/>
      <c r="I302" s="195"/>
      <c r="J302" s="195"/>
      <c r="K302" s="195"/>
      <c r="L302" s="196"/>
      <c r="M302" s="196"/>
      <c r="N302" s="196"/>
      <c r="O302" s="195"/>
      <c r="P302" s="195"/>
      <c r="Q302" s="195"/>
      <c r="R302" s="195"/>
      <c r="S302" s="195"/>
      <c r="T302" s="195"/>
      <c r="U302" s="195"/>
      <c r="V302" s="195"/>
      <c r="W302" s="195"/>
      <c r="X302" s="195"/>
      <c r="Y302" s="195"/>
      <c r="Z302" s="195"/>
    </row>
    <row r="303" spans="1:26" ht="22.5" customHeight="1">
      <c r="A303" s="195"/>
      <c r="B303" s="195"/>
      <c r="C303" s="195"/>
      <c r="D303" s="195"/>
      <c r="E303" s="195"/>
      <c r="F303" s="195"/>
      <c r="G303" s="195"/>
      <c r="H303" s="195"/>
      <c r="I303" s="195"/>
      <c r="J303" s="195"/>
      <c r="K303" s="195"/>
      <c r="L303" s="196"/>
      <c r="M303" s="196"/>
      <c r="N303" s="196"/>
      <c r="O303" s="195"/>
      <c r="P303" s="195"/>
      <c r="Q303" s="195"/>
      <c r="R303" s="195"/>
      <c r="S303" s="195"/>
      <c r="T303" s="195"/>
      <c r="U303" s="195"/>
      <c r="V303" s="195"/>
      <c r="W303" s="195"/>
      <c r="X303" s="195"/>
      <c r="Y303" s="195"/>
      <c r="Z303" s="195"/>
    </row>
    <row r="304" spans="1:26" ht="22.5" customHeight="1">
      <c r="A304" s="195"/>
      <c r="B304" s="195"/>
      <c r="C304" s="195"/>
      <c r="D304" s="195"/>
      <c r="E304" s="195"/>
      <c r="F304" s="195"/>
      <c r="G304" s="195"/>
      <c r="H304" s="195"/>
      <c r="I304" s="195"/>
      <c r="J304" s="195"/>
      <c r="K304" s="195"/>
      <c r="L304" s="196"/>
      <c r="M304" s="196"/>
      <c r="N304" s="196"/>
      <c r="O304" s="195"/>
      <c r="P304" s="195"/>
      <c r="Q304" s="195"/>
      <c r="R304" s="195"/>
      <c r="S304" s="195"/>
      <c r="T304" s="195"/>
      <c r="U304" s="195"/>
      <c r="V304" s="195"/>
      <c r="W304" s="195"/>
      <c r="X304" s="195"/>
      <c r="Y304" s="195"/>
      <c r="Z304" s="195"/>
    </row>
    <row r="305" spans="1:26" ht="22.5" customHeight="1">
      <c r="A305" s="195"/>
      <c r="B305" s="195"/>
      <c r="C305" s="195"/>
      <c r="D305" s="195"/>
      <c r="E305" s="195"/>
      <c r="F305" s="195"/>
      <c r="G305" s="195"/>
      <c r="H305" s="195"/>
      <c r="I305" s="195"/>
      <c r="J305" s="195"/>
      <c r="K305" s="195"/>
      <c r="L305" s="196"/>
      <c r="M305" s="196"/>
      <c r="N305" s="196"/>
      <c r="O305" s="195"/>
      <c r="P305" s="195"/>
      <c r="Q305" s="195"/>
      <c r="R305" s="195"/>
      <c r="S305" s="195"/>
      <c r="T305" s="195"/>
      <c r="U305" s="195"/>
      <c r="V305" s="195"/>
      <c r="W305" s="195"/>
      <c r="X305" s="195"/>
      <c r="Y305" s="195"/>
      <c r="Z305" s="195"/>
    </row>
    <row r="306" spans="1:26" ht="22.5" customHeight="1">
      <c r="A306" s="195"/>
      <c r="B306" s="195"/>
      <c r="C306" s="195"/>
      <c r="D306" s="195"/>
      <c r="E306" s="195"/>
      <c r="F306" s="195"/>
      <c r="G306" s="195"/>
      <c r="H306" s="195"/>
      <c r="I306" s="195"/>
      <c r="J306" s="195"/>
      <c r="K306" s="195"/>
      <c r="L306" s="196"/>
      <c r="M306" s="196"/>
      <c r="N306" s="196"/>
      <c r="O306" s="195"/>
      <c r="P306" s="195"/>
      <c r="Q306" s="195"/>
      <c r="R306" s="195"/>
      <c r="S306" s="195"/>
      <c r="T306" s="195"/>
      <c r="U306" s="195"/>
      <c r="V306" s="195"/>
      <c r="W306" s="195"/>
      <c r="X306" s="195"/>
      <c r="Y306" s="195"/>
      <c r="Z306" s="195"/>
    </row>
    <row r="307" spans="1:26" ht="22.5" customHeight="1">
      <c r="A307" s="195"/>
      <c r="B307" s="195"/>
      <c r="C307" s="195"/>
      <c r="D307" s="195"/>
      <c r="E307" s="195"/>
      <c r="F307" s="195"/>
      <c r="G307" s="195"/>
      <c r="H307" s="195"/>
      <c r="I307" s="195"/>
      <c r="J307" s="195"/>
      <c r="K307" s="195"/>
      <c r="L307" s="196"/>
      <c r="M307" s="196"/>
      <c r="N307" s="196"/>
      <c r="O307" s="195"/>
      <c r="P307" s="195"/>
      <c r="Q307" s="195"/>
      <c r="R307" s="195"/>
      <c r="S307" s="195"/>
      <c r="T307" s="195"/>
      <c r="U307" s="195"/>
      <c r="V307" s="195"/>
      <c r="W307" s="195"/>
      <c r="X307" s="195"/>
      <c r="Y307" s="195"/>
      <c r="Z307" s="195"/>
    </row>
    <row r="308" spans="1:26" ht="22.5" customHeight="1">
      <c r="A308" s="195"/>
      <c r="B308" s="195"/>
      <c r="C308" s="195"/>
      <c r="D308" s="195"/>
      <c r="E308" s="195"/>
      <c r="F308" s="195"/>
      <c r="G308" s="195"/>
      <c r="H308" s="195"/>
      <c r="I308" s="195"/>
      <c r="J308" s="195"/>
      <c r="K308" s="195"/>
      <c r="L308" s="196"/>
      <c r="M308" s="196"/>
      <c r="N308" s="196"/>
      <c r="O308" s="195"/>
      <c r="P308" s="195"/>
      <c r="Q308" s="195"/>
      <c r="R308" s="195"/>
      <c r="S308" s="195"/>
      <c r="T308" s="195"/>
      <c r="U308" s="195"/>
      <c r="V308" s="195"/>
      <c r="W308" s="195"/>
      <c r="X308" s="195"/>
      <c r="Y308" s="195"/>
      <c r="Z308" s="195"/>
    </row>
    <row r="309" spans="1:26" ht="22.5" customHeight="1">
      <c r="A309" s="195"/>
      <c r="B309" s="195"/>
      <c r="C309" s="195"/>
      <c r="D309" s="195"/>
      <c r="E309" s="195"/>
      <c r="F309" s="195"/>
      <c r="G309" s="195"/>
      <c r="H309" s="195"/>
      <c r="I309" s="195"/>
      <c r="J309" s="195"/>
      <c r="K309" s="195"/>
      <c r="L309" s="196"/>
      <c r="M309" s="196"/>
      <c r="N309" s="196"/>
      <c r="O309" s="195"/>
      <c r="P309" s="195"/>
      <c r="Q309" s="195"/>
      <c r="R309" s="195"/>
      <c r="S309" s="195"/>
      <c r="T309" s="195"/>
      <c r="U309" s="195"/>
      <c r="V309" s="195"/>
      <c r="W309" s="195"/>
      <c r="X309" s="195"/>
      <c r="Y309" s="195"/>
      <c r="Z309" s="195"/>
    </row>
    <row r="310" spans="1:26" ht="22.5" customHeight="1">
      <c r="A310" s="195"/>
      <c r="B310" s="195"/>
      <c r="C310" s="195"/>
      <c r="D310" s="195"/>
      <c r="E310" s="195"/>
      <c r="F310" s="195"/>
      <c r="G310" s="195"/>
      <c r="H310" s="195"/>
      <c r="I310" s="195"/>
      <c r="J310" s="195"/>
      <c r="K310" s="195"/>
      <c r="L310" s="196"/>
      <c r="M310" s="196"/>
      <c r="N310" s="196"/>
      <c r="O310" s="195"/>
      <c r="P310" s="195"/>
      <c r="Q310" s="195"/>
      <c r="R310" s="195"/>
      <c r="S310" s="195"/>
      <c r="T310" s="195"/>
      <c r="U310" s="195"/>
      <c r="V310" s="195"/>
      <c r="W310" s="195"/>
      <c r="X310" s="195"/>
      <c r="Y310" s="195"/>
      <c r="Z310" s="195"/>
    </row>
    <row r="311" spans="1:26" ht="22.5" customHeight="1">
      <c r="A311" s="195"/>
      <c r="B311" s="195"/>
      <c r="C311" s="195"/>
      <c r="D311" s="195"/>
      <c r="E311" s="195"/>
      <c r="F311" s="195"/>
      <c r="G311" s="195"/>
      <c r="H311" s="195"/>
      <c r="I311" s="195"/>
      <c r="J311" s="195"/>
      <c r="K311" s="195"/>
      <c r="L311" s="196"/>
      <c r="M311" s="196"/>
      <c r="N311" s="196"/>
      <c r="O311" s="195"/>
      <c r="P311" s="195"/>
      <c r="Q311" s="195"/>
      <c r="R311" s="195"/>
      <c r="S311" s="195"/>
      <c r="T311" s="195"/>
      <c r="U311" s="195"/>
      <c r="V311" s="195"/>
      <c r="W311" s="195"/>
      <c r="X311" s="195"/>
      <c r="Y311" s="195"/>
      <c r="Z311" s="195"/>
    </row>
    <row r="312" spans="1:26" ht="22.5" customHeight="1">
      <c r="A312" s="195"/>
      <c r="B312" s="195"/>
      <c r="C312" s="195"/>
      <c r="D312" s="195"/>
      <c r="E312" s="195"/>
      <c r="F312" s="195"/>
      <c r="G312" s="195"/>
      <c r="H312" s="195"/>
      <c r="I312" s="195"/>
      <c r="J312" s="195"/>
      <c r="K312" s="195"/>
      <c r="L312" s="196"/>
      <c r="M312" s="196"/>
      <c r="N312" s="196"/>
      <c r="O312" s="195"/>
      <c r="P312" s="195"/>
      <c r="Q312" s="195"/>
      <c r="R312" s="195"/>
      <c r="S312" s="195"/>
      <c r="T312" s="195"/>
      <c r="U312" s="195"/>
      <c r="V312" s="195"/>
      <c r="W312" s="195"/>
      <c r="X312" s="195"/>
      <c r="Y312" s="195"/>
      <c r="Z312" s="195"/>
    </row>
    <row r="313" spans="1:26" ht="22.5" customHeight="1">
      <c r="A313" s="195"/>
      <c r="B313" s="195"/>
      <c r="C313" s="195"/>
      <c r="D313" s="195"/>
      <c r="E313" s="195"/>
      <c r="F313" s="195"/>
      <c r="G313" s="195"/>
      <c r="H313" s="195"/>
      <c r="I313" s="195"/>
      <c r="J313" s="195"/>
      <c r="K313" s="195"/>
      <c r="L313" s="196"/>
      <c r="M313" s="196"/>
      <c r="N313" s="196"/>
      <c r="O313" s="195"/>
      <c r="P313" s="195"/>
      <c r="Q313" s="195"/>
      <c r="R313" s="195"/>
      <c r="S313" s="195"/>
      <c r="T313" s="195"/>
      <c r="U313" s="195"/>
      <c r="V313" s="195"/>
      <c r="W313" s="195"/>
      <c r="X313" s="195"/>
      <c r="Y313" s="195"/>
      <c r="Z313" s="195"/>
    </row>
    <row r="314" spans="1:26" ht="22.5" customHeight="1">
      <c r="A314" s="195"/>
      <c r="B314" s="195"/>
      <c r="C314" s="195"/>
      <c r="D314" s="195"/>
      <c r="E314" s="195"/>
      <c r="F314" s="195"/>
      <c r="G314" s="195"/>
      <c r="H314" s="195"/>
      <c r="I314" s="195"/>
      <c r="J314" s="195"/>
      <c r="K314" s="195"/>
      <c r="L314" s="196"/>
      <c r="M314" s="196"/>
      <c r="N314" s="196"/>
      <c r="O314" s="195"/>
      <c r="P314" s="195"/>
      <c r="Q314" s="195"/>
      <c r="R314" s="195"/>
      <c r="S314" s="195"/>
      <c r="T314" s="195"/>
      <c r="U314" s="195"/>
      <c r="V314" s="195"/>
      <c r="W314" s="195"/>
      <c r="X314" s="195"/>
      <c r="Y314" s="195"/>
      <c r="Z314" s="195"/>
    </row>
    <row r="315" spans="1:26" ht="22.5" customHeight="1">
      <c r="A315" s="195"/>
      <c r="B315" s="195"/>
      <c r="C315" s="195"/>
      <c r="D315" s="195"/>
      <c r="E315" s="195"/>
      <c r="F315" s="195"/>
      <c r="G315" s="195"/>
      <c r="H315" s="195"/>
      <c r="I315" s="195"/>
      <c r="J315" s="195"/>
      <c r="K315" s="195"/>
      <c r="L315" s="196"/>
      <c r="M315" s="196"/>
      <c r="N315" s="196"/>
      <c r="O315" s="195"/>
      <c r="P315" s="195"/>
      <c r="Q315" s="195"/>
      <c r="R315" s="195"/>
      <c r="S315" s="195"/>
      <c r="T315" s="195"/>
      <c r="U315" s="195"/>
      <c r="V315" s="195"/>
      <c r="W315" s="195"/>
      <c r="X315" s="195"/>
      <c r="Y315" s="195"/>
      <c r="Z315" s="195"/>
    </row>
    <row r="316" spans="1:26" ht="22.5" customHeight="1">
      <c r="A316" s="195"/>
      <c r="B316" s="195"/>
      <c r="C316" s="195"/>
      <c r="D316" s="195"/>
      <c r="E316" s="195"/>
      <c r="F316" s="195"/>
      <c r="G316" s="195"/>
      <c r="H316" s="195"/>
      <c r="I316" s="195"/>
      <c r="J316" s="195"/>
      <c r="K316" s="195"/>
      <c r="L316" s="196"/>
      <c r="M316" s="196"/>
      <c r="N316" s="196"/>
      <c r="O316" s="195"/>
      <c r="P316" s="195"/>
      <c r="Q316" s="195"/>
      <c r="R316" s="195"/>
      <c r="S316" s="195"/>
      <c r="T316" s="195"/>
      <c r="U316" s="195"/>
      <c r="V316" s="195"/>
      <c r="W316" s="195"/>
      <c r="X316" s="195"/>
      <c r="Y316" s="195"/>
      <c r="Z316" s="195"/>
    </row>
    <row r="317" spans="1:26" ht="22.5" customHeight="1">
      <c r="A317" s="195"/>
      <c r="B317" s="195"/>
      <c r="C317" s="195"/>
      <c r="D317" s="195"/>
      <c r="E317" s="195"/>
      <c r="F317" s="195"/>
      <c r="G317" s="195"/>
      <c r="H317" s="195"/>
      <c r="I317" s="195"/>
      <c r="J317" s="195"/>
      <c r="K317" s="195"/>
      <c r="L317" s="196"/>
      <c r="M317" s="196"/>
      <c r="N317" s="196"/>
      <c r="O317" s="195"/>
      <c r="P317" s="195"/>
      <c r="Q317" s="195"/>
      <c r="R317" s="195"/>
      <c r="S317" s="195"/>
      <c r="T317" s="195"/>
      <c r="U317" s="195"/>
      <c r="V317" s="195"/>
      <c r="W317" s="195"/>
      <c r="X317" s="195"/>
      <c r="Y317" s="195"/>
      <c r="Z317" s="195"/>
    </row>
    <row r="318" spans="1:26" ht="22.5" customHeight="1">
      <c r="A318" s="195"/>
      <c r="B318" s="195"/>
      <c r="C318" s="195"/>
      <c r="D318" s="195"/>
      <c r="E318" s="195"/>
      <c r="F318" s="195"/>
      <c r="G318" s="195"/>
      <c r="H318" s="195"/>
      <c r="I318" s="195"/>
      <c r="J318" s="195"/>
      <c r="K318" s="195"/>
      <c r="L318" s="196"/>
      <c r="M318" s="196"/>
      <c r="N318" s="196"/>
      <c r="O318" s="195"/>
      <c r="P318" s="195"/>
      <c r="Q318" s="195"/>
      <c r="R318" s="195"/>
      <c r="S318" s="195"/>
      <c r="T318" s="195"/>
      <c r="U318" s="195"/>
      <c r="V318" s="195"/>
      <c r="W318" s="195"/>
      <c r="X318" s="195"/>
      <c r="Y318" s="195"/>
      <c r="Z318" s="195"/>
    </row>
    <row r="319" spans="1:26" ht="22.5" customHeight="1">
      <c r="A319" s="195"/>
      <c r="B319" s="195"/>
      <c r="C319" s="195"/>
      <c r="D319" s="195"/>
      <c r="E319" s="195"/>
      <c r="F319" s="195"/>
      <c r="G319" s="195"/>
      <c r="H319" s="195"/>
      <c r="I319" s="195"/>
      <c r="J319" s="195"/>
      <c r="K319" s="195"/>
      <c r="L319" s="196"/>
      <c r="M319" s="196"/>
      <c r="N319" s="196"/>
      <c r="O319" s="195"/>
      <c r="P319" s="195"/>
      <c r="Q319" s="195"/>
      <c r="R319" s="195"/>
      <c r="S319" s="195"/>
      <c r="T319" s="195"/>
      <c r="U319" s="195"/>
      <c r="V319" s="195"/>
      <c r="W319" s="195"/>
      <c r="X319" s="195"/>
      <c r="Y319" s="195"/>
      <c r="Z319" s="195"/>
    </row>
    <row r="320" spans="1:26" ht="22.5" customHeight="1">
      <c r="A320" s="195"/>
      <c r="B320" s="195"/>
      <c r="C320" s="195"/>
      <c r="D320" s="195"/>
      <c r="E320" s="195"/>
      <c r="F320" s="195"/>
      <c r="G320" s="195"/>
      <c r="H320" s="195"/>
      <c r="I320" s="195"/>
      <c r="J320" s="195"/>
      <c r="K320" s="195"/>
      <c r="L320" s="196"/>
      <c r="M320" s="196"/>
      <c r="N320" s="196"/>
      <c r="O320" s="195"/>
      <c r="P320" s="195"/>
      <c r="Q320" s="195"/>
      <c r="R320" s="195"/>
      <c r="S320" s="195"/>
      <c r="T320" s="195"/>
      <c r="U320" s="195"/>
      <c r="V320" s="195"/>
      <c r="W320" s="195"/>
      <c r="X320" s="195"/>
      <c r="Y320" s="195"/>
      <c r="Z320" s="195"/>
    </row>
    <row r="321" spans="1:26" ht="22.5" customHeight="1">
      <c r="A321" s="195"/>
      <c r="B321" s="195"/>
      <c r="C321" s="195"/>
      <c r="D321" s="195"/>
      <c r="E321" s="195"/>
      <c r="F321" s="195"/>
      <c r="G321" s="195"/>
      <c r="H321" s="195"/>
      <c r="I321" s="195"/>
      <c r="J321" s="195"/>
      <c r="K321" s="195"/>
      <c r="L321" s="196"/>
      <c r="M321" s="196"/>
      <c r="N321" s="196"/>
      <c r="O321" s="195"/>
      <c r="P321" s="195"/>
      <c r="Q321" s="195"/>
      <c r="R321" s="195"/>
      <c r="S321" s="195"/>
      <c r="T321" s="195"/>
      <c r="U321" s="195"/>
      <c r="V321" s="195"/>
      <c r="W321" s="195"/>
      <c r="X321" s="195"/>
      <c r="Y321" s="195"/>
      <c r="Z321" s="195"/>
    </row>
    <row r="322" spans="1:26" ht="22.5" customHeight="1">
      <c r="A322" s="195"/>
      <c r="B322" s="195"/>
      <c r="C322" s="195"/>
      <c r="D322" s="195"/>
      <c r="E322" s="195"/>
      <c r="F322" s="195"/>
      <c r="G322" s="195"/>
      <c r="H322" s="195"/>
      <c r="I322" s="195"/>
      <c r="J322" s="195"/>
      <c r="K322" s="195"/>
      <c r="L322" s="196"/>
      <c r="M322" s="196"/>
      <c r="N322" s="196"/>
      <c r="O322" s="195"/>
      <c r="P322" s="195"/>
      <c r="Q322" s="195"/>
      <c r="R322" s="195"/>
      <c r="S322" s="195"/>
      <c r="T322" s="195"/>
      <c r="U322" s="195"/>
      <c r="V322" s="195"/>
      <c r="W322" s="195"/>
      <c r="X322" s="195"/>
      <c r="Y322" s="195"/>
      <c r="Z322" s="195"/>
    </row>
    <row r="323" spans="1:26" ht="22.5" customHeight="1">
      <c r="A323" s="195"/>
      <c r="B323" s="195"/>
      <c r="C323" s="195"/>
      <c r="D323" s="195"/>
      <c r="E323" s="195"/>
      <c r="F323" s="195"/>
      <c r="G323" s="195"/>
      <c r="H323" s="195"/>
      <c r="I323" s="195"/>
      <c r="J323" s="195"/>
      <c r="K323" s="195"/>
      <c r="L323" s="196"/>
      <c r="M323" s="196"/>
      <c r="N323" s="196"/>
      <c r="O323" s="195"/>
      <c r="P323" s="195"/>
      <c r="Q323" s="195"/>
      <c r="R323" s="195"/>
      <c r="S323" s="195"/>
      <c r="T323" s="195"/>
      <c r="U323" s="195"/>
      <c r="V323" s="195"/>
      <c r="W323" s="195"/>
      <c r="X323" s="195"/>
      <c r="Y323" s="195"/>
      <c r="Z323" s="195"/>
    </row>
    <row r="324" spans="1:26" ht="22.5" customHeight="1">
      <c r="A324" s="195"/>
      <c r="B324" s="195"/>
      <c r="C324" s="195"/>
      <c r="D324" s="195"/>
      <c r="E324" s="195"/>
      <c r="F324" s="195"/>
      <c r="G324" s="195"/>
      <c r="H324" s="195"/>
      <c r="I324" s="195"/>
      <c r="J324" s="195"/>
      <c r="K324" s="195"/>
      <c r="L324" s="196"/>
      <c r="M324" s="196"/>
      <c r="N324" s="196"/>
      <c r="O324" s="195"/>
      <c r="P324" s="195"/>
      <c r="Q324" s="195"/>
      <c r="R324" s="195"/>
      <c r="S324" s="195"/>
      <c r="T324" s="195"/>
      <c r="U324" s="195"/>
      <c r="V324" s="195"/>
      <c r="W324" s="195"/>
      <c r="X324" s="195"/>
      <c r="Y324" s="195"/>
      <c r="Z324" s="195"/>
    </row>
    <row r="325" spans="1:26" ht="22.5" customHeight="1">
      <c r="A325" s="195"/>
      <c r="B325" s="195"/>
      <c r="C325" s="195"/>
      <c r="D325" s="195"/>
      <c r="E325" s="195"/>
      <c r="F325" s="195"/>
      <c r="G325" s="195"/>
      <c r="H325" s="195"/>
      <c r="I325" s="195"/>
      <c r="J325" s="195"/>
      <c r="K325" s="195"/>
      <c r="L325" s="196"/>
      <c r="M325" s="196"/>
      <c r="N325" s="196"/>
      <c r="O325" s="195"/>
      <c r="P325" s="195"/>
      <c r="Q325" s="195"/>
      <c r="R325" s="195"/>
      <c r="S325" s="195"/>
      <c r="T325" s="195"/>
      <c r="U325" s="195"/>
      <c r="V325" s="195"/>
      <c r="W325" s="195"/>
      <c r="X325" s="195"/>
      <c r="Y325" s="195"/>
      <c r="Z325" s="195"/>
    </row>
    <row r="326" spans="1:26" ht="22.5" customHeight="1">
      <c r="A326" s="195"/>
      <c r="B326" s="195"/>
      <c r="C326" s="195"/>
      <c r="D326" s="195"/>
      <c r="E326" s="195"/>
      <c r="F326" s="195"/>
      <c r="G326" s="195"/>
      <c r="H326" s="195"/>
      <c r="I326" s="195"/>
      <c r="J326" s="195"/>
      <c r="K326" s="195"/>
      <c r="L326" s="196"/>
      <c r="M326" s="196"/>
      <c r="N326" s="196"/>
      <c r="O326" s="195"/>
      <c r="P326" s="195"/>
      <c r="Q326" s="195"/>
      <c r="R326" s="195"/>
      <c r="S326" s="195"/>
      <c r="T326" s="195"/>
      <c r="U326" s="195"/>
      <c r="V326" s="195"/>
      <c r="W326" s="195"/>
      <c r="X326" s="195"/>
      <c r="Y326" s="195"/>
      <c r="Z326" s="195"/>
    </row>
    <row r="327" spans="1:26" ht="22.5" customHeight="1">
      <c r="A327" s="195"/>
      <c r="B327" s="195"/>
      <c r="C327" s="195"/>
      <c r="D327" s="195"/>
      <c r="E327" s="195"/>
      <c r="F327" s="195"/>
      <c r="G327" s="195"/>
      <c r="H327" s="195"/>
      <c r="I327" s="195"/>
      <c r="J327" s="195"/>
      <c r="K327" s="195"/>
      <c r="L327" s="196"/>
      <c r="M327" s="196"/>
      <c r="N327" s="196"/>
      <c r="O327" s="195"/>
      <c r="P327" s="195"/>
      <c r="Q327" s="195"/>
      <c r="R327" s="195"/>
      <c r="S327" s="195"/>
      <c r="T327" s="195"/>
      <c r="U327" s="195"/>
      <c r="V327" s="195"/>
      <c r="W327" s="195"/>
      <c r="X327" s="195"/>
      <c r="Y327" s="195"/>
      <c r="Z327" s="195"/>
    </row>
    <row r="328" spans="1:26" ht="22.5" customHeight="1">
      <c r="A328" s="195"/>
      <c r="B328" s="195"/>
      <c r="C328" s="195"/>
      <c r="D328" s="195"/>
      <c r="E328" s="195"/>
      <c r="F328" s="195"/>
      <c r="G328" s="195"/>
      <c r="H328" s="195"/>
      <c r="I328" s="195"/>
      <c r="J328" s="195"/>
      <c r="K328" s="195"/>
      <c r="L328" s="196"/>
      <c r="M328" s="196"/>
      <c r="N328" s="196"/>
      <c r="O328" s="195"/>
      <c r="P328" s="195"/>
      <c r="Q328" s="195"/>
      <c r="R328" s="195"/>
      <c r="S328" s="195"/>
      <c r="T328" s="195"/>
      <c r="U328" s="195"/>
      <c r="V328" s="195"/>
      <c r="W328" s="195"/>
      <c r="X328" s="195"/>
      <c r="Y328" s="195"/>
      <c r="Z328" s="195"/>
    </row>
    <row r="329" spans="1:26" ht="22.5" customHeight="1">
      <c r="A329" s="195"/>
      <c r="B329" s="195"/>
      <c r="C329" s="195"/>
      <c r="D329" s="195"/>
      <c r="E329" s="195"/>
      <c r="F329" s="195"/>
      <c r="G329" s="195"/>
      <c r="H329" s="195"/>
      <c r="I329" s="195"/>
      <c r="J329" s="195"/>
      <c r="K329" s="195"/>
      <c r="L329" s="196"/>
      <c r="M329" s="196"/>
      <c r="N329" s="196"/>
      <c r="O329" s="195"/>
      <c r="P329" s="195"/>
      <c r="Q329" s="195"/>
      <c r="R329" s="195"/>
      <c r="S329" s="195"/>
      <c r="T329" s="195"/>
      <c r="U329" s="195"/>
      <c r="V329" s="195"/>
      <c r="W329" s="195"/>
      <c r="X329" s="195"/>
      <c r="Y329" s="195"/>
      <c r="Z329" s="195"/>
    </row>
    <row r="330" spans="1:26" ht="22.5" customHeight="1">
      <c r="A330" s="195"/>
      <c r="B330" s="195"/>
      <c r="C330" s="195"/>
      <c r="D330" s="195"/>
      <c r="E330" s="195"/>
      <c r="F330" s="195"/>
      <c r="G330" s="195"/>
      <c r="H330" s="195"/>
      <c r="I330" s="195"/>
      <c r="J330" s="195"/>
      <c r="K330" s="195"/>
      <c r="L330" s="196"/>
      <c r="M330" s="196"/>
      <c r="N330" s="196"/>
      <c r="O330" s="195"/>
      <c r="P330" s="195"/>
      <c r="Q330" s="195"/>
      <c r="R330" s="195"/>
      <c r="S330" s="195"/>
      <c r="T330" s="195"/>
      <c r="U330" s="195"/>
      <c r="V330" s="195"/>
      <c r="W330" s="195"/>
      <c r="X330" s="195"/>
      <c r="Y330" s="195"/>
      <c r="Z330" s="195"/>
    </row>
    <row r="331" spans="1:26" ht="22.5" customHeight="1">
      <c r="A331" s="195"/>
      <c r="B331" s="195"/>
      <c r="C331" s="195"/>
      <c r="D331" s="195"/>
      <c r="E331" s="195"/>
      <c r="F331" s="195"/>
      <c r="G331" s="195"/>
      <c r="H331" s="195"/>
      <c r="I331" s="195"/>
      <c r="J331" s="195"/>
      <c r="K331" s="195"/>
      <c r="L331" s="196"/>
      <c r="M331" s="196"/>
      <c r="N331" s="196"/>
      <c r="O331" s="195"/>
      <c r="P331" s="195"/>
      <c r="Q331" s="195"/>
      <c r="R331" s="195"/>
      <c r="S331" s="195"/>
      <c r="T331" s="195"/>
      <c r="U331" s="195"/>
      <c r="V331" s="195"/>
      <c r="W331" s="195"/>
      <c r="X331" s="195"/>
      <c r="Y331" s="195"/>
      <c r="Z331" s="195"/>
    </row>
    <row r="332" spans="1:26" ht="22.5" customHeight="1">
      <c r="A332" s="195"/>
      <c r="B332" s="195"/>
      <c r="C332" s="195"/>
      <c r="D332" s="195"/>
      <c r="E332" s="195"/>
      <c r="F332" s="195"/>
      <c r="G332" s="195"/>
      <c r="H332" s="195"/>
      <c r="I332" s="195"/>
      <c r="J332" s="195"/>
      <c r="K332" s="195"/>
      <c r="L332" s="196"/>
      <c r="M332" s="196"/>
      <c r="N332" s="196"/>
      <c r="O332" s="195"/>
      <c r="P332" s="195"/>
      <c r="Q332" s="195"/>
      <c r="R332" s="195"/>
      <c r="S332" s="195"/>
      <c r="T332" s="195"/>
      <c r="U332" s="195"/>
      <c r="V332" s="195"/>
      <c r="W332" s="195"/>
      <c r="X332" s="195"/>
      <c r="Y332" s="195"/>
      <c r="Z332" s="195"/>
    </row>
    <row r="333" spans="1:26" ht="22.5" customHeight="1">
      <c r="A333" s="195"/>
      <c r="B333" s="195"/>
      <c r="C333" s="195"/>
      <c r="D333" s="195"/>
      <c r="E333" s="195"/>
      <c r="F333" s="195"/>
      <c r="G333" s="195"/>
      <c r="H333" s="195"/>
      <c r="I333" s="195"/>
      <c r="J333" s="195"/>
      <c r="K333" s="195"/>
      <c r="L333" s="196"/>
      <c r="M333" s="196"/>
      <c r="N333" s="196"/>
      <c r="O333" s="195"/>
      <c r="P333" s="195"/>
      <c r="Q333" s="195"/>
      <c r="R333" s="195"/>
      <c r="S333" s="195"/>
      <c r="T333" s="195"/>
      <c r="U333" s="195"/>
      <c r="V333" s="195"/>
      <c r="W333" s="195"/>
      <c r="X333" s="195"/>
      <c r="Y333" s="195"/>
      <c r="Z333" s="195"/>
    </row>
    <row r="334" spans="1:26" ht="22.5" customHeight="1">
      <c r="A334" s="195"/>
      <c r="B334" s="195"/>
      <c r="C334" s="195"/>
      <c r="D334" s="195"/>
      <c r="E334" s="195"/>
      <c r="F334" s="195"/>
      <c r="G334" s="195"/>
      <c r="H334" s="195"/>
      <c r="I334" s="195"/>
      <c r="J334" s="195"/>
      <c r="K334" s="195"/>
      <c r="L334" s="196"/>
      <c r="M334" s="196"/>
      <c r="N334" s="196"/>
      <c r="O334" s="195"/>
      <c r="P334" s="195"/>
      <c r="Q334" s="195"/>
      <c r="R334" s="195"/>
      <c r="S334" s="195"/>
      <c r="T334" s="195"/>
      <c r="U334" s="195"/>
      <c r="V334" s="195"/>
      <c r="W334" s="195"/>
      <c r="X334" s="195"/>
      <c r="Y334" s="195"/>
      <c r="Z334" s="195"/>
    </row>
    <row r="335" spans="1:26" ht="22.5" customHeight="1">
      <c r="A335" s="195"/>
      <c r="B335" s="195"/>
      <c r="C335" s="195"/>
      <c r="D335" s="195"/>
      <c r="E335" s="195"/>
      <c r="F335" s="195"/>
      <c r="G335" s="195"/>
      <c r="H335" s="195"/>
      <c r="I335" s="195"/>
      <c r="J335" s="195"/>
      <c r="K335" s="195"/>
      <c r="L335" s="196"/>
      <c r="M335" s="196"/>
      <c r="N335" s="196"/>
      <c r="O335" s="195"/>
      <c r="P335" s="195"/>
      <c r="Q335" s="195"/>
      <c r="R335" s="195"/>
      <c r="S335" s="195"/>
      <c r="T335" s="195"/>
      <c r="U335" s="195"/>
      <c r="V335" s="195"/>
      <c r="W335" s="195"/>
      <c r="X335" s="195"/>
      <c r="Y335" s="195"/>
      <c r="Z335" s="195"/>
    </row>
    <row r="336" spans="1:26" ht="22.5" customHeight="1">
      <c r="A336" s="195"/>
      <c r="B336" s="195"/>
      <c r="C336" s="195"/>
      <c r="D336" s="195"/>
      <c r="E336" s="195"/>
      <c r="F336" s="195"/>
      <c r="G336" s="195"/>
      <c r="H336" s="195"/>
      <c r="I336" s="195"/>
      <c r="J336" s="195"/>
      <c r="K336" s="195"/>
      <c r="L336" s="196"/>
      <c r="M336" s="196"/>
      <c r="N336" s="196"/>
      <c r="O336" s="195"/>
      <c r="P336" s="195"/>
      <c r="Q336" s="195"/>
      <c r="R336" s="195"/>
      <c r="S336" s="195"/>
      <c r="T336" s="195"/>
      <c r="U336" s="195"/>
      <c r="V336" s="195"/>
      <c r="W336" s="195"/>
      <c r="X336" s="195"/>
      <c r="Y336" s="195"/>
      <c r="Z336" s="195"/>
    </row>
    <row r="337" spans="1:26" ht="22.5" customHeight="1">
      <c r="A337" s="195"/>
      <c r="B337" s="195"/>
      <c r="C337" s="195"/>
      <c r="D337" s="195"/>
      <c r="E337" s="195"/>
      <c r="F337" s="195"/>
      <c r="G337" s="195"/>
      <c r="H337" s="195"/>
      <c r="I337" s="195"/>
      <c r="J337" s="195"/>
      <c r="K337" s="195"/>
      <c r="L337" s="196"/>
      <c r="M337" s="196"/>
      <c r="N337" s="196"/>
      <c r="O337" s="195"/>
      <c r="P337" s="195"/>
      <c r="Q337" s="195"/>
      <c r="R337" s="195"/>
      <c r="S337" s="195"/>
      <c r="T337" s="195"/>
      <c r="U337" s="195"/>
      <c r="V337" s="195"/>
      <c r="W337" s="195"/>
      <c r="X337" s="195"/>
      <c r="Y337" s="195"/>
      <c r="Z337" s="195"/>
    </row>
    <row r="338" spans="1:26" ht="22.5" customHeight="1">
      <c r="A338" s="195"/>
      <c r="B338" s="195"/>
      <c r="C338" s="195"/>
      <c r="D338" s="195"/>
      <c r="E338" s="195"/>
      <c r="F338" s="195"/>
      <c r="G338" s="195"/>
      <c r="H338" s="195"/>
      <c r="I338" s="195"/>
      <c r="J338" s="195"/>
      <c r="K338" s="195"/>
      <c r="L338" s="196"/>
      <c r="M338" s="196"/>
      <c r="N338" s="196"/>
      <c r="O338" s="195"/>
      <c r="P338" s="195"/>
      <c r="Q338" s="195"/>
      <c r="R338" s="195"/>
      <c r="S338" s="195"/>
      <c r="T338" s="195"/>
      <c r="U338" s="195"/>
      <c r="V338" s="195"/>
      <c r="W338" s="195"/>
      <c r="X338" s="195"/>
      <c r="Y338" s="195"/>
      <c r="Z338" s="195"/>
    </row>
    <row r="339" spans="1:26" ht="22.5" customHeight="1">
      <c r="A339" s="195"/>
      <c r="B339" s="195"/>
      <c r="C339" s="195"/>
      <c r="D339" s="195"/>
      <c r="E339" s="195"/>
      <c r="F339" s="195"/>
      <c r="G339" s="195"/>
      <c r="H339" s="195"/>
      <c r="I339" s="195"/>
      <c r="J339" s="195"/>
      <c r="K339" s="195"/>
      <c r="L339" s="196"/>
      <c r="M339" s="196"/>
      <c r="N339" s="196"/>
      <c r="O339" s="195"/>
      <c r="P339" s="195"/>
      <c r="Q339" s="195"/>
      <c r="R339" s="195"/>
      <c r="S339" s="195"/>
      <c r="T339" s="195"/>
      <c r="U339" s="195"/>
      <c r="V339" s="195"/>
      <c r="W339" s="195"/>
      <c r="X339" s="195"/>
      <c r="Y339" s="195"/>
      <c r="Z339" s="195"/>
    </row>
    <row r="340" spans="1:26" ht="22.5" customHeight="1">
      <c r="A340" s="195"/>
      <c r="B340" s="195"/>
      <c r="C340" s="195"/>
      <c r="D340" s="195"/>
      <c r="E340" s="195"/>
      <c r="F340" s="195"/>
      <c r="G340" s="195"/>
      <c r="H340" s="195"/>
      <c r="I340" s="195"/>
      <c r="J340" s="195"/>
      <c r="K340" s="195"/>
      <c r="L340" s="196"/>
      <c r="M340" s="196"/>
      <c r="N340" s="196"/>
      <c r="O340" s="195"/>
      <c r="P340" s="195"/>
      <c r="Q340" s="195"/>
      <c r="R340" s="195"/>
      <c r="S340" s="195"/>
      <c r="T340" s="195"/>
      <c r="U340" s="195"/>
      <c r="V340" s="195"/>
      <c r="W340" s="195"/>
      <c r="X340" s="195"/>
      <c r="Y340" s="195"/>
      <c r="Z340" s="195"/>
    </row>
    <row r="341" spans="1:26" ht="22.5" customHeight="1">
      <c r="A341" s="195"/>
      <c r="B341" s="195"/>
      <c r="C341" s="195"/>
      <c r="D341" s="195"/>
      <c r="E341" s="195"/>
      <c r="F341" s="195"/>
      <c r="G341" s="195"/>
      <c r="H341" s="195"/>
      <c r="I341" s="195"/>
      <c r="J341" s="195"/>
      <c r="K341" s="195"/>
      <c r="L341" s="196"/>
      <c r="M341" s="196"/>
      <c r="N341" s="196"/>
      <c r="O341" s="195"/>
      <c r="P341" s="195"/>
      <c r="Q341" s="195"/>
      <c r="R341" s="195"/>
      <c r="S341" s="195"/>
      <c r="T341" s="195"/>
      <c r="U341" s="195"/>
      <c r="V341" s="195"/>
      <c r="W341" s="195"/>
      <c r="X341" s="195"/>
      <c r="Y341" s="195"/>
      <c r="Z341" s="195"/>
    </row>
    <row r="342" spans="1:26" ht="22.5" customHeight="1">
      <c r="A342" s="195"/>
      <c r="B342" s="195"/>
      <c r="C342" s="195"/>
      <c r="D342" s="195"/>
      <c r="E342" s="195"/>
      <c r="F342" s="195"/>
      <c r="G342" s="195"/>
      <c r="H342" s="195"/>
      <c r="I342" s="195"/>
      <c r="J342" s="195"/>
      <c r="K342" s="195"/>
      <c r="L342" s="196"/>
      <c r="M342" s="196"/>
      <c r="N342" s="196"/>
      <c r="O342" s="195"/>
      <c r="P342" s="195"/>
      <c r="Q342" s="195"/>
      <c r="R342" s="195"/>
      <c r="S342" s="195"/>
      <c r="T342" s="195"/>
      <c r="U342" s="195"/>
      <c r="V342" s="195"/>
      <c r="W342" s="195"/>
      <c r="X342" s="195"/>
      <c r="Y342" s="195"/>
      <c r="Z342" s="195"/>
    </row>
    <row r="343" spans="1:26" ht="22.5" customHeight="1">
      <c r="A343" s="195"/>
      <c r="B343" s="195"/>
      <c r="C343" s="195"/>
      <c r="D343" s="195"/>
      <c r="E343" s="195"/>
      <c r="F343" s="195"/>
      <c r="G343" s="195"/>
      <c r="H343" s="195"/>
      <c r="I343" s="195"/>
      <c r="J343" s="195"/>
      <c r="K343" s="195"/>
      <c r="L343" s="196"/>
      <c r="M343" s="196"/>
      <c r="N343" s="196"/>
      <c r="O343" s="195"/>
      <c r="P343" s="195"/>
      <c r="Q343" s="195"/>
      <c r="R343" s="195"/>
      <c r="S343" s="195"/>
      <c r="T343" s="195"/>
      <c r="U343" s="195"/>
      <c r="V343" s="195"/>
      <c r="W343" s="195"/>
      <c r="X343" s="195"/>
      <c r="Y343" s="195"/>
      <c r="Z343" s="195"/>
    </row>
    <row r="344" spans="1:26" ht="22.5" customHeight="1">
      <c r="A344" s="195"/>
      <c r="B344" s="195"/>
      <c r="C344" s="195"/>
      <c r="D344" s="195"/>
      <c r="E344" s="195"/>
      <c r="F344" s="195"/>
      <c r="G344" s="195"/>
      <c r="H344" s="195"/>
      <c r="I344" s="195"/>
      <c r="J344" s="195"/>
      <c r="K344" s="195"/>
      <c r="L344" s="196"/>
      <c r="M344" s="196"/>
      <c r="N344" s="196"/>
      <c r="O344" s="195"/>
      <c r="P344" s="195"/>
      <c r="Q344" s="195"/>
      <c r="R344" s="195"/>
      <c r="S344" s="195"/>
      <c r="T344" s="195"/>
      <c r="U344" s="195"/>
      <c r="V344" s="195"/>
      <c r="W344" s="195"/>
      <c r="X344" s="195"/>
      <c r="Y344" s="195"/>
      <c r="Z344" s="195"/>
    </row>
    <row r="345" spans="1:26" ht="22.5" customHeight="1">
      <c r="A345" s="195"/>
      <c r="B345" s="195"/>
      <c r="C345" s="195"/>
      <c r="D345" s="195"/>
      <c r="E345" s="195"/>
      <c r="F345" s="195"/>
      <c r="G345" s="195"/>
      <c r="H345" s="195"/>
      <c r="I345" s="195"/>
      <c r="J345" s="195"/>
      <c r="K345" s="195"/>
      <c r="L345" s="196"/>
      <c r="M345" s="196"/>
      <c r="N345" s="196"/>
      <c r="O345" s="195"/>
      <c r="P345" s="195"/>
      <c r="Q345" s="195"/>
      <c r="R345" s="195"/>
      <c r="S345" s="195"/>
      <c r="T345" s="195"/>
      <c r="U345" s="195"/>
      <c r="V345" s="195"/>
      <c r="W345" s="195"/>
      <c r="X345" s="195"/>
      <c r="Y345" s="195"/>
      <c r="Z345" s="195"/>
    </row>
    <row r="346" spans="1:26" ht="22.5" customHeight="1">
      <c r="A346" s="195"/>
      <c r="B346" s="195"/>
      <c r="C346" s="195"/>
      <c r="D346" s="195"/>
      <c r="E346" s="195"/>
      <c r="F346" s="195"/>
      <c r="G346" s="195"/>
      <c r="H346" s="195"/>
      <c r="I346" s="195"/>
      <c r="J346" s="195"/>
      <c r="K346" s="195"/>
      <c r="L346" s="196"/>
      <c r="M346" s="196"/>
      <c r="N346" s="196"/>
      <c r="O346" s="195"/>
      <c r="P346" s="195"/>
      <c r="Q346" s="195"/>
      <c r="R346" s="195"/>
      <c r="S346" s="195"/>
      <c r="T346" s="195"/>
      <c r="U346" s="195"/>
      <c r="V346" s="195"/>
      <c r="W346" s="195"/>
      <c r="X346" s="195"/>
      <c r="Y346" s="195"/>
      <c r="Z346" s="195"/>
    </row>
    <row r="347" spans="1:26" ht="22.5" customHeight="1">
      <c r="A347" s="195"/>
      <c r="B347" s="195"/>
      <c r="C347" s="195"/>
      <c r="D347" s="195"/>
      <c r="E347" s="195"/>
      <c r="F347" s="195"/>
      <c r="G347" s="195"/>
      <c r="H347" s="195"/>
      <c r="I347" s="195"/>
      <c r="J347" s="195"/>
      <c r="K347" s="195"/>
      <c r="L347" s="196"/>
      <c r="M347" s="196"/>
      <c r="N347" s="196"/>
      <c r="O347" s="195"/>
      <c r="P347" s="195"/>
      <c r="Q347" s="195"/>
      <c r="R347" s="195"/>
      <c r="S347" s="195"/>
      <c r="T347" s="195"/>
      <c r="U347" s="195"/>
      <c r="V347" s="195"/>
      <c r="W347" s="195"/>
      <c r="X347" s="195"/>
      <c r="Y347" s="195"/>
      <c r="Z347" s="195"/>
    </row>
    <row r="348" spans="1:26" ht="22.5" customHeight="1">
      <c r="A348" s="195"/>
      <c r="B348" s="195"/>
      <c r="C348" s="195"/>
      <c r="D348" s="195"/>
      <c r="E348" s="195"/>
      <c r="F348" s="195"/>
      <c r="G348" s="195"/>
      <c r="H348" s="195"/>
      <c r="I348" s="195"/>
      <c r="J348" s="195"/>
      <c r="K348" s="195"/>
      <c r="L348" s="196"/>
      <c r="M348" s="196"/>
      <c r="N348" s="196"/>
      <c r="O348" s="195"/>
      <c r="P348" s="195"/>
      <c r="Q348" s="195"/>
      <c r="R348" s="195"/>
      <c r="S348" s="195"/>
      <c r="T348" s="195"/>
      <c r="U348" s="195"/>
      <c r="V348" s="195"/>
      <c r="W348" s="195"/>
      <c r="X348" s="195"/>
      <c r="Y348" s="195"/>
      <c r="Z348" s="195"/>
    </row>
    <row r="349" spans="1:26" ht="22.5" customHeight="1">
      <c r="A349" s="195"/>
      <c r="B349" s="195"/>
      <c r="C349" s="195"/>
      <c r="D349" s="195"/>
      <c r="E349" s="195"/>
      <c r="F349" s="195"/>
      <c r="G349" s="195"/>
      <c r="H349" s="195"/>
      <c r="I349" s="195"/>
      <c r="J349" s="195"/>
      <c r="K349" s="195"/>
      <c r="L349" s="196"/>
      <c r="M349" s="196"/>
      <c r="N349" s="196"/>
      <c r="O349" s="195"/>
      <c r="P349" s="195"/>
      <c r="Q349" s="195"/>
      <c r="R349" s="195"/>
      <c r="S349" s="195"/>
      <c r="T349" s="195"/>
      <c r="U349" s="195"/>
      <c r="V349" s="195"/>
      <c r="W349" s="195"/>
      <c r="X349" s="195"/>
      <c r="Y349" s="195"/>
      <c r="Z349" s="195"/>
    </row>
    <row r="350" spans="1:26" ht="22.5" customHeight="1">
      <c r="A350" s="195"/>
      <c r="B350" s="195"/>
      <c r="C350" s="195"/>
      <c r="D350" s="195"/>
      <c r="E350" s="195"/>
      <c r="F350" s="195"/>
      <c r="G350" s="195"/>
      <c r="H350" s="195"/>
      <c r="I350" s="195"/>
      <c r="J350" s="195"/>
      <c r="K350" s="195"/>
      <c r="L350" s="196"/>
      <c r="M350" s="196"/>
      <c r="N350" s="196"/>
      <c r="O350" s="195"/>
      <c r="P350" s="195"/>
      <c r="Q350" s="195"/>
      <c r="R350" s="195"/>
      <c r="S350" s="195"/>
      <c r="T350" s="195"/>
      <c r="U350" s="195"/>
      <c r="V350" s="195"/>
      <c r="W350" s="195"/>
      <c r="X350" s="195"/>
      <c r="Y350" s="195"/>
      <c r="Z350" s="195"/>
    </row>
    <row r="351" spans="1:26" ht="22.5" customHeight="1">
      <c r="A351" s="195"/>
      <c r="B351" s="195"/>
      <c r="C351" s="195"/>
      <c r="D351" s="195"/>
      <c r="E351" s="195"/>
      <c r="F351" s="195"/>
      <c r="G351" s="195"/>
      <c r="H351" s="195"/>
      <c r="I351" s="195"/>
      <c r="J351" s="195"/>
      <c r="K351" s="195"/>
      <c r="L351" s="196"/>
      <c r="M351" s="196"/>
      <c r="N351" s="196"/>
      <c r="O351" s="195"/>
      <c r="P351" s="195"/>
      <c r="Q351" s="195"/>
      <c r="R351" s="195"/>
      <c r="S351" s="195"/>
      <c r="T351" s="195"/>
      <c r="U351" s="195"/>
      <c r="V351" s="195"/>
      <c r="W351" s="195"/>
      <c r="X351" s="195"/>
      <c r="Y351" s="195"/>
      <c r="Z351" s="195"/>
    </row>
    <row r="352" spans="1:26" ht="22.5" customHeight="1">
      <c r="A352" s="195"/>
      <c r="B352" s="195"/>
      <c r="C352" s="195"/>
      <c r="D352" s="195"/>
      <c r="E352" s="195"/>
      <c r="F352" s="195"/>
      <c r="G352" s="195"/>
      <c r="H352" s="195"/>
      <c r="I352" s="195"/>
      <c r="J352" s="195"/>
      <c r="K352" s="195"/>
      <c r="L352" s="196"/>
      <c r="M352" s="196"/>
      <c r="N352" s="196"/>
      <c r="O352" s="195"/>
      <c r="P352" s="195"/>
      <c r="Q352" s="195"/>
      <c r="R352" s="195"/>
      <c r="S352" s="195"/>
      <c r="T352" s="195"/>
      <c r="U352" s="195"/>
      <c r="V352" s="195"/>
      <c r="W352" s="195"/>
      <c r="X352" s="195"/>
      <c r="Y352" s="195"/>
      <c r="Z352" s="195"/>
    </row>
    <row r="353" spans="1:26" ht="22.5" customHeight="1">
      <c r="A353" s="195"/>
      <c r="B353" s="195"/>
      <c r="C353" s="195"/>
      <c r="D353" s="195"/>
      <c r="E353" s="195"/>
      <c r="F353" s="195"/>
      <c r="G353" s="195"/>
      <c r="H353" s="195"/>
      <c r="I353" s="195"/>
      <c r="J353" s="195"/>
      <c r="K353" s="195"/>
      <c r="L353" s="196"/>
      <c r="M353" s="196"/>
      <c r="N353" s="196"/>
      <c r="O353" s="195"/>
      <c r="P353" s="195"/>
      <c r="Q353" s="195"/>
      <c r="R353" s="195"/>
      <c r="S353" s="195"/>
      <c r="T353" s="195"/>
      <c r="U353" s="195"/>
      <c r="V353" s="195"/>
      <c r="W353" s="195"/>
      <c r="X353" s="195"/>
      <c r="Y353" s="195"/>
      <c r="Z353" s="195"/>
    </row>
    <row r="354" spans="1:26" ht="22.5" customHeight="1">
      <c r="A354" s="195"/>
      <c r="B354" s="195"/>
      <c r="C354" s="195"/>
      <c r="D354" s="195"/>
      <c r="E354" s="195"/>
      <c r="F354" s="195"/>
      <c r="G354" s="195"/>
      <c r="H354" s="195"/>
      <c r="I354" s="195"/>
      <c r="J354" s="195"/>
      <c r="K354" s="195"/>
      <c r="L354" s="196"/>
      <c r="M354" s="196"/>
      <c r="N354" s="196"/>
      <c r="O354" s="195"/>
      <c r="P354" s="195"/>
      <c r="Q354" s="195"/>
      <c r="R354" s="195"/>
      <c r="S354" s="195"/>
      <c r="T354" s="195"/>
      <c r="U354" s="195"/>
      <c r="V354" s="195"/>
      <c r="W354" s="195"/>
      <c r="X354" s="195"/>
      <c r="Y354" s="195"/>
      <c r="Z354" s="195"/>
    </row>
    <row r="355" spans="1:26" ht="22.5" customHeight="1">
      <c r="A355" s="195"/>
      <c r="B355" s="195"/>
      <c r="C355" s="195"/>
      <c r="D355" s="195"/>
      <c r="E355" s="195"/>
      <c r="F355" s="195"/>
      <c r="G355" s="195"/>
      <c r="H355" s="195"/>
      <c r="I355" s="195"/>
      <c r="J355" s="195"/>
      <c r="K355" s="195"/>
      <c r="L355" s="196"/>
      <c r="M355" s="196"/>
      <c r="N355" s="196"/>
      <c r="O355" s="195"/>
      <c r="P355" s="195"/>
      <c r="Q355" s="195"/>
      <c r="R355" s="195"/>
      <c r="S355" s="195"/>
      <c r="T355" s="195"/>
      <c r="U355" s="195"/>
      <c r="V355" s="195"/>
      <c r="W355" s="195"/>
      <c r="X355" s="195"/>
      <c r="Y355" s="195"/>
      <c r="Z355" s="195"/>
    </row>
    <row r="356" spans="1:26" ht="22.5" customHeight="1">
      <c r="A356" s="195"/>
      <c r="B356" s="195"/>
      <c r="C356" s="195"/>
      <c r="D356" s="195"/>
      <c r="E356" s="195"/>
      <c r="F356" s="195"/>
      <c r="G356" s="195"/>
      <c r="H356" s="195"/>
      <c r="I356" s="195"/>
      <c r="J356" s="195"/>
      <c r="K356" s="195"/>
      <c r="L356" s="196"/>
      <c r="M356" s="196"/>
      <c r="N356" s="196"/>
      <c r="O356" s="195"/>
      <c r="P356" s="195"/>
      <c r="Q356" s="195"/>
      <c r="R356" s="195"/>
      <c r="S356" s="195"/>
      <c r="T356" s="195"/>
      <c r="U356" s="195"/>
      <c r="V356" s="195"/>
      <c r="W356" s="195"/>
      <c r="X356" s="195"/>
      <c r="Y356" s="195"/>
      <c r="Z356" s="195"/>
    </row>
    <row r="357" spans="1:26" ht="22.5" customHeight="1">
      <c r="A357" s="195"/>
      <c r="B357" s="195"/>
      <c r="C357" s="195"/>
      <c r="D357" s="195"/>
      <c r="E357" s="195"/>
      <c r="F357" s="195"/>
      <c r="G357" s="195"/>
      <c r="H357" s="195"/>
      <c r="I357" s="195"/>
      <c r="J357" s="195"/>
      <c r="K357" s="195"/>
      <c r="L357" s="196"/>
      <c r="M357" s="196"/>
      <c r="N357" s="196"/>
      <c r="O357" s="195"/>
      <c r="P357" s="195"/>
      <c r="Q357" s="195"/>
      <c r="R357" s="195"/>
      <c r="S357" s="195"/>
      <c r="T357" s="195"/>
      <c r="U357" s="195"/>
      <c r="V357" s="195"/>
      <c r="W357" s="195"/>
      <c r="X357" s="195"/>
      <c r="Y357" s="195"/>
      <c r="Z357" s="195"/>
    </row>
    <row r="358" spans="1:26" ht="22.5" customHeight="1">
      <c r="A358" s="195"/>
      <c r="B358" s="195"/>
      <c r="C358" s="195"/>
      <c r="D358" s="195"/>
      <c r="E358" s="195"/>
      <c r="F358" s="195"/>
      <c r="G358" s="195"/>
      <c r="H358" s="195"/>
      <c r="I358" s="195"/>
      <c r="J358" s="195"/>
      <c r="K358" s="195"/>
      <c r="L358" s="196"/>
      <c r="M358" s="196"/>
      <c r="N358" s="196"/>
      <c r="O358" s="195"/>
      <c r="P358" s="195"/>
      <c r="Q358" s="195"/>
      <c r="R358" s="195"/>
      <c r="S358" s="195"/>
      <c r="T358" s="195"/>
      <c r="U358" s="195"/>
      <c r="V358" s="195"/>
      <c r="W358" s="195"/>
      <c r="X358" s="195"/>
      <c r="Y358" s="195"/>
      <c r="Z358" s="195"/>
    </row>
    <row r="359" spans="1:26" ht="22.5" customHeight="1">
      <c r="A359" s="195"/>
      <c r="B359" s="195"/>
      <c r="C359" s="195"/>
      <c r="D359" s="195"/>
      <c r="E359" s="195"/>
      <c r="F359" s="195"/>
      <c r="G359" s="195"/>
      <c r="H359" s="195"/>
      <c r="I359" s="195"/>
      <c r="J359" s="195"/>
      <c r="K359" s="195"/>
      <c r="L359" s="196"/>
      <c r="M359" s="196"/>
      <c r="N359" s="196"/>
      <c r="O359" s="195"/>
      <c r="P359" s="195"/>
      <c r="Q359" s="195"/>
      <c r="R359" s="195"/>
      <c r="S359" s="195"/>
      <c r="T359" s="195"/>
      <c r="U359" s="195"/>
      <c r="V359" s="195"/>
      <c r="W359" s="195"/>
      <c r="X359" s="195"/>
      <c r="Y359" s="195"/>
      <c r="Z359" s="195"/>
    </row>
    <row r="360" spans="1:26" ht="22.5" customHeight="1">
      <c r="A360" s="195"/>
      <c r="B360" s="195"/>
      <c r="C360" s="195"/>
      <c r="D360" s="195"/>
      <c r="E360" s="195"/>
      <c r="F360" s="195"/>
      <c r="G360" s="195"/>
      <c r="H360" s="195"/>
      <c r="I360" s="195"/>
      <c r="J360" s="195"/>
      <c r="K360" s="195"/>
      <c r="L360" s="196"/>
      <c r="M360" s="196"/>
      <c r="N360" s="196"/>
      <c r="O360" s="195"/>
      <c r="P360" s="195"/>
      <c r="Q360" s="195"/>
      <c r="R360" s="195"/>
      <c r="S360" s="195"/>
      <c r="T360" s="195"/>
      <c r="U360" s="195"/>
      <c r="V360" s="195"/>
      <c r="W360" s="195"/>
      <c r="X360" s="195"/>
      <c r="Y360" s="195"/>
      <c r="Z360" s="195"/>
    </row>
    <row r="361" spans="1:26" ht="22.5" customHeight="1">
      <c r="A361" s="195"/>
      <c r="B361" s="195"/>
      <c r="C361" s="195"/>
      <c r="D361" s="195"/>
      <c r="E361" s="195"/>
      <c r="F361" s="195"/>
      <c r="G361" s="195"/>
      <c r="H361" s="195"/>
      <c r="I361" s="195"/>
      <c r="J361" s="195"/>
      <c r="K361" s="195"/>
      <c r="L361" s="196"/>
      <c r="M361" s="196"/>
      <c r="N361" s="196"/>
      <c r="O361" s="195"/>
      <c r="P361" s="195"/>
      <c r="Q361" s="195"/>
      <c r="R361" s="195"/>
      <c r="S361" s="195"/>
      <c r="T361" s="195"/>
      <c r="U361" s="195"/>
      <c r="V361" s="195"/>
      <c r="W361" s="195"/>
      <c r="X361" s="195"/>
      <c r="Y361" s="195"/>
      <c r="Z361" s="195"/>
    </row>
    <row r="362" spans="1:26" ht="22.5" customHeight="1">
      <c r="A362" s="195"/>
      <c r="B362" s="195"/>
      <c r="C362" s="195"/>
      <c r="D362" s="195"/>
      <c r="E362" s="195"/>
      <c r="F362" s="195"/>
      <c r="G362" s="195"/>
      <c r="H362" s="195"/>
      <c r="I362" s="195"/>
      <c r="J362" s="195"/>
      <c r="K362" s="195"/>
      <c r="L362" s="196"/>
      <c r="M362" s="196"/>
      <c r="N362" s="196"/>
      <c r="O362" s="195"/>
      <c r="P362" s="195"/>
      <c r="Q362" s="195"/>
      <c r="R362" s="195"/>
      <c r="S362" s="195"/>
      <c r="T362" s="195"/>
      <c r="U362" s="195"/>
      <c r="V362" s="195"/>
      <c r="W362" s="195"/>
      <c r="X362" s="195"/>
      <c r="Y362" s="195"/>
      <c r="Z362" s="195"/>
    </row>
    <row r="363" spans="1:26" ht="22.5" customHeight="1">
      <c r="A363" s="195"/>
      <c r="B363" s="195"/>
      <c r="C363" s="195"/>
      <c r="D363" s="195"/>
      <c r="E363" s="195"/>
      <c r="F363" s="195"/>
      <c r="G363" s="195"/>
      <c r="H363" s="195"/>
      <c r="I363" s="195"/>
      <c r="J363" s="195"/>
      <c r="K363" s="195"/>
      <c r="L363" s="196"/>
      <c r="M363" s="196"/>
      <c r="N363" s="196"/>
      <c r="O363" s="195"/>
      <c r="P363" s="195"/>
      <c r="Q363" s="195"/>
      <c r="R363" s="195"/>
      <c r="S363" s="195"/>
      <c r="T363" s="195"/>
      <c r="U363" s="195"/>
      <c r="V363" s="195"/>
      <c r="W363" s="195"/>
      <c r="X363" s="195"/>
      <c r="Y363" s="195"/>
      <c r="Z363" s="195"/>
    </row>
    <row r="364" spans="1:26" ht="22.5" customHeight="1">
      <c r="A364" s="195"/>
      <c r="B364" s="195"/>
      <c r="C364" s="195"/>
      <c r="D364" s="195"/>
      <c r="E364" s="195"/>
      <c r="F364" s="195"/>
      <c r="G364" s="195"/>
      <c r="H364" s="195"/>
      <c r="I364" s="195"/>
      <c r="J364" s="195"/>
      <c r="K364" s="195"/>
      <c r="L364" s="196"/>
      <c r="M364" s="196"/>
      <c r="N364" s="196"/>
      <c r="O364" s="195"/>
      <c r="P364" s="195"/>
      <c r="Q364" s="195"/>
      <c r="R364" s="195"/>
      <c r="S364" s="195"/>
      <c r="T364" s="195"/>
      <c r="U364" s="195"/>
      <c r="V364" s="195"/>
      <c r="W364" s="195"/>
      <c r="X364" s="195"/>
      <c r="Y364" s="195"/>
      <c r="Z364" s="195"/>
    </row>
    <row r="365" spans="1:26" ht="22.5" customHeight="1">
      <c r="A365" s="195"/>
      <c r="B365" s="195"/>
      <c r="C365" s="195"/>
      <c r="D365" s="195"/>
      <c r="E365" s="195"/>
      <c r="F365" s="195"/>
      <c r="G365" s="195"/>
      <c r="H365" s="195"/>
      <c r="I365" s="195"/>
      <c r="J365" s="195"/>
      <c r="K365" s="195"/>
      <c r="L365" s="196"/>
      <c r="M365" s="196"/>
      <c r="N365" s="196"/>
      <c r="O365" s="195"/>
      <c r="P365" s="195"/>
      <c r="Q365" s="195"/>
      <c r="R365" s="195"/>
      <c r="S365" s="195"/>
      <c r="T365" s="195"/>
      <c r="U365" s="195"/>
      <c r="V365" s="195"/>
      <c r="W365" s="195"/>
      <c r="X365" s="195"/>
      <c r="Y365" s="195"/>
      <c r="Z365" s="195"/>
    </row>
    <row r="366" spans="1:26" ht="22.5" customHeight="1">
      <c r="A366" s="195"/>
      <c r="B366" s="195"/>
      <c r="C366" s="195"/>
      <c r="D366" s="195"/>
      <c r="E366" s="195"/>
      <c r="F366" s="195"/>
      <c r="G366" s="195"/>
      <c r="H366" s="195"/>
      <c r="I366" s="195"/>
      <c r="J366" s="195"/>
      <c r="K366" s="195"/>
      <c r="L366" s="196"/>
      <c r="M366" s="196"/>
      <c r="N366" s="196"/>
      <c r="O366" s="195"/>
      <c r="P366" s="195"/>
      <c r="Q366" s="195"/>
      <c r="R366" s="195"/>
      <c r="S366" s="195"/>
      <c r="T366" s="195"/>
      <c r="U366" s="195"/>
      <c r="V366" s="195"/>
      <c r="W366" s="195"/>
      <c r="X366" s="195"/>
      <c r="Y366" s="195"/>
      <c r="Z366" s="195"/>
    </row>
    <row r="367" spans="1:26" ht="22.5" customHeight="1">
      <c r="A367" s="195"/>
      <c r="B367" s="195"/>
      <c r="C367" s="195"/>
      <c r="D367" s="195"/>
      <c r="E367" s="195"/>
      <c r="F367" s="195"/>
      <c r="G367" s="195"/>
      <c r="H367" s="195"/>
      <c r="I367" s="195"/>
      <c r="J367" s="195"/>
      <c r="K367" s="195"/>
      <c r="L367" s="196"/>
      <c r="M367" s="196"/>
      <c r="N367" s="196"/>
      <c r="O367" s="195"/>
      <c r="P367" s="195"/>
      <c r="Q367" s="195"/>
      <c r="R367" s="195"/>
      <c r="S367" s="195"/>
      <c r="T367" s="195"/>
      <c r="U367" s="195"/>
      <c r="V367" s="195"/>
      <c r="W367" s="195"/>
      <c r="X367" s="195"/>
      <c r="Y367" s="195"/>
      <c r="Z367" s="195"/>
    </row>
    <row r="368" spans="1:26" ht="22.5" customHeight="1">
      <c r="A368" s="195"/>
      <c r="B368" s="195"/>
      <c r="C368" s="195"/>
      <c r="D368" s="195"/>
      <c r="E368" s="195"/>
      <c r="F368" s="195"/>
      <c r="G368" s="195"/>
      <c r="H368" s="195"/>
      <c r="I368" s="195"/>
      <c r="J368" s="195"/>
      <c r="K368" s="195"/>
      <c r="L368" s="196"/>
      <c r="M368" s="196"/>
      <c r="N368" s="196"/>
      <c r="O368" s="195"/>
      <c r="P368" s="195"/>
      <c r="Q368" s="195"/>
      <c r="R368" s="195"/>
      <c r="S368" s="195"/>
      <c r="T368" s="195"/>
      <c r="U368" s="195"/>
      <c r="V368" s="195"/>
      <c r="W368" s="195"/>
      <c r="X368" s="195"/>
      <c r="Y368" s="195"/>
      <c r="Z368" s="195"/>
    </row>
    <row r="369" spans="1:26" ht="22.5" customHeight="1">
      <c r="A369" s="195"/>
      <c r="B369" s="195"/>
      <c r="C369" s="195"/>
      <c r="D369" s="195"/>
      <c r="E369" s="195"/>
      <c r="F369" s="195"/>
      <c r="G369" s="195"/>
      <c r="H369" s="195"/>
      <c r="I369" s="195"/>
      <c r="J369" s="195"/>
      <c r="K369" s="195"/>
      <c r="L369" s="196"/>
      <c r="M369" s="196"/>
      <c r="N369" s="196"/>
      <c r="O369" s="195"/>
      <c r="P369" s="195"/>
      <c r="Q369" s="195"/>
      <c r="R369" s="195"/>
      <c r="S369" s="195"/>
      <c r="T369" s="195"/>
      <c r="U369" s="195"/>
      <c r="V369" s="195"/>
      <c r="W369" s="195"/>
      <c r="X369" s="195"/>
      <c r="Y369" s="195"/>
      <c r="Z369" s="195"/>
    </row>
    <row r="370" spans="1:26" ht="22.5" customHeight="1">
      <c r="A370" s="195"/>
      <c r="B370" s="195"/>
      <c r="C370" s="195"/>
      <c r="D370" s="195"/>
      <c r="E370" s="195"/>
      <c r="F370" s="195"/>
      <c r="G370" s="195"/>
      <c r="H370" s="195"/>
      <c r="I370" s="195"/>
      <c r="J370" s="195"/>
      <c r="K370" s="195"/>
      <c r="L370" s="196"/>
      <c r="M370" s="196"/>
      <c r="N370" s="196"/>
      <c r="O370" s="195"/>
      <c r="P370" s="195"/>
      <c r="Q370" s="195"/>
      <c r="R370" s="195"/>
      <c r="S370" s="195"/>
      <c r="T370" s="195"/>
      <c r="U370" s="195"/>
      <c r="V370" s="195"/>
      <c r="W370" s="195"/>
      <c r="X370" s="195"/>
      <c r="Y370" s="195"/>
      <c r="Z370" s="195"/>
    </row>
    <row r="371" spans="1:26" ht="22.5" customHeight="1">
      <c r="A371" s="195"/>
      <c r="B371" s="195"/>
      <c r="C371" s="195"/>
      <c r="D371" s="195"/>
      <c r="E371" s="195"/>
      <c r="F371" s="195"/>
      <c r="G371" s="195"/>
      <c r="H371" s="195"/>
      <c r="I371" s="195"/>
      <c r="J371" s="195"/>
      <c r="K371" s="195"/>
      <c r="L371" s="196"/>
      <c r="M371" s="196"/>
      <c r="N371" s="196"/>
      <c r="O371" s="195"/>
      <c r="P371" s="195"/>
      <c r="Q371" s="195"/>
      <c r="R371" s="195"/>
      <c r="S371" s="195"/>
      <c r="T371" s="195"/>
      <c r="U371" s="195"/>
      <c r="V371" s="195"/>
      <c r="W371" s="195"/>
      <c r="X371" s="195"/>
      <c r="Y371" s="195"/>
      <c r="Z371" s="195"/>
    </row>
    <row r="372" spans="1:26" ht="22.5" customHeight="1">
      <c r="A372" s="195"/>
      <c r="B372" s="195"/>
      <c r="C372" s="195"/>
      <c r="D372" s="195"/>
      <c r="E372" s="195"/>
      <c r="F372" s="195"/>
      <c r="G372" s="195"/>
      <c r="H372" s="195"/>
      <c r="I372" s="195"/>
      <c r="J372" s="195"/>
      <c r="K372" s="195"/>
      <c r="L372" s="196"/>
      <c r="M372" s="196"/>
      <c r="N372" s="196"/>
      <c r="O372" s="195"/>
      <c r="P372" s="195"/>
      <c r="Q372" s="195"/>
      <c r="R372" s="195"/>
      <c r="S372" s="195"/>
      <c r="T372" s="195"/>
      <c r="U372" s="195"/>
      <c r="V372" s="195"/>
      <c r="W372" s="195"/>
      <c r="X372" s="195"/>
      <c r="Y372" s="195"/>
      <c r="Z372" s="195"/>
    </row>
    <row r="373" spans="1:26" ht="22.5" customHeight="1">
      <c r="A373" s="195"/>
      <c r="B373" s="195"/>
      <c r="C373" s="195"/>
      <c r="D373" s="195"/>
      <c r="E373" s="195"/>
      <c r="F373" s="195"/>
      <c r="G373" s="195"/>
      <c r="H373" s="195"/>
      <c r="I373" s="195"/>
      <c r="J373" s="195"/>
      <c r="K373" s="195"/>
      <c r="L373" s="196"/>
      <c r="M373" s="196"/>
      <c r="N373" s="196"/>
      <c r="O373" s="195"/>
      <c r="P373" s="195"/>
      <c r="Q373" s="195"/>
      <c r="R373" s="195"/>
      <c r="S373" s="195"/>
      <c r="T373" s="195"/>
      <c r="U373" s="195"/>
      <c r="V373" s="195"/>
      <c r="W373" s="195"/>
      <c r="X373" s="195"/>
      <c r="Y373" s="195"/>
      <c r="Z373" s="195"/>
    </row>
    <row r="374" spans="1:26" ht="22.5" customHeight="1">
      <c r="A374" s="195"/>
      <c r="B374" s="195"/>
      <c r="C374" s="195"/>
      <c r="D374" s="195"/>
      <c r="E374" s="195"/>
      <c r="F374" s="195"/>
      <c r="G374" s="195"/>
      <c r="H374" s="195"/>
      <c r="I374" s="195"/>
      <c r="J374" s="195"/>
      <c r="K374" s="195"/>
      <c r="L374" s="196"/>
      <c r="M374" s="196"/>
      <c r="N374" s="196"/>
      <c r="O374" s="195"/>
      <c r="P374" s="195"/>
      <c r="Q374" s="195"/>
      <c r="R374" s="195"/>
      <c r="S374" s="195"/>
      <c r="T374" s="195"/>
      <c r="U374" s="195"/>
      <c r="V374" s="195"/>
      <c r="W374" s="195"/>
      <c r="X374" s="195"/>
      <c r="Y374" s="195"/>
      <c r="Z374" s="195"/>
    </row>
    <row r="375" spans="1:26" ht="22.5" customHeight="1">
      <c r="A375" s="195"/>
      <c r="B375" s="195"/>
      <c r="C375" s="195"/>
      <c r="D375" s="195"/>
      <c r="E375" s="195"/>
      <c r="F375" s="195"/>
      <c r="G375" s="195"/>
      <c r="H375" s="195"/>
      <c r="I375" s="195"/>
      <c r="J375" s="195"/>
      <c r="K375" s="195"/>
      <c r="L375" s="196"/>
      <c r="M375" s="196"/>
      <c r="N375" s="196"/>
      <c r="O375" s="195"/>
      <c r="P375" s="195"/>
      <c r="Q375" s="195"/>
      <c r="R375" s="195"/>
      <c r="S375" s="195"/>
      <c r="T375" s="195"/>
      <c r="U375" s="195"/>
      <c r="V375" s="195"/>
      <c r="W375" s="195"/>
      <c r="X375" s="195"/>
      <c r="Y375" s="195"/>
      <c r="Z375" s="195"/>
    </row>
    <row r="376" spans="1:26" ht="22.5" customHeight="1">
      <c r="A376" s="195"/>
      <c r="B376" s="195"/>
      <c r="C376" s="195"/>
      <c r="D376" s="195"/>
      <c r="E376" s="195"/>
      <c r="F376" s="195"/>
      <c r="G376" s="195"/>
      <c r="H376" s="195"/>
      <c r="I376" s="195"/>
      <c r="J376" s="195"/>
      <c r="K376" s="195"/>
      <c r="L376" s="196"/>
      <c r="M376" s="196"/>
      <c r="N376" s="196"/>
      <c r="O376" s="195"/>
      <c r="P376" s="195"/>
      <c r="Q376" s="195"/>
      <c r="R376" s="195"/>
      <c r="S376" s="195"/>
      <c r="T376" s="195"/>
      <c r="U376" s="195"/>
      <c r="V376" s="195"/>
      <c r="W376" s="195"/>
      <c r="X376" s="195"/>
      <c r="Y376" s="195"/>
      <c r="Z376" s="195"/>
    </row>
    <row r="377" spans="1:26" ht="22.5" customHeight="1">
      <c r="A377" s="195"/>
      <c r="B377" s="195"/>
      <c r="C377" s="195"/>
      <c r="D377" s="195"/>
      <c r="E377" s="195"/>
      <c r="F377" s="195"/>
      <c r="G377" s="195"/>
      <c r="H377" s="195"/>
      <c r="I377" s="195"/>
      <c r="J377" s="195"/>
      <c r="K377" s="195"/>
      <c r="L377" s="196"/>
      <c r="M377" s="196"/>
      <c r="N377" s="196"/>
      <c r="O377" s="195"/>
      <c r="P377" s="195"/>
      <c r="Q377" s="195"/>
      <c r="R377" s="195"/>
      <c r="S377" s="195"/>
      <c r="T377" s="195"/>
      <c r="U377" s="195"/>
      <c r="V377" s="195"/>
      <c r="W377" s="195"/>
      <c r="X377" s="195"/>
      <c r="Y377" s="195"/>
      <c r="Z377" s="195"/>
    </row>
    <row r="378" spans="1:26" ht="22.5" customHeight="1">
      <c r="A378" s="195"/>
      <c r="B378" s="195"/>
      <c r="C378" s="195"/>
      <c r="D378" s="195"/>
      <c r="E378" s="195"/>
      <c r="F378" s="195"/>
      <c r="G378" s="195"/>
      <c r="H378" s="195"/>
      <c r="I378" s="195"/>
      <c r="J378" s="195"/>
      <c r="K378" s="195"/>
      <c r="L378" s="196"/>
      <c r="M378" s="196"/>
      <c r="N378" s="196"/>
      <c r="O378" s="195"/>
      <c r="P378" s="195"/>
      <c r="Q378" s="195"/>
      <c r="R378" s="195"/>
      <c r="S378" s="195"/>
      <c r="T378" s="195"/>
      <c r="U378" s="195"/>
      <c r="V378" s="195"/>
      <c r="W378" s="195"/>
      <c r="X378" s="195"/>
      <c r="Y378" s="195"/>
      <c r="Z378" s="195"/>
    </row>
    <row r="379" spans="1:26" ht="22.5" customHeight="1">
      <c r="A379" s="195"/>
      <c r="B379" s="195"/>
      <c r="C379" s="195"/>
      <c r="D379" s="195"/>
      <c r="E379" s="195"/>
      <c r="F379" s="195"/>
      <c r="G379" s="195"/>
      <c r="H379" s="195"/>
      <c r="I379" s="195"/>
      <c r="J379" s="195"/>
      <c r="K379" s="195"/>
      <c r="L379" s="196"/>
      <c r="M379" s="196"/>
      <c r="N379" s="196"/>
      <c r="O379" s="195"/>
      <c r="P379" s="195"/>
      <c r="Q379" s="195"/>
      <c r="R379" s="195"/>
      <c r="S379" s="195"/>
      <c r="T379" s="195"/>
      <c r="U379" s="195"/>
      <c r="V379" s="195"/>
      <c r="W379" s="195"/>
      <c r="X379" s="195"/>
      <c r="Y379" s="195"/>
      <c r="Z379" s="195"/>
    </row>
    <row r="380" spans="1:26" ht="22.5" customHeight="1">
      <c r="A380" s="195"/>
      <c r="B380" s="195"/>
      <c r="C380" s="195"/>
      <c r="D380" s="195"/>
      <c r="E380" s="195"/>
      <c r="F380" s="195"/>
      <c r="G380" s="195"/>
      <c r="H380" s="195"/>
      <c r="I380" s="195"/>
      <c r="J380" s="195"/>
      <c r="K380" s="195"/>
      <c r="L380" s="196"/>
      <c r="M380" s="196"/>
      <c r="N380" s="196"/>
      <c r="O380" s="195"/>
      <c r="P380" s="195"/>
      <c r="Q380" s="195"/>
      <c r="R380" s="195"/>
      <c r="S380" s="195"/>
      <c r="T380" s="195"/>
      <c r="U380" s="195"/>
      <c r="V380" s="195"/>
      <c r="W380" s="195"/>
      <c r="X380" s="195"/>
      <c r="Y380" s="195"/>
      <c r="Z380" s="195"/>
    </row>
    <row r="381" spans="1:26" ht="22.5" customHeight="1">
      <c r="A381" s="195"/>
      <c r="B381" s="195"/>
      <c r="C381" s="195"/>
      <c r="D381" s="195"/>
      <c r="E381" s="195"/>
      <c r="F381" s="195"/>
      <c r="G381" s="195"/>
      <c r="H381" s="195"/>
      <c r="I381" s="195"/>
      <c r="J381" s="195"/>
      <c r="K381" s="195"/>
      <c r="L381" s="196"/>
      <c r="M381" s="196"/>
      <c r="N381" s="196"/>
      <c r="O381" s="195"/>
      <c r="P381" s="195"/>
      <c r="Q381" s="195"/>
      <c r="R381" s="195"/>
      <c r="S381" s="195"/>
      <c r="T381" s="195"/>
      <c r="U381" s="195"/>
      <c r="V381" s="195"/>
      <c r="W381" s="195"/>
      <c r="X381" s="195"/>
      <c r="Y381" s="195"/>
      <c r="Z381" s="195"/>
    </row>
    <row r="382" spans="1:26" ht="22.5" customHeight="1">
      <c r="A382" s="195"/>
      <c r="B382" s="195"/>
      <c r="C382" s="195"/>
      <c r="D382" s="195"/>
      <c r="E382" s="195"/>
      <c r="F382" s="195"/>
      <c r="G382" s="195"/>
      <c r="H382" s="195"/>
      <c r="I382" s="195"/>
      <c r="J382" s="195"/>
      <c r="K382" s="195"/>
      <c r="L382" s="196"/>
      <c r="M382" s="196"/>
      <c r="N382" s="196"/>
      <c r="O382" s="195"/>
      <c r="P382" s="195"/>
      <c r="Q382" s="195"/>
      <c r="R382" s="195"/>
      <c r="S382" s="195"/>
      <c r="T382" s="195"/>
      <c r="U382" s="195"/>
      <c r="V382" s="195"/>
      <c r="W382" s="195"/>
      <c r="X382" s="195"/>
      <c r="Y382" s="195"/>
      <c r="Z382" s="195"/>
    </row>
    <row r="383" spans="1:26" ht="22.5" customHeight="1">
      <c r="A383" s="195"/>
      <c r="B383" s="195"/>
      <c r="C383" s="195"/>
      <c r="D383" s="195"/>
      <c r="E383" s="195"/>
      <c r="F383" s="195"/>
      <c r="G383" s="195"/>
      <c r="H383" s="195"/>
      <c r="I383" s="195"/>
      <c r="J383" s="195"/>
      <c r="K383" s="195"/>
      <c r="L383" s="196"/>
      <c r="M383" s="196"/>
      <c r="N383" s="196"/>
      <c r="O383" s="195"/>
      <c r="P383" s="195"/>
      <c r="Q383" s="195"/>
      <c r="R383" s="195"/>
      <c r="S383" s="195"/>
      <c r="T383" s="195"/>
      <c r="U383" s="195"/>
      <c r="V383" s="195"/>
      <c r="W383" s="195"/>
      <c r="X383" s="195"/>
      <c r="Y383" s="195"/>
      <c r="Z383" s="195"/>
    </row>
    <row r="384" spans="1:26" ht="22.5" customHeight="1">
      <c r="A384" s="195"/>
      <c r="B384" s="195"/>
      <c r="C384" s="195"/>
      <c r="D384" s="195"/>
      <c r="E384" s="195"/>
      <c r="F384" s="195"/>
      <c r="G384" s="195"/>
      <c r="H384" s="195"/>
      <c r="I384" s="195"/>
      <c r="J384" s="195"/>
      <c r="K384" s="195"/>
      <c r="L384" s="196"/>
      <c r="M384" s="196"/>
      <c r="N384" s="196"/>
      <c r="O384" s="195"/>
      <c r="P384" s="195"/>
      <c r="Q384" s="195"/>
      <c r="R384" s="195"/>
      <c r="S384" s="195"/>
      <c r="T384" s="195"/>
      <c r="U384" s="195"/>
      <c r="V384" s="195"/>
      <c r="W384" s="195"/>
      <c r="X384" s="195"/>
      <c r="Y384" s="195"/>
      <c r="Z384" s="195"/>
    </row>
    <row r="385" spans="1:26" ht="22.5" customHeight="1">
      <c r="A385" s="195"/>
      <c r="B385" s="195"/>
      <c r="C385" s="195"/>
      <c r="D385" s="195"/>
      <c r="E385" s="195"/>
      <c r="F385" s="195"/>
      <c r="G385" s="195"/>
      <c r="H385" s="195"/>
      <c r="I385" s="195"/>
      <c r="J385" s="195"/>
      <c r="K385" s="195"/>
      <c r="L385" s="196"/>
      <c r="M385" s="196"/>
      <c r="N385" s="196"/>
      <c r="O385" s="195"/>
      <c r="P385" s="195"/>
      <c r="Q385" s="195"/>
      <c r="R385" s="195"/>
      <c r="S385" s="195"/>
      <c r="T385" s="195"/>
      <c r="U385" s="195"/>
      <c r="V385" s="195"/>
      <c r="W385" s="195"/>
      <c r="X385" s="195"/>
      <c r="Y385" s="195"/>
      <c r="Z385" s="195"/>
    </row>
    <row r="386" spans="1:26" ht="22.5" customHeight="1">
      <c r="A386" s="195"/>
      <c r="B386" s="195"/>
      <c r="C386" s="195"/>
      <c r="D386" s="195"/>
      <c r="E386" s="195"/>
      <c r="F386" s="195"/>
      <c r="G386" s="195"/>
      <c r="H386" s="195"/>
      <c r="I386" s="195"/>
      <c r="J386" s="195"/>
      <c r="K386" s="195"/>
      <c r="L386" s="196"/>
      <c r="M386" s="196"/>
      <c r="N386" s="196"/>
      <c r="O386" s="195"/>
      <c r="P386" s="195"/>
      <c r="Q386" s="195"/>
      <c r="R386" s="195"/>
      <c r="S386" s="195"/>
      <c r="T386" s="195"/>
      <c r="U386" s="195"/>
      <c r="V386" s="195"/>
      <c r="W386" s="195"/>
      <c r="X386" s="195"/>
      <c r="Y386" s="195"/>
      <c r="Z386" s="195"/>
    </row>
    <row r="387" spans="1:26" ht="22.5" customHeight="1">
      <c r="A387" s="195"/>
      <c r="B387" s="195"/>
      <c r="C387" s="195"/>
      <c r="D387" s="195"/>
      <c r="E387" s="195"/>
      <c r="F387" s="195"/>
      <c r="G387" s="195"/>
      <c r="H387" s="195"/>
      <c r="I387" s="195"/>
      <c r="J387" s="195"/>
      <c r="K387" s="195"/>
      <c r="L387" s="196"/>
      <c r="M387" s="196"/>
      <c r="N387" s="196"/>
      <c r="O387" s="195"/>
      <c r="P387" s="195"/>
      <c r="Q387" s="195"/>
      <c r="R387" s="195"/>
      <c r="S387" s="195"/>
      <c r="T387" s="195"/>
      <c r="U387" s="195"/>
      <c r="V387" s="195"/>
      <c r="W387" s="195"/>
      <c r="X387" s="195"/>
      <c r="Y387" s="195"/>
      <c r="Z387" s="195"/>
    </row>
    <row r="388" spans="1:26" ht="22.5" customHeight="1">
      <c r="A388" s="195"/>
      <c r="B388" s="195"/>
      <c r="C388" s="195"/>
      <c r="D388" s="195"/>
      <c r="E388" s="195"/>
      <c r="F388" s="195"/>
      <c r="G388" s="195"/>
      <c r="H388" s="195"/>
      <c r="I388" s="195"/>
      <c r="J388" s="195"/>
      <c r="K388" s="195"/>
      <c r="L388" s="196"/>
      <c r="M388" s="196"/>
      <c r="N388" s="196"/>
      <c r="O388" s="195"/>
      <c r="P388" s="195"/>
      <c r="Q388" s="195"/>
      <c r="R388" s="195"/>
      <c r="S388" s="195"/>
      <c r="T388" s="195"/>
      <c r="U388" s="195"/>
      <c r="V388" s="195"/>
      <c r="W388" s="195"/>
      <c r="X388" s="195"/>
      <c r="Y388" s="195"/>
      <c r="Z388" s="195"/>
    </row>
    <row r="389" spans="1:26" ht="22.5" customHeight="1">
      <c r="A389" s="195"/>
      <c r="B389" s="195"/>
      <c r="C389" s="195"/>
      <c r="D389" s="195"/>
      <c r="E389" s="195"/>
      <c r="F389" s="195"/>
      <c r="G389" s="195"/>
      <c r="H389" s="195"/>
      <c r="I389" s="195"/>
      <c r="J389" s="195"/>
      <c r="K389" s="195"/>
      <c r="L389" s="196"/>
      <c r="M389" s="196"/>
      <c r="N389" s="196"/>
      <c r="O389" s="195"/>
      <c r="P389" s="195"/>
      <c r="Q389" s="195"/>
      <c r="R389" s="195"/>
      <c r="S389" s="195"/>
      <c r="T389" s="195"/>
      <c r="U389" s="195"/>
      <c r="V389" s="195"/>
      <c r="W389" s="195"/>
      <c r="X389" s="195"/>
      <c r="Y389" s="195"/>
      <c r="Z389" s="195"/>
    </row>
    <row r="390" spans="1:26" ht="22.5" customHeight="1">
      <c r="A390" s="195"/>
      <c r="B390" s="195"/>
      <c r="C390" s="195"/>
      <c r="D390" s="195"/>
      <c r="E390" s="195"/>
      <c r="F390" s="195"/>
      <c r="G390" s="195"/>
      <c r="H390" s="195"/>
      <c r="I390" s="195"/>
      <c r="J390" s="195"/>
      <c r="K390" s="195"/>
      <c r="L390" s="196"/>
      <c r="M390" s="196"/>
      <c r="N390" s="196"/>
      <c r="O390" s="195"/>
      <c r="P390" s="195"/>
      <c r="Q390" s="195"/>
      <c r="R390" s="195"/>
      <c r="S390" s="195"/>
      <c r="T390" s="195"/>
      <c r="U390" s="195"/>
      <c r="V390" s="195"/>
      <c r="W390" s="195"/>
      <c r="X390" s="195"/>
      <c r="Y390" s="195"/>
      <c r="Z390" s="195"/>
    </row>
    <row r="391" spans="1:26" ht="22.5" customHeight="1">
      <c r="A391" s="195"/>
      <c r="B391" s="195"/>
      <c r="C391" s="195"/>
      <c r="D391" s="195"/>
      <c r="E391" s="195"/>
      <c r="F391" s="195"/>
      <c r="G391" s="195"/>
      <c r="H391" s="195"/>
      <c r="I391" s="195"/>
      <c r="J391" s="195"/>
      <c r="K391" s="195"/>
      <c r="L391" s="196"/>
      <c r="M391" s="196"/>
      <c r="N391" s="196"/>
      <c r="O391" s="195"/>
      <c r="P391" s="195"/>
      <c r="Q391" s="195"/>
      <c r="R391" s="195"/>
      <c r="S391" s="195"/>
      <c r="T391" s="195"/>
      <c r="U391" s="195"/>
      <c r="V391" s="195"/>
      <c r="W391" s="195"/>
      <c r="X391" s="195"/>
      <c r="Y391" s="195"/>
      <c r="Z391" s="195"/>
    </row>
    <row r="392" spans="1:26" ht="22.5" customHeight="1">
      <c r="A392" s="195"/>
      <c r="B392" s="195"/>
      <c r="C392" s="195"/>
      <c r="D392" s="195"/>
      <c r="E392" s="195"/>
      <c r="F392" s="195"/>
      <c r="G392" s="195"/>
      <c r="H392" s="195"/>
      <c r="I392" s="195"/>
      <c r="J392" s="195"/>
      <c r="K392" s="195"/>
      <c r="L392" s="196"/>
      <c r="M392" s="196"/>
      <c r="N392" s="196"/>
      <c r="O392" s="195"/>
      <c r="P392" s="195"/>
      <c r="Q392" s="195"/>
      <c r="R392" s="195"/>
      <c r="S392" s="195"/>
      <c r="T392" s="195"/>
      <c r="U392" s="195"/>
      <c r="V392" s="195"/>
      <c r="W392" s="195"/>
      <c r="X392" s="195"/>
      <c r="Y392" s="195"/>
      <c r="Z392" s="195"/>
    </row>
    <row r="393" spans="1:26" ht="22.5" customHeight="1">
      <c r="A393" s="195"/>
      <c r="B393" s="195"/>
      <c r="C393" s="195"/>
      <c r="D393" s="195"/>
      <c r="E393" s="195"/>
      <c r="F393" s="195"/>
      <c r="G393" s="195"/>
      <c r="H393" s="195"/>
      <c r="I393" s="195"/>
      <c r="J393" s="195"/>
      <c r="K393" s="195"/>
      <c r="L393" s="196"/>
      <c r="M393" s="196"/>
      <c r="N393" s="196"/>
      <c r="O393" s="195"/>
      <c r="P393" s="195"/>
      <c r="Q393" s="195"/>
      <c r="R393" s="195"/>
      <c r="S393" s="195"/>
      <c r="T393" s="195"/>
      <c r="U393" s="195"/>
      <c r="V393" s="195"/>
      <c r="W393" s="195"/>
      <c r="X393" s="195"/>
      <c r="Y393" s="195"/>
      <c r="Z393" s="195"/>
    </row>
    <row r="394" spans="1:26" ht="22.5" customHeight="1">
      <c r="A394" s="195"/>
      <c r="B394" s="195"/>
      <c r="C394" s="195"/>
      <c r="D394" s="195"/>
      <c r="E394" s="195"/>
      <c r="F394" s="195"/>
      <c r="G394" s="195"/>
      <c r="H394" s="195"/>
      <c r="I394" s="195"/>
      <c r="J394" s="195"/>
      <c r="K394" s="195"/>
      <c r="L394" s="196"/>
      <c r="M394" s="196"/>
      <c r="N394" s="196"/>
      <c r="O394" s="195"/>
      <c r="P394" s="195"/>
      <c r="Q394" s="195"/>
      <c r="R394" s="195"/>
      <c r="S394" s="195"/>
      <c r="T394" s="195"/>
      <c r="U394" s="195"/>
      <c r="V394" s="195"/>
      <c r="W394" s="195"/>
      <c r="X394" s="195"/>
      <c r="Y394" s="195"/>
      <c r="Z394" s="195"/>
    </row>
    <row r="395" spans="1:26" ht="22.5" customHeight="1">
      <c r="A395" s="195"/>
      <c r="B395" s="195"/>
      <c r="C395" s="195"/>
      <c r="D395" s="195"/>
      <c r="E395" s="195"/>
      <c r="F395" s="195"/>
      <c r="G395" s="195"/>
      <c r="H395" s="195"/>
      <c r="I395" s="195"/>
      <c r="J395" s="195"/>
      <c r="K395" s="195"/>
      <c r="L395" s="196"/>
      <c r="M395" s="196"/>
      <c r="N395" s="196"/>
      <c r="O395" s="195"/>
      <c r="P395" s="195"/>
      <c r="Q395" s="195"/>
      <c r="R395" s="195"/>
      <c r="S395" s="195"/>
      <c r="T395" s="195"/>
      <c r="U395" s="195"/>
      <c r="V395" s="195"/>
      <c r="W395" s="195"/>
      <c r="X395" s="195"/>
      <c r="Y395" s="195"/>
      <c r="Z395" s="195"/>
    </row>
    <row r="396" spans="1:26" ht="22.5" customHeight="1">
      <c r="A396" s="195"/>
      <c r="B396" s="195"/>
      <c r="C396" s="195"/>
      <c r="D396" s="195"/>
      <c r="E396" s="195"/>
      <c r="F396" s="195"/>
      <c r="G396" s="195"/>
      <c r="H396" s="195"/>
      <c r="I396" s="195"/>
      <c r="J396" s="195"/>
      <c r="K396" s="195"/>
      <c r="L396" s="196"/>
      <c r="M396" s="196"/>
      <c r="N396" s="196"/>
      <c r="O396" s="195"/>
      <c r="P396" s="195"/>
      <c r="Q396" s="195"/>
      <c r="R396" s="195"/>
      <c r="S396" s="195"/>
      <c r="T396" s="195"/>
      <c r="U396" s="195"/>
      <c r="V396" s="195"/>
      <c r="W396" s="195"/>
      <c r="X396" s="195"/>
      <c r="Y396" s="195"/>
      <c r="Z396" s="195"/>
    </row>
    <row r="397" spans="1:26" ht="22.5" customHeight="1">
      <c r="A397" s="195"/>
      <c r="B397" s="195"/>
      <c r="C397" s="195"/>
      <c r="D397" s="195"/>
      <c r="E397" s="195"/>
      <c r="F397" s="195"/>
      <c r="G397" s="195"/>
      <c r="H397" s="195"/>
      <c r="I397" s="195"/>
      <c r="J397" s="195"/>
      <c r="K397" s="195"/>
      <c r="L397" s="196"/>
      <c r="M397" s="196"/>
      <c r="N397" s="196"/>
      <c r="O397" s="195"/>
      <c r="P397" s="195"/>
      <c r="Q397" s="195"/>
      <c r="R397" s="195"/>
      <c r="S397" s="195"/>
      <c r="T397" s="195"/>
      <c r="U397" s="195"/>
      <c r="V397" s="195"/>
      <c r="W397" s="195"/>
      <c r="X397" s="195"/>
      <c r="Y397" s="195"/>
      <c r="Z397" s="195"/>
    </row>
    <row r="398" spans="1:26" ht="22.5" customHeight="1">
      <c r="A398" s="195"/>
      <c r="B398" s="195"/>
      <c r="C398" s="195"/>
      <c r="D398" s="195"/>
      <c r="E398" s="195"/>
      <c r="F398" s="195"/>
      <c r="G398" s="195"/>
      <c r="H398" s="195"/>
      <c r="I398" s="195"/>
      <c r="J398" s="195"/>
      <c r="K398" s="195"/>
      <c r="L398" s="196"/>
      <c r="M398" s="196"/>
      <c r="N398" s="196"/>
      <c r="O398" s="195"/>
      <c r="P398" s="195"/>
      <c r="Q398" s="195"/>
      <c r="R398" s="195"/>
      <c r="S398" s="195"/>
      <c r="T398" s="195"/>
      <c r="U398" s="195"/>
      <c r="V398" s="195"/>
      <c r="W398" s="195"/>
      <c r="X398" s="195"/>
      <c r="Y398" s="195"/>
      <c r="Z398" s="195"/>
    </row>
    <row r="399" spans="1:26" ht="22.5" customHeight="1">
      <c r="A399" s="195"/>
      <c r="B399" s="195"/>
      <c r="C399" s="195"/>
      <c r="D399" s="195"/>
      <c r="E399" s="195"/>
      <c r="F399" s="195"/>
      <c r="G399" s="195"/>
      <c r="H399" s="195"/>
      <c r="I399" s="195"/>
      <c r="J399" s="195"/>
      <c r="K399" s="195"/>
      <c r="L399" s="196"/>
      <c r="M399" s="196"/>
      <c r="N399" s="196"/>
      <c r="O399" s="195"/>
      <c r="P399" s="195"/>
      <c r="Q399" s="195"/>
      <c r="R399" s="195"/>
      <c r="S399" s="195"/>
      <c r="T399" s="195"/>
      <c r="U399" s="195"/>
      <c r="V399" s="195"/>
      <c r="W399" s="195"/>
      <c r="X399" s="195"/>
      <c r="Y399" s="195"/>
      <c r="Z399" s="195"/>
    </row>
    <row r="400" spans="1:26" ht="22.5" customHeight="1">
      <c r="A400" s="195"/>
      <c r="B400" s="195"/>
      <c r="C400" s="195"/>
      <c r="D400" s="195"/>
      <c r="E400" s="195"/>
      <c r="F400" s="195"/>
      <c r="G400" s="195"/>
      <c r="H400" s="195"/>
      <c r="I400" s="195"/>
      <c r="J400" s="195"/>
      <c r="K400" s="195"/>
      <c r="L400" s="196"/>
      <c r="M400" s="196"/>
      <c r="N400" s="196"/>
      <c r="O400" s="195"/>
      <c r="P400" s="195"/>
      <c r="Q400" s="195"/>
      <c r="R400" s="195"/>
      <c r="S400" s="195"/>
      <c r="T400" s="195"/>
      <c r="U400" s="195"/>
      <c r="V400" s="195"/>
      <c r="W400" s="195"/>
      <c r="X400" s="195"/>
      <c r="Y400" s="195"/>
      <c r="Z400" s="195"/>
    </row>
    <row r="401" spans="1:26" ht="22.5" customHeight="1">
      <c r="A401" s="195"/>
      <c r="B401" s="195"/>
      <c r="C401" s="195"/>
      <c r="D401" s="195"/>
      <c r="E401" s="195"/>
      <c r="F401" s="195"/>
      <c r="G401" s="195"/>
      <c r="H401" s="195"/>
      <c r="I401" s="195"/>
      <c r="J401" s="195"/>
      <c r="K401" s="195"/>
      <c r="L401" s="196"/>
      <c r="M401" s="196"/>
      <c r="N401" s="196"/>
      <c r="O401" s="195"/>
      <c r="P401" s="195"/>
      <c r="Q401" s="195"/>
      <c r="R401" s="195"/>
      <c r="S401" s="195"/>
      <c r="T401" s="195"/>
      <c r="U401" s="195"/>
      <c r="V401" s="195"/>
      <c r="W401" s="195"/>
      <c r="X401" s="195"/>
      <c r="Y401" s="195"/>
      <c r="Z401" s="195"/>
    </row>
    <row r="402" spans="1:26" ht="22.5" customHeight="1">
      <c r="A402" s="195"/>
      <c r="B402" s="195"/>
      <c r="C402" s="195"/>
      <c r="D402" s="195"/>
      <c r="E402" s="195"/>
      <c r="F402" s="195"/>
      <c r="G402" s="195"/>
      <c r="H402" s="195"/>
      <c r="I402" s="195"/>
      <c r="J402" s="195"/>
      <c r="K402" s="195"/>
      <c r="L402" s="196"/>
      <c r="M402" s="196"/>
      <c r="N402" s="196"/>
      <c r="O402" s="195"/>
      <c r="P402" s="195"/>
      <c r="Q402" s="195"/>
      <c r="R402" s="195"/>
      <c r="S402" s="195"/>
      <c r="T402" s="195"/>
      <c r="U402" s="195"/>
      <c r="V402" s="195"/>
      <c r="W402" s="195"/>
      <c r="X402" s="195"/>
      <c r="Y402" s="195"/>
      <c r="Z402" s="195"/>
    </row>
    <row r="403" spans="1:26" ht="22.5" customHeight="1">
      <c r="A403" s="195"/>
      <c r="B403" s="195"/>
      <c r="C403" s="195"/>
      <c r="D403" s="195"/>
      <c r="E403" s="195"/>
      <c r="F403" s="195"/>
      <c r="G403" s="195"/>
      <c r="H403" s="195"/>
      <c r="I403" s="195"/>
      <c r="J403" s="195"/>
      <c r="K403" s="195"/>
      <c r="L403" s="196"/>
      <c r="M403" s="196"/>
      <c r="N403" s="196"/>
      <c r="O403" s="195"/>
      <c r="P403" s="195"/>
      <c r="Q403" s="195"/>
      <c r="R403" s="195"/>
      <c r="S403" s="195"/>
      <c r="T403" s="195"/>
      <c r="U403" s="195"/>
      <c r="V403" s="195"/>
      <c r="W403" s="195"/>
      <c r="X403" s="195"/>
      <c r="Y403" s="195"/>
      <c r="Z403" s="195"/>
    </row>
    <row r="404" spans="1:26" ht="22.5" customHeight="1">
      <c r="A404" s="195"/>
      <c r="B404" s="195"/>
      <c r="C404" s="195"/>
      <c r="D404" s="195"/>
      <c r="E404" s="195"/>
      <c r="F404" s="195"/>
      <c r="G404" s="195"/>
      <c r="H404" s="195"/>
      <c r="I404" s="195"/>
      <c r="J404" s="195"/>
      <c r="K404" s="195"/>
      <c r="L404" s="196"/>
      <c r="M404" s="196"/>
      <c r="N404" s="196"/>
      <c r="O404" s="195"/>
      <c r="P404" s="195"/>
      <c r="Q404" s="195"/>
      <c r="R404" s="195"/>
      <c r="S404" s="195"/>
      <c r="T404" s="195"/>
      <c r="U404" s="195"/>
      <c r="V404" s="195"/>
      <c r="W404" s="195"/>
      <c r="X404" s="195"/>
      <c r="Y404" s="195"/>
      <c r="Z404" s="195"/>
    </row>
    <row r="405" spans="1:26" ht="22.5" customHeight="1">
      <c r="A405" s="195"/>
      <c r="B405" s="195"/>
      <c r="C405" s="195"/>
      <c r="D405" s="195"/>
      <c r="E405" s="195"/>
      <c r="F405" s="195"/>
      <c r="G405" s="195"/>
      <c r="H405" s="195"/>
      <c r="I405" s="195"/>
      <c r="J405" s="195"/>
      <c r="K405" s="195"/>
      <c r="L405" s="196"/>
      <c r="M405" s="196"/>
      <c r="N405" s="196"/>
      <c r="O405" s="195"/>
      <c r="P405" s="195"/>
      <c r="Q405" s="195"/>
      <c r="R405" s="195"/>
      <c r="S405" s="195"/>
      <c r="T405" s="195"/>
      <c r="U405" s="195"/>
      <c r="V405" s="195"/>
      <c r="W405" s="195"/>
      <c r="X405" s="195"/>
      <c r="Y405" s="195"/>
      <c r="Z405" s="195"/>
    </row>
    <row r="406" spans="1:26" ht="22.5" customHeight="1">
      <c r="A406" s="195"/>
      <c r="B406" s="195"/>
      <c r="C406" s="195"/>
      <c r="D406" s="195"/>
      <c r="E406" s="195"/>
      <c r="F406" s="195"/>
      <c r="G406" s="195"/>
      <c r="H406" s="195"/>
      <c r="I406" s="195"/>
      <c r="J406" s="195"/>
      <c r="K406" s="195"/>
      <c r="L406" s="196"/>
      <c r="M406" s="196"/>
      <c r="N406" s="196"/>
      <c r="O406" s="195"/>
      <c r="P406" s="195"/>
      <c r="Q406" s="195"/>
      <c r="R406" s="195"/>
      <c r="S406" s="195"/>
      <c r="T406" s="195"/>
      <c r="U406" s="195"/>
      <c r="V406" s="195"/>
      <c r="W406" s="195"/>
      <c r="X406" s="195"/>
      <c r="Y406" s="195"/>
      <c r="Z406" s="195"/>
    </row>
    <row r="407" spans="1:26" ht="22.5" customHeight="1">
      <c r="A407" s="195"/>
      <c r="B407" s="195"/>
      <c r="C407" s="195"/>
      <c r="D407" s="195"/>
      <c r="E407" s="195"/>
      <c r="F407" s="195"/>
      <c r="G407" s="195"/>
      <c r="H407" s="195"/>
      <c r="I407" s="195"/>
      <c r="J407" s="195"/>
      <c r="K407" s="195"/>
      <c r="L407" s="196"/>
      <c r="M407" s="196"/>
      <c r="N407" s="196"/>
      <c r="O407" s="195"/>
      <c r="P407" s="195"/>
      <c r="Q407" s="195"/>
      <c r="R407" s="195"/>
      <c r="S407" s="195"/>
      <c r="T407" s="195"/>
      <c r="U407" s="195"/>
      <c r="V407" s="195"/>
      <c r="W407" s="195"/>
      <c r="X407" s="195"/>
      <c r="Y407" s="195"/>
      <c r="Z407" s="195"/>
    </row>
    <row r="408" spans="1:26" ht="22.5" customHeight="1">
      <c r="A408" s="195"/>
      <c r="B408" s="195"/>
      <c r="C408" s="195"/>
      <c r="D408" s="195"/>
      <c r="E408" s="195"/>
      <c r="F408" s="195"/>
      <c r="G408" s="195"/>
      <c r="H408" s="195"/>
      <c r="I408" s="195"/>
      <c r="J408" s="195"/>
      <c r="K408" s="195"/>
      <c r="L408" s="196"/>
      <c r="M408" s="196"/>
      <c r="N408" s="196"/>
      <c r="O408" s="195"/>
      <c r="P408" s="195"/>
      <c r="Q408" s="195"/>
      <c r="R408" s="195"/>
      <c r="S408" s="195"/>
      <c r="T408" s="195"/>
      <c r="U408" s="195"/>
      <c r="V408" s="195"/>
      <c r="W408" s="195"/>
      <c r="X408" s="195"/>
      <c r="Y408" s="195"/>
      <c r="Z408" s="195"/>
    </row>
    <row r="409" spans="1:26" ht="22.5" customHeight="1">
      <c r="A409" s="195"/>
      <c r="B409" s="195"/>
      <c r="C409" s="195"/>
      <c r="D409" s="195"/>
      <c r="E409" s="195"/>
      <c r="F409" s="195"/>
      <c r="G409" s="195"/>
      <c r="H409" s="195"/>
      <c r="I409" s="195"/>
      <c r="J409" s="195"/>
      <c r="K409" s="195"/>
      <c r="L409" s="196"/>
      <c r="M409" s="196"/>
      <c r="N409" s="196"/>
      <c r="O409" s="195"/>
      <c r="P409" s="195"/>
      <c r="Q409" s="195"/>
      <c r="R409" s="195"/>
      <c r="S409" s="195"/>
      <c r="T409" s="195"/>
      <c r="U409" s="195"/>
      <c r="V409" s="195"/>
      <c r="W409" s="195"/>
      <c r="X409" s="195"/>
      <c r="Y409" s="195"/>
      <c r="Z409" s="195"/>
    </row>
    <row r="410" spans="1:26" ht="22.5" customHeight="1">
      <c r="A410" s="195"/>
      <c r="B410" s="195"/>
      <c r="C410" s="195"/>
      <c r="D410" s="195"/>
      <c r="E410" s="195"/>
      <c r="F410" s="195"/>
      <c r="G410" s="195"/>
      <c r="H410" s="195"/>
      <c r="I410" s="195"/>
      <c r="J410" s="195"/>
      <c r="K410" s="195"/>
      <c r="L410" s="196"/>
      <c r="M410" s="196"/>
      <c r="N410" s="196"/>
      <c r="O410" s="195"/>
      <c r="P410" s="195"/>
      <c r="Q410" s="195"/>
      <c r="R410" s="195"/>
      <c r="S410" s="195"/>
      <c r="T410" s="195"/>
      <c r="U410" s="195"/>
      <c r="V410" s="195"/>
      <c r="W410" s="195"/>
      <c r="X410" s="195"/>
      <c r="Y410" s="195"/>
      <c r="Z410" s="195"/>
    </row>
    <row r="411" spans="1:26" ht="22.5" customHeight="1">
      <c r="A411" s="195"/>
      <c r="B411" s="195"/>
      <c r="C411" s="195"/>
      <c r="D411" s="195"/>
      <c r="E411" s="195"/>
      <c r="F411" s="195"/>
      <c r="G411" s="195"/>
      <c r="H411" s="195"/>
      <c r="I411" s="195"/>
      <c r="J411" s="195"/>
      <c r="K411" s="195"/>
      <c r="L411" s="196"/>
      <c r="M411" s="196"/>
      <c r="N411" s="196"/>
      <c r="O411" s="195"/>
      <c r="P411" s="195"/>
      <c r="Q411" s="195"/>
      <c r="R411" s="195"/>
      <c r="S411" s="195"/>
      <c r="T411" s="195"/>
      <c r="U411" s="195"/>
      <c r="V411" s="195"/>
      <c r="W411" s="195"/>
      <c r="X411" s="195"/>
      <c r="Y411" s="195"/>
      <c r="Z411" s="195"/>
    </row>
    <row r="412" spans="1:26" ht="22.5" customHeight="1">
      <c r="A412" s="195"/>
      <c r="B412" s="195"/>
      <c r="C412" s="195"/>
      <c r="D412" s="195"/>
      <c r="E412" s="195"/>
      <c r="F412" s="195"/>
      <c r="G412" s="195"/>
      <c r="H412" s="195"/>
      <c r="I412" s="195"/>
      <c r="J412" s="195"/>
      <c r="K412" s="195"/>
      <c r="L412" s="196"/>
      <c r="M412" s="196"/>
      <c r="N412" s="196"/>
      <c r="O412" s="195"/>
      <c r="P412" s="195"/>
      <c r="Q412" s="195"/>
      <c r="R412" s="195"/>
      <c r="S412" s="195"/>
      <c r="T412" s="195"/>
      <c r="U412" s="195"/>
      <c r="V412" s="195"/>
      <c r="W412" s="195"/>
      <c r="X412" s="195"/>
      <c r="Y412" s="195"/>
      <c r="Z412" s="195"/>
    </row>
    <row r="413" spans="1:26" ht="22.5" customHeight="1">
      <c r="A413" s="195"/>
      <c r="B413" s="195"/>
      <c r="C413" s="195"/>
      <c r="D413" s="195"/>
      <c r="E413" s="195"/>
      <c r="F413" s="195"/>
      <c r="G413" s="195"/>
      <c r="H413" s="195"/>
      <c r="I413" s="195"/>
      <c r="J413" s="195"/>
      <c r="K413" s="195"/>
      <c r="L413" s="196"/>
      <c r="M413" s="196"/>
      <c r="N413" s="196"/>
      <c r="O413" s="195"/>
      <c r="P413" s="195"/>
      <c r="Q413" s="195"/>
      <c r="R413" s="195"/>
      <c r="S413" s="195"/>
      <c r="T413" s="195"/>
      <c r="U413" s="195"/>
      <c r="V413" s="195"/>
      <c r="W413" s="195"/>
      <c r="X413" s="195"/>
      <c r="Y413" s="195"/>
      <c r="Z413" s="195"/>
    </row>
    <row r="414" spans="1:26" ht="22.5" customHeight="1">
      <c r="A414" s="195"/>
      <c r="B414" s="195"/>
      <c r="C414" s="195"/>
      <c r="D414" s="195"/>
      <c r="E414" s="195"/>
      <c r="F414" s="195"/>
      <c r="G414" s="195"/>
      <c r="H414" s="195"/>
      <c r="I414" s="195"/>
      <c r="J414" s="195"/>
      <c r="K414" s="195"/>
      <c r="L414" s="196"/>
      <c r="M414" s="196"/>
      <c r="N414" s="196"/>
      <c r="O414" s="195"/>
      <c r="P414" s="195"/>
      <c r="Q414" s="195"/>
      <c r="R414" s="195"/>
      <c r="S414" s="195"/>
      <c r="T414" s="195"/>
      <c r="U414" s="195"/>
      <c r="V414" s="195"/>
      <c r="W414" s="195"/>
      <c r="X414" s="195"/>
      <c r="Y414" s="195"/>
      <c r="Z414" s="195"/>
    </row>
    <row r="415" spans="1:26" ht="22.5" customHeight="1">
      <c r="A415" s="195"/>
      <c r="B415" s="195"/>
      <c r="C415" s="195"/>
      <c r="D415" s="195"/>
      <c r="E415" s="195"/>
      <c r="F415" s="195"/>
      <c r="G415" s="195"/>
      <c r="H415" s="195"/>
      <c r="I415" s="195"/>
      <c r="J415" s="195"/>
      <c r="K415" s="195"/>
      <c r="L415" s="196"/>
      <c r="M415" s="196"/>
      <c r="N415" s="196"/>
      <c r="O415" s="195"/>
      <c r="P415" s="195"/>
      <c r="Q415" s="195"/>
      <c r="R415" s="195"/>
      <c r="S415" s="195"/>
      <c r="T415" s="195"/>
      <c r="U415" s="195"/>
      <c r="V415" s="195"/>
      <c r="W415" s="195"/>
      <c r="X415" s="195"/>
      <c r="Y415" s="195"/>
      <c r="Z415" s="195"/>
    </row>
    <row r="416" spans="1:26" ht="22.5" customHeight="1">
      <c r="A416" s="195"/>
      <c r="B416" s="195"/>
      <c r="C416" s="195"/>
      <c r="D416" s="195"/>
      <c r="E416" s="195"/>
      <c r="F416" s="195"/>
      <c r="G416" s="195"/>
      <c r="H416" s="195"/>
      <c r="I416" s="195"/>
      <c r="J416" s="195"/>
      <c r="K416" s="195"/>
      <c r="L416" s="196"/>
      <c r="M416" s="196"/>
      <c r="N416" s="196"/>
      <c r="O416" s="195"/>
      <c r="P416" s="195"/>
      <c r="Q416" s="195"/>
      <c r="R416" s="195"/>
      <c r="S416" s="195"/>
      <c r="T416" s="195"/>
      <c r="U416" s="195"/>
      <c r="V416" s="195"/>
      <c r="W416" s="195"/>
      <c r="X416" s="195"/>
      <c r="Y416" s="195"/>
      <c r="Z416" s="195"/>
    </row>
    <row r="417" spans="1:26" ht="22.5" customHeight="1">
      <c r="A417" s="195"/>
      <c r="B417" s="195"/>
      <c r="C417" s="195"/>
      <c r="D417" s="195"/>
      <c r="E417" s="195"/>
      <c r="F417" s="195"/>
      <c r="G417" s="195"/>
      <c r="H417" s="195"/>
      <c r="I417" s="195"/>
      <c r="J417" s="195"/>
      <c r="K417" s="195"/>
      <c r="L417" s="196"/>
      <c r="M417" s="196"/>
      <c r="N417" s="196"/>
      <c r="O417" s="195"/>
      <c r="P417" s="195"/>
      <c r="Q417" s="195"/>
      <c r="R417" s="195"/>
      <c r="S417" s="195"/>
      <c r="T417" s="195"/>
      <c r="U417" s="195"/>
      <c r="V417" s="195"/>
      <c r="W417" s="195"/>
      <c r="X417" s="195"/>
      <c r="Y417" s="195"/>
      <c r="Z417" s="195"/>
    </row>
    <row r="418" spans="1:26" ht="22.5" customHeight="1">
      <c r="A418" s="195"/>
      <c r="B418" s="195"/>
      <c r="C418" s="195"/>
      <c r="D418" s="195"/>
      <c r="E418" s="195"/>
      <c r="F418" s="195"/>
      <c r="G418" s="195"/>
      <c r="H418" s="195"/>
      <c r="I418" s="195"/>
      <c r="J418" s="195"/>
      <c r="K418" s="195"/>
      <c r="L418" s="196"/>
      <c r="M418" s="196"/>
      <c r="N418" s="196"/>
      <c r="O418" s="195"/>
      <c r="P418" s="195"/>
      <c r="Q418" s="195"/>
      <c r="R418" s="195"/>
      <c r="S418" s="195"/>
      <c r="T418" s="195"/>
      <c r="U418" s="195"/>
      <c r="V418" s="195"/>
      <c r="W418" s="195"/>
      <c r="X418" s="195"/>
      <c r="Y418" s="195"/>
      <c r="Z418" s="195"/>
    </row>
    <row r="419" spans="1:26" ht="22.5" customHeight="1">
      <c r="A419" s="195"/>
      <c r="B419" s="195"/>
      <c r="C419" s="195"/>
      <c r="D419" s="195"/>
      <c r="E419" s="195"/>
      <c r="F419" s="195"/>
      <c r="G419" s="195"/>
      <c r="H419" s="195"/>
      <c r="I419" s="195"/>
      <c r="J419" s="195"/>
      <c r="K419" s="195"/>
      <c r="L419" s="196"/>
      <c r="M419" s="196"/>
      <c r="N419" s="196"/>
      <c r="O419" s="195"/>
      <c r="P419" s="195"/>
      <c r="Q419" s="195"/>
      <c r="R419" s="195"/>
      <c r="S419" s="195"/>
      <c r="T419" s="195"/>
      <c r="U419" s="195"/>
      <c r="V419" s="195"/>
      <c r="W419" s="195"/>
      <c r="X419" s="195"/>
      <c r="Y419" s="195"/>
      <c r="Z419" s="195"/>
    </row>
    <row r="420" spans="1:26" ht="22.5" customHeight="1">
      <c r="A420" s="195"/>
      <c r="B420" s="195"/>
      <c r="C420" s="195"/>
      <c r="D420" s="195"/>
      <c r="E420" s="195"/>
      <c r="F420" s="195"/>
      <c r="G420" s="195"/>
      <c r="H420" s="195"/>
      <c r="I420" s="195"/>
      <c r="J420" s="195"/>
      <c r="K420" s="195"/>
      <c r="L420" s="196"/>
      <c r="M420" s="196"/>
      <c r="N420" s="196"/>
      <c r="O420" s="195"/>
      <c r="P420" s="195"/>
      <c r="Q420" s="195"/>
      <c r="R420" s="195"/>
      <c r="S420" s="195"/>
      <c r="T420" s="195"/>
      <c r="U420" s="195"/>
      <c r="V420" s="195"/>
      <c r="W420" s="195"/>
      <c r="X420" s="195"/>
      <c r="Y420" s="195"/>
      <c r="Z420" s="195"/>
    </row>
    <row r="421" spans="1:26" ht="22.5" customHeight="1">
      <c r="A421" s="195"/>
      <c r="B421" s="195"/>
      <c r="C421" s="195"/>
      <c r="D421" s="195"/>
      <c r="E421" s="195"/>
      <c r="F421" s="195"/>
      <c r="G421" s="195"/>
      <c r="H421" s="195"/>
      <c r="I421" s="195"/>
      <c r="J421" s="195"/>
      <c r="K421" s="195"/>
      <c r="L421" s="196"/>
      <c r="M421" s="196"/>
      <c r="N421" s="196"/>
      <c r="O421" s="195"/>
      <c r="P421" s="195"/>
      <c r="Q421" s="195"/>
      <c r="R421" s="195"/>
      <c r="S421" s="195"/>
      <c r="T421" s="195"/>
      <c r="U421" s="195"/>
      <c r="V421" s="195"/>
      <c r="W421" s="195"/>
      <c r="X421" s="195"/>
      <c r="Y421" s="195"/>
      <c r="Z421" s="195"/>
    </row>
    <row r="422" spans="1:26" ht="22.5" customHeight="1">
      <c r="A422" s="195"/>
      <c r="B422" s="195"/>
      <c r="C422" s="195"/>
      <c r="D422" s="195"/>
      <c r="E422" s="195"/>
      <c r="F422" s="195"/>
      <c r="G422" s="195"/>
      <c r="H422" s="195"/>
      <c r="I422" s="195"/>
      <c r="J422" s="195"/>
      <c r="K422" s="195"/>
      <c r="L422" s="196"/>
      <c r="M422" s="196"/>
      <c r="N422" s="196"/>
      <c r="O422" s="195"/>
      <c r="P422" s="195"/>
      <c r="Q422" s="195"/>
      <c r="R422" s="195"/>
      <c r="S422" s="195"/>
      <c r="T422" s="195"/>
      <c r="U422" s="195"/>
      <c r="V422" s="195"/>
      <c r="W422" s="195"/>
      <c r="X422" s="195"/>
      <c r="Y422" s="195"/>
      <c r="Z422" s="195"/>
    </row>
    <row r="423" spans="1:26" ht="22.5" customHeight="1">
      <c r="A423" s="195"/>
      <c r="B423" s="195"/>
      <c r="C423" s="195"/>
      <c r="D423" s="195"/>
      <c r="E423" s="195"/>
      <c r="F423" s="195"/>
      <c r="G423" s="195"/>
      <c r="H423" s="195"/>
      <c r="I423" s="195"/>
      <c r="J423" s="195"/>
      <c r="K423" s="195"/>
      <c r="L423" s="196"/>
      <c r="M423" s="196"/>
      <c r="N423" s="196"/>
      <c r="O423" s="195"/>
      <c r="P423" s="195"/>
      <c r="Q423" s="195"/>
      <c r="R423" s="195"/>
      <c r="S423" s="195"/>
      <c r="T423" s="195"/>
      <c r="U423" s="195"/>
      <c r="V423" s="195"/>
      <c r="W423" s="195"/>
      <c r="X423" s="195"/>
      <c r="Y423" s="195"/>
      <c r="Z423" s="195"/>
    </row>
    <row r="424" spans="1:26" ht="22.5" customHeight="1">
      <c r="A424" s="195"/>
      <c r="B424" s="195"/>
      <c r="C424" s="195"/>
      <c r="D424" s="195"/>
      <c r="E424" s="195"/>
      <c r="F424" s="195"/>
      <c r="G424" s="195"/>
      <c r="H424" s="195"/>
      <c r="I424" s="195"/>
      <c r="J424" s="195"/>
      <c r="K424" s="195"/>
      <c r="L424" s="196"/>
      <c r="M424" s="196"/>
      <c r="N424" s="196"/>
      <c r="O424" s="195"/>
      <c r="P424" s="195"/>
      <c r="Q424" s="195"/>
      <c r="R424" s="195"/>
      <c r="S424" s="195"/>
      <c r="T424" s="195"/>
      <c r="U424" s="195"/>
      <c r="V424" s="195"/>
      <c r="W424" s="195"/>
      <c r="X424" s="195"/>
      <c r="Y424" s="195"/>
      <c r="Z424" s="195"/>
    </row>
    <row r="425" spans="1:26" ht="22.5" customHeight="1">
      <c r="A425" s="195"/>
      <c r="B425" s="195"/>
      <c r="C425" s="195"/>
      <c r="D425" s="195"/>
      <c r="E425" s="195"/>
      <c r="F425" s="195"/>
      <c r="G425" s="195"/>
      <c r="H425" s="195"/>
      <c r="I425" s="195"/>
      <c r="J425" s="195"/>
      <c r="K425" s="195"/>
      <c r="L425" s="196"/>
      <c r="M425" s="196"/>
      <c r="N425" s="196"/>
      <c r="O425" s="195"/>
      <c r="P425" s="195"/>
      <c r="Q425" s="195"/>
      <c r="R425" s="195"/>
      <c r="S425" s="195"/>
      <c r="T425" s="195"/>
      <c r="U425" s="195"/>
      <c r="V425" s="195"/>
      <c r="W425" s="195"/>
      <c r="X425" s="195"/>
      <c r="Y425" s="195"/>
      <c r="Z425" s="195"/>
    </row>
    <row r="426" spans="1:26" ht="22.5" customHeight="1">
      <c r="A426" s="195"/>
      <c r="B426" s="195"/>
      <c r="C426" s="195"/>
      <c r="D426" s="195"/>
      <c r="E426" s="195"/>
      <c r="F426" s="195"/>
      <c r="G426" s="195"/>
      <c r="H426" s="195"/>
      <c r="I426" s="195"/>
      <c r="J426" s="195"/>
      <c r="K426" s="195"/>
      <c r="L426" s="196"/>
      <c r="M426" s="196"/>
      <c r="N426" s="196"/>
      <c r="O426" s="195"/>
      <c r="P426" s="195"/>
      <c r="Q426" s="195"/>
      <c r="R426" s="195"/>
      <c r="S426" s="195"/>
      <c r="T426" s="195"/>
      <c r="U426" s="195"/>
      <c r="V426" s="195"/>
      <c r="W426" s="195"/>
      <c r="X426" s="195"/>
      <c r="Y426" s="195"/>
      <c r="Z426" s="195"/>
    </row>
    <row r="427" spans="1:26" ht="22.5" customHeight="1">
      <c r="A427" s="195"/>
      <c r="B427" s="195"/>
      <c r="C427" s="195"/>
      <c r="D427" s="195"/>
      <c r="E427" s="195"/>
      <c r="F427" s="195"/>
      <c r="G427" s="195"/>
      <c r="H427" s="195"/>
      <c r="I427" s="195"/>
      <c r="J427" s="195"/>
      <c r="K427" s="195"/>
      <c r="L427" s="196"/>
      <c r="M427" s="196"/>
      <c r="N427" s="196"/>
      <c r="O427" s="195"/>
      <c r="P427" s="195"/>
      <c r="Q427" s="195"/>
      <c r="R427" s="195"/>
      <c r="S427" s="195"/>
      <c r="T427" s="195"/>
      <c r="U427" s="195"/>
      <c r="V427" s="195"/>
      <c r="W427" s="195"/>
      <c r="X427" s="195"/>
      <c r="Y427" s="195"/>
      <c r="Z427" s="195"/>
    </row>
    <row r="428" spans="1:26" ht="22.5" customHeight="1">
      <c r="A428" s="195"/>
      <c r="B428" s="195"/>
      <c r="C428" s="195"/>
      <c r="D428" s="195"/>
      <c r="E428" s="195"/>
      <c r="F428" s="195"/>
      <c r="G428" s="195"/>
      <c r="H428" s="195"/>
      <c r="I428" s="195"/>
      <c r="J428" s="195"/>
      <c r="K428" s="195"/>
      <c r="L428" s="196"/>
      <c r="M428" s="196"/>
      <c r="N428" s="196"/>
      <c r="O428" s="195"/>
      <c r="P428" s="195"/>
      <c r="Q428" s="195"/>
      <c r="R428" s="195"/>
      <c r="S428" s="195"/>
      <c r="T428" s="195"/>
      <c r="U428" s="195"/>
      <c r="V428" s="195"/>
      <c r="W428" s="195"/>
      <c r="X428" s="195"/>
      <c r="Y428" s="195"/>
      <c r="Z428" s="195"/>
    </row>
    <row r="429" spans="1:26" ht="22.5" customHeight="1">
      <c r="A429" s="195"/>
      <c r="B429" s="195"/>
      <c r="C429" s="195"/>
      <c r="D429" s="195"/>
      <c r="E429" s="195"/>
      <c r="F429" s="195"/>
      <c r="G429" s="195"/>
      <c r="H429" s="195"/>
      <c r="I429" s="195"/>
      <c r="J429" s="195"/>
      <c r="K429" s="195"/>
      <c r="L429" s="196"/>
      <c r="M429" s="196"/>
      <c r="N429" s="196"/>
      <c r="O429" s="195"/>
      <c r="P429" s="195"/>
      <c r="Q429" s="195"/>
      <c r="R429" s="195"/>
      <c r="S429" s="195"/>
      <c r="T429" s="195"/>
      <c r="U429" s="195"/>
      <c r="V429" s="195"/>
      <c r="W429" s="195"/>
      <c r="X429" s="195"/>
      <c r="Y429" s="195"/>
      <c r="Z429" s="195"/>
    </row>
    <row r="430" spans="1:26" ht="22.5" customHeight="1">
      <c r="A430" s="195"/>
      <c r="B430" s="195"/>
      <c r="C430" s="195"/>
      <c r="D430" s="195"/>
      <c r="E430" s="195"/>
      <c r="F430" s="195"/>
      <c r="G430" s="195"/>
      <c r="H430" s="195"/>
      <c r="I430" s="195"/>
      <c r="J430" s="195"/>
      <c r="K430" s="195"/>
      <c r="L430" s="196"/>
      <c r="M430" s="196"/>
      <c r="N430" s="196"/>
      <c r="O430" s="195"/>
      <c r="P430" s="195"/>
      <c r="Q430" s="195"/>
      <c r="R430" s="195"/>
      <c r="S430" s="195"/>
      <c r="T430" s="195"/>
      <c r="U430" s="195"/>
      <c r="V430" s="195"/>
      <c r="W430" s="195"/>
      <c r="X430" s="195"/>
      <c r="Y430" s="195"/>
      <c r="Z430" s="195"/>
    </row>
    <row r="431" spans="1:26" ht="22.5" customHeight="1">
      <c r="A431" s="195"/>
      <c r="B431" s="195"/>
      <c r="C431" s="195"/>
      <c r="D431" s="195"/>
      <c r="E431" s="195"/>
      <c r="F431" s="195"/>
      <c r="G431" s="195"/>
      <c r="H431" s="195"/>
      <c r="I431" s="195"/>
      <c r="J431" s="195"/>
      <c r="K431" s="195"/>
      <c r="L431" s="196"/>
      <c r="M431" s="196"/>
      <c r="N431" s="196"/>
      <c r="O431" s="195"/>
      <c r="P431" s="195"/>
      <c r="Q431" s="195"/>
      <c r="R431" s="195"/>
      <c r="S431" s="195"/>
      <c r="T431" s="195"/>
      <c r="U431" s="195"/>
      <c r="V431" s="195"/>
      <c r="W431" s="195"/>
      <c r="X431" s="195"/>
      <c r="Y431" s="195"/>
      <c r="Z431" s="195"/>
    </row>
    <row r="432" spans="1:26" ht="22.5" customHeight="1">
      <c r="A432" s="195"/>
      <c r="B432" s="195"/>
      <c r="C432" s="195"/>
      <c r="D432" s="195"/>
      <c r="E432" s="195"/>
      <c r="F432" s="195"/>
      <c r="G432" s="195"/>
      <c r="H432" s="195"/>
      <c r="I432" s="195"/>
      <c r="J432" s="195"/>
      <c r="K432" s="195"/>
      <c r="L432" s="196"/>
      <c r="M432" s="196"/>
      <c r="N432" s="196"/>
      <c r="O432" s="195"/>
      <c r="P432" s="195"/>
      <c r="Q432" s="195"/>
      <c r="R432" s="195"/>
      <c r="S432" s="195"/>
      <c r="T432" s="195"/>
      <c r="U432" s="195"/>
      <c r="V432" s="195"/>
      <c r="W432" s="195"/>
      <c r="X432" s="195"/>
      <c r="Y432" s="195"/>
      <c r="Z432" s="195"/>
    </row>
    <row r="433" spans="1:26" ht="22.5" customHeight="1">
      <c r="A433" s="195"/>
      <c r="B433" s="195"/>
      <c r="C433" s="195"/>
      <c r="D433" s="195"/>
      <c r="E433" s="195"/>
      <c r="F433" s="195"/>
      <c r="G433" s="195"/>
      <c r="H433" s="195"/>
      <c r="I433" s="195"/>
      <c r="J433" s="195"/>
      <c r="K433" s="195"/>
      <c r="L433" s="196"/>
      <c r="M433" s="196"/>
      <c r="N433" s="196"/>
      <c r="O433" s="195"/>
      <c r="P433" s="195"/>
      <c r="Q433" s="195"/>
      <c r="R433" s="195"/>
      <c r="S433" s="195"/>
      <c r="T433" s="195"/>
      <c r="U433" s="195"/>
      <c r="V433" s="195"/>
      <c r="W433" s="195"/>
      <c r="X433" s="195"/>
      <c r="Y433" s="195"/>
      <c r="Z433" s="195"/>
    </row>
    <row r="434" spans="1:26" ht="22.5" customHeight="1">
      <c r="A434" s="195"/>
      <c r="B434" s="195"/>
      <c r="C434" s="195"/>
      <c r="D434" s="195"/>
      <c r="E434" s="195"/>
      <c r="F434" s="195"/>
      <c r="G434" s="195"/>
      <c r="H434" s="195"/>
      <c r="I434" s="195"/>
      <c r="J434" s="195"/>
      <c r="K434" s="195"/>
      <c r="L434" s="196"/>
      <c r="M434" s="196"/>
      <c r="N434" s="196"/>
      <c r="O434" s="195"/>
      <c r="P434" s="195"/>
      <c r="Q434" s="195"/>
      <c r="R434" s="195"/>
      <c r="S434" s="195"/>
      <c r="T434" s="195"/>
      <c r="U434" s="195"/>
      <c r="V434" s="195"/>
      <c r="W434" s="195"/>
      <c r="X434" s="195"/>
      <c r="Y434" s="195"/>
      <c r="Z434" s="195"/>
    </row>
    <row r="435" spans="1:26" ht="22.5" customHeight="1">
      <c r="A435" s="195"/>
      <c r="B435" s="195"/>
      <c r="C435" s="195"/>
      <c r="D435" s="195"/>
      <c r="E435" s="195"/>
      <c r="F435" s="195"/>
      <c r="G435" s="195"/>
      <c r="H435" s="195"/>
      <c r="I435" s="195"/>
      <c r="J435" s="195"/>
      <c r="K435" s="195"/>
      <c r="L435" s="196"/>
      <c r="M435" s="196"/>
      <c r="N435" s="196"/>
      <c r="O435" s="195"/>
      <c r="P435" s="195"/>
      <c r="Q435" s="195"/>
      <c r="R435" s="195"/>
      <c r="S435" s="195"/>
      <c r="T435" s="195"/>
      <c r="U435" s="195"/>
      <c r="V435" s="195"/>
      <c r="W435" s="195"/>
      <c r="X435" s="195"/>
      <c r="Y435" s="195"/>
      <c r="Z435" s="195"/>
    </row>
    <row r="436" spans="1:26" ht="22.5" customHeight="1">
      <c r="A436" s="195"/>
      <c r="B436" s="195"/>
      <c r="C436" s="195"/>
      <c r="D436" s="195"/>
      <c r="E436" s="195"/>
      <c r="F436" s="195"/>
      <c r="G436" s="195"/>
      <c r="H436" s="195"/>
      <c r="I436" s="195"/>
      <c r="J436" s="195"/>
      <c r="K436" s="195"/>
      <c r="L436" s="196"/>
      <c r="M436" s="196"/>
      <c r="N436" s="196"/>
      <c r="O436" s="195"/>
      <c r="P436" s="195"/>
      <c r="Q436" s="195"/>
      <c r="R436" s="195"/>
      <c r="S436" s="195"/>
      <c r="T436" s="195"/>
      <c r="U436" s="195"/>
      <c r="V436" s="195"/>
      <c r="W436" s="195"/>
      <c r="X436" s="195"/>
      <c r="Y436" s="195"/>
      <c r="Z436" s="195"/>
    </row>
    <row r="437" spans="1:26" ht="22.5" customHeight="1">
      <c r="A437" s="195"/>
      <c r="B437" s="195"/>
      <c r="C437" s="195"/>
      <c r="D437" s="195"/>
      <c r="E437" s="195"/>
      <c r="F437" s="195"/>
      <c r="G437" s="195"/>
      <c r="H437" s="195"/>
      <c r="I437" s="195"/>
      <c r="J437" s="195"/>
      <c r="K437" s="195"/>
      <c r="L437" s="196"/>
      <c r="M437" s="196"/>
      <c r="N437" s="196"/>
      <c r="O437" s="195"/>
      <c r="P437" s="195"/>
      <c r="Q437" s="195"/>
      <c r="R437" s="195"/>
      <c r="S437" s="195"/>
      <c r="T437" s="195"/>
      <c r="U437" s="195"/>
      <c r="V437" s="195"/>
      <c r="W437" s="195"/>
      <c r="X437" s="195"/>
      <c r="Y437" s="195"/>
      <c r="Z437" s="195"/>
    </row>
    <row r="438" spans="1:26" ht="22.5" customHeight="1">
      <c r="A438" s="195"/>
      <c r="B438" s="195"/>
      <c r="C438" s="195"/>
      <c r="D438" s="195"/>
      <c r="E438" s="195"/>
      <c r="F438" s="195"/>
      <c r="G438" s="195"/>
      <c r="H438" s="195"/>
      <c r="I438" s="195"/>
      <c r="J438" s="195"/>
      <c r="K438" s="195"/>
      <c r="L438" s="196"/>
      <c r="M438" s="196"/>
      <c r="N438" s="196"/>
      <c r="O438" s="195"/>
      <c r="P438" s="195"/>
      <c r="Q438" s="195"/>
      <c r="R438" s="195"/>
      <c r="S438" s="195"/>
      <c r="T438" s="195"/>
      <c r="U438" s="195"/>
      <c r="V438" s="195"/>
      <c r="W438" s="195"/>
      <c r="X438" s="195"/>
      <c r="Y438" s="195"/>
      <c r="Z438" s="195"/>
    </row>
    <row r="439" spans="1:26" ht="22.5" customHeight="1">
      <c r="A439" s="195"/>
      <c r="B439" s="195"/>
      <c r="C439" s="195"/>
      <c r="D439" s="195"/>
      <c r="E439" s="195"/>
      <c r="F439" s="195"/>
      <c r="G439" s="195"/>
      <c r="H439" s="195"/>
      <c r="I439" s="195"/>
      <c r="J439" s="195"/>
      <c r="K439" s="195"/>
      <c r="L439" s="196"/>
      <c r="M439" s="196"/>
      <c r="N439" s="196"/>
      <c r="O439" s="195"/>
      <c r="P439" s="195"/>
      <c r="Q439" s="195"/>
      <c r="R439" s="195"/>
      <c r="S439" s="195"/>
      <c r="T439" s="195"/>
      <c r="U439" s="195"/>
      <c r="V439" s="195"/>
      <c r="W439" s="195"/>
      <c r="X439" s="195"/>
      <c r="Y439" s="195"/>
      <c r="Z439" s="195"/>
    </row>
    <row r="440" spans="1:26" ht="22.5" customHeight="1">
      <c r="A440" s="195"/>
      <c r="B440" s="195"/>
      <c r="C440" s="195"/>
      <c r="D440" s="195"/>
      <c r="E440" s="195"/>
      <c r="F440" s="195"/>
      <c r="G440" s="195"/>
      <c r="H440" s="195"/>
      <c r="I440" s="195"/>
      <c r="J440" s="195"/>
      <c r="K440" s="195"/>
      <c r="L440" s="196"/>
      <c r="M440" s="196"/>
      <c r="N440" s="196"/>
      <c r="O440" s="195"/>
      <c r="P440" s="195"/>
      <c r="Q440" s="195"/>
      <c r="R440" s="195"/>
      <c r="S440" s="195"/>
      <c r="T440" s="195"/>
      <c r="U440" s="195"/>
      <c r="V440" s="195"/>
      <c r="W440" s="195"/>
      <c r="X440" s="195"/>
      <c r="Y440" s="195"/>
      <c r="Z440" s="195"/>
    </row>
    <row r="441" spans="1:26" ht="22.5" customHeight="1">
      <c r="A441" s="195"/>
      <c r="B441" s="195"/>
      <c r="C441" s="195"/>
      <c r="D441" s="195"/>
      <c r="E441" s="195"/>
      <c r="F441" s="195"/>
      <c r="G441" s="195"/>
      <c r="H441" s="195"/>
      <c r="I441" s="195"/>
      <c r="J441" s="195"/>
      <c r="K441" s="195"/>
      <c r="L441" s="196"/>
      <c r="M441" s="196"/>
      <c r="N441" s="196"/>
      <c r="O441" s="195"/>
      <c r="P441" s="195"/>
      <c r="Q441" s="195"/>
      <c r="R441" s="195"/>
      <c r="S441" s="195"/>
      <c r="T441" s="195"/>
      <c r="U441" s="195"/>
      <c r="V441" s="195"/>
      <c r="W441" s="195"/>
      <c r="X441" s="195"/>
      <c r="Y441" s="195"/>
      <c r="Z441" s="195"/>
    </row>
    <row r="442" spans="1:26" ht="22.5" customHeight="1">
      <c r="A442" s="195"/>
      <c r="B442" s="195"/>
      <c r="C442" s="195"/>
      <c r="D442" s="195"/>
      <c r="E442" s="195"/>
      <c r="F442" s="195"/>
      <c r="G442" s="195"/>
      <c r="H442" s="195"/>
      <c r="I442" s="195"/>
      <c r="J442" s="195"/>
      <c r="K442" s="195"/>
      <c r="L442" s="196"/>
      <c r="M442" s="196"/>
      <c r="N442" s="196"/>
      <c r="O442" s="195"/>
      <c r="P442" s="195"/>
      <c r="Q442" s="195"/>
      <c r="R442" s="195"/>
      <c r="S442" s="195"/>
      <c r="T442" s="195"/>
      <c r="U442" s="195"/>
      <c r="V442" s="195"/>
      <c r="W442" s="195"/>
      <c r="X442" s="195"/>
      <c r="Y442" s="195"/>
      <c r="Z442" s="195"/>
    </row>
    <row r="443" spans="1:26" ht="22.5" customHeight="1">
      <c r="A443" s="195"/>
      <c r="B443" s="195"/>
      <c r="C443" s="195"/>
      <c r="D443" s="195"/>
      <c r="E443" s="195"/>
      <c r="F443" s="195"/>
      <c r="G443" s="195"/>
      <c r="H443" s="195"/>
      <c r="I443" s="195"/>
      <c r="J443" s="195"/>
      <c r="K443" s="195"/>
      <c r="L443" s="196"/>
      <c r="M443" s="196"/>
      <c r="N443" s="196"/>
      <c r="O443" s="195"/>
      <c r="P443" s="195"/>
      <c r="Q443" s="195"/>
      <c r="R443" s="195"/>
      <c r="S443" s="195"/>
      <c r="T443" s="195"/>
      <c r="U443" s="195"/>
      <c r="V443" s="195"/>
      <c r="W443" s="195"/>
      <c r="X443" s="195"/>
      <c r="Y443" s="195"/>
      <c r="Z443" s="195"/>
    </row>
    <row r="444" spans="1:26" ht="22.5" customHeight="1">
      <c r="A444" s="195"/>
      <c r="B444" s="195"/>
      <c r="C444" s="195"/>
      <c r="D444" s="195"/>
      <c r="E444" s="195"/>
      <c r="F444" s="195"/>
      <c r="G444" s="195"/>
      <c r="H444" s="195"/>
      <c r="I444" s="195"/>
      <c r="J444" s="195"/>
      <c r="K444" s="195"/>
      <c r="L444" s="196"/>
      <c r="M444" s="196"/>
      <c r="N444" s="196"/>
      <c r="O444" s="195"/>
      <c r="P444" s="195"/>
      <c r="Q444" s="195"/>
      <c r="R444" s="195"/>
      <c r="S444" s="195"/>
      <c r="T444" s="195"/>
      <c r="U444" s="195"/>
      <c r="V444" s="195"/>
      <c r="W444" s="195"/>
      <c r="X444" s="195"/>
      <c r="Y444" s="195"/>
      <c r="Z444" s="195"/>
    </row>
    <row r="445" spans="1:26" ht="22.5" customHeight="1">
      <c r="A445" s="195"/>
      <c r="B445" s="195"/>
      <c r="C445" s="195"/>
      <c r="D445" s="195"/>
      <c r="E445" s="195"/>
      <c r="F445" s="195"/>
      <c r="G445" s="195"/>
      <c r="H445" s="195"/>
      <c r="I445" s="195"/>
      <c r="J445" s="195"/>
      <c r="K445" s="195"/>
      <c r="L445" s="196"/>
      <c r="M445" s="196"/>
      <c r="N445" s="196"/>
      <c r="O445" s="195"/>
      <c r="P445" s="195"/>
      <c r="Q445" s="195"/>
      <c r="R445" s="195"/>
      <c r="S445" s="195"/>
      <c r="T445" s="195"/>
      <c r="U445" s="195"/>
      <c r="V445" s="195"/>
      <c r="W445" s="195"/>
      <c r="X445" s="195"/>
      <c r="Y445" s="195"/>
      <c r="Z445" s="195"/>
    </row>
    <row r="446" spans="1:26" ht="22.5" customHeight="1">
      <c r="A446" s="195"/>
      <c r="B446" s="195"/>
      <c r="C446" s="195"/>
      <c r="D446" s="195"/>
      <c r="E446" s="195"/>
      <c r="F446" s="195"/>
      <c r="G446" s="195"/>
      <c r="H446" s="195"/>
      <c r="I446" s="195"/>
      <c r="J446" s="195"/>
      <c r="K446" s="195"/>
      <c r="L446" s="196"/>
      <c r="M446" s="196"/>
      <c r="N446" s="196"/>
      <c r="O446" s="195"/>
      <c r="P446" s="195"/>
      <c r="Q446" s="195"/>
      <c r="R446" s="195"/>
      <c r="S446" s="195"/>
      <c r="T446" s="195"/>
      <c r="U446" s="195"/>
      <c r="V446" s="195"/>
      <c r="W446" s="195"/>
      <c r="X446" s="195"/>
      <c r="Y446" s="195"/>
      <c r="Z446" s="195"/>
    </row>
    <row r="447" spans="1:26" ht="22.5" customHeight="1">
      <c r="A447" s="195"/>
      <c r="B447" s="195"/>
      <c r="C447" s="195"/>
      <c r="D447" s="195"/>
      <c r="E447" s="195"/>
      <c r="F447" s="195"/>
      <c r="G447" s="195"/>
      <c r="H447" s="195"/>
      <c r="I447" s="195"/>
      <c r="J447" s="195"/>
      <c r="K447" s="195"/>
      <c r="L447" s="196"/>
      <c r="M447" s="196"/>
      <c r="N447" s="196"/>
      <c r="O447" s="195"/>
      <c r="P447" s="195"/>
      <c r="Q447" s="195"/>
      <c r="R447" s="195"/>
      <c r="S447" s="195"/>
      <c r="T447" s="195"/>
      <c r="U447" s="195"/>
      <c r="V447" s="195"/>
      <c r="W447" s="195"/>
      <c r="X447" s="195"/>
      <c r="Y447" s="195"/>
      <c r="Z447" s="195"/>
    </row>
    <row r="448" spans="1:26" ht="22.5" customHeight="1">
      <c r="A448" s="195"/>
      <c r="B448" s="195"/>
      <c r="C448" s="195"/>
      <c r="D448" s="195"/>
      <c r="E448" s="195"/>
      <c r="F448" s="195"/>
      <c r="G448" s="195"/>
      <c r="H448" s="195"/>
      <c r="I448" s="195"/>
      <c r="J448" s="195"/>
      <c r="K448" s="195"/>
      <c r="L448" s="196"/>
      <c r="M448" s="196"/>
      <c r="N448" s="196"/>
      <c r="O448" s="195"/>
      <c r="P448" s="195"/>
      <c r="Q448" s="195"/>
      <c r="R448" s="195"/>
      <c r="S448" s="195"/>
      <c r="T448" s="195"/>
      <c r="U448" s="195"/>
      <c r="V448" s="195"/>
      <c r="W448" s="195"/>
      <c r="X448" s="195"/>
      <c r="Y448" s="195"/>
      <c r="Z448" s="195"/>
    </row>
    <row r="449" spans="1:26" ht="22.5" customHeight="1">
      <c r="A449" s="195"/>
      <c r="B449" s="195"/>
      <c r="C449" s="195"/>
      <c r="D449" s="195"/>
      <c r="E449" s="195"/>
      <c r="F449" s="195"/>
      <c r="G449" s="195"/>
      <c r="H449" s="195"/>
      <c r="I449" s="195"/>
      <c r="J449" s="195"/>
      <c r="K449" s="195"/>
      <c r="L449" s="196"/>
      <c r="M449" s="196"/>
      <c r="N449" s="196"/>
      <c r="O449" s="195"/>
      <c r="P449" s="195"/>
      <c r="Q449" s="195"/>
      <c r="R449" s="195"/>
      <c r="S449" s="195"/>
      <c r="T449" s="195"/>
      <c r="U449" s="195"/>
      <c r="V449" s="195"/>
      <c r="W449" s="195"/>
      <c r="X449" s="195"/>
      <c r="Y449" s="195"/>
      <c r="Z449" s="195"/>
    </row>
    <row r="450" spans="1:26" ht="22.5" customHeight="1">
      <c r="A450" s="195"/>
      <c r="B450" s="195"/>
      <c r="C450" s="195"/>
      <c r="D450" s="195"/>
      <c r="E450" s="195"/>
      <c r="F450" s="195"/>
      <c r="G450" s="195"/>
      <c r="H450" s="195"/>
      <c r="I450" s="195"/>
      <c r="J450" s="195"/>
      <c r="K450" s="195"/>
      <c r="L450" s="196"/>
      <c r="M450" s="196"/>
      <c r="N450" s="196"/>
      <c r="O450" s="195"/>
      <c r="P450" s="195"/>
      <c r="Q450" s="195"/>
      <c r="R450" s="195"/>
      <c r="S450" s="195"/>
      <c r="T450" s="195"/>
      <c r="U450" s="195"/>
      <c r="V450" s="195"/>
      <c r="W450" s="195"/>
      <c r="X450" s="195"/>
      <c r="Y450" s="195"/>
      <c r="Z450" s="195"/>
    </row>
    <row r="451" spans="1:26" ht="22.5" customHeight="1">
      <c r="A451" s="195"/>
      <c r="B451" s="195"/>
      <c r="C451" s="195"/>
      <c r="D451" s="195"/>
      <c r="E451" s="195"/>
      <c r="F451" s="195"/>
      <c r="G451" s="195"/>
      <c r="H451" s="195"/>
      <c r="I451" s="195"/>
      <c r="J451" s="195"/>
      <c r="K451" s="195"/>
      <c r="L451" s="196"/>
      <c r="M451" s="196"/>
      <c r="N451" s="196"/>
      <c r="O451" s="195"/>
      <c r="P451" s="195"/>
      <c r="Q451" s="195"/>
      <c r="R451" s="195"/>
      <c r="S451" s="195"/>
      <c r="T451" s="195"/>
      <c r="U451" s="195"/>
      <c r="V451" s="195"/>
      <c r="W451" s="195"/>
      <c r="X451" s="195"/>
      <c r="Y451" s="195"/>
      <c r="Z451" s="195"/>
    </row>
    <row r="452" spans="1:26" ht="22.5" customHeight="1">
      <c r="A452" s="195"/>
      <c r="B452" s="195"/>
      <c r="C452" s="195"/>
      <c r="D452" s="195"/>
      <c r="E452" s="195"/>
      <c r="F452" s="195"/>
      <c r="G452" s="195"/>
      <c r="H452" s="195"/>
      <c r="I452" s="195"/>
      <c r="J452" s="195"/>
      <c r="K452" s="195"/>
      <c r="L452" s="196"/>
      <c r="M452" s="196"/>
      <c r="N452" s="196"/>
      <c r="O452" s="195"/>
      <c r="P452" s="195"/>
      <c r="Q452" s="195"/>
      <c r="R452" s="195"/>
      <c r="S452" s="195"/>
      <c r="T452" s="195"/>
      <c r="U452" s="195"/>
      <c r="V452" s="195"/>
      <c r="W452" s="195"/>
      <c r="X452" s="195"/>
      <c r="Y452" s="195"/>
      <c r="Z452" s="195"/>
    </row>
    <row r="453" spans="1:26" ht="22.5" customHeight="1">
      <c r="A453" s="195"/>
      <c r="B453" s="195"/>
      <c r="C453" s="195"/>
      <c r="D453" s="195"/>
      <c r="E453" s="195"/>
      <c r="F453" s="195"/>
      <c r="G453" s="195"/>
      <c r="H453" s="195"/>
      <c r="I453" s="195"/>
      <c r="J453" s="195"/>
      <c r="K453" s="195"/>
      <c r="L453" s="196"/>
      <c r="M453" s="196"/>
      <c r="N453" s="196"/>
      <c r="O453" s="195"/>
      <c r="P453" s="195"/>
      <c r="Q453" s="195"/>
      <c r="R453" s="195"/>
      <c r="S453" s="195"/>
      <c r="T453" s="195"/>
      <c r="U453" s="195"/>
      <c r="V453" s="195"/>
      <c r="W453" s="195"/>
      <c r="X453" s="195"/>
      <c r="Y453" s="195"/>
      <c r="Z453" s="195"/>
    </row>
    <row r="454" spans="1:26" ht="22.5" customHeight="1">
      <c r="A454" s="195"/>
      <c r="B454" s="195"/>
      <c r="C454" s="195"/>
      <c r="D454" s="195"/>
      <c r="E454" s="195"/>
      <c r="F454" s="195"/>
      <c r="G454" s="195"/>
      <c r="H454" s="195"/>
      <c r="I454" s="195"/>
      <c r="J454" s="195"/>
      <c r="K454" s="195"/>
      <c r="L454" s="196"/>
      <c r="M454" s="196"/>
      <c r="N454" s="196"/>
      <c r="O454" s="195"/>
      <c r="P454" s="195"/>
      <c r="Q454" s="195"/>
      <c r="R454" s="195"/>
      <c r="S454" s="195"/>
      <c r="T454" s="195"/>
      <c r="U454" s="195"/>
      <c r="V454" s="195"/>
      <c r="W454" s="195"/>
      <c r="X454" s="195"/>
      <c r="Y454" s="195"/>
      <c r="Z454" s="195"/>
    </row>
    <row r="455" spans="1:26" ht="22.5" customHeight="1">
      <c r="A455" s="195"/>
      <c r="B455" s="195"/>
      <c r="C455" s="195"/>
      <c r="D455" s="195"/>
      <c r="E455" s="195"/>
      <c r="F455" s="195"/>
      <c r="G455" s="195"/>
      <c r="H455" s="195"/>
      <c r="I455" s="195"/>
      <c r="J455" s="195"/>
      <c r="K455" s="195"/>
      <c r="L455" s="196"/>
      <c r="M455" s="196"/>
      <c r="N455" s="196"/>
      <c r="O455" s="195"/>
      <c r="P455" s="195"/>
      <c r="Q455" s="195"/>
      <c r="R455" s="195"/>
      <c r="S455" s="195"/>
      <c r="T455" s="195"/>
      <c r="U455" s="195"/>
      <c r="V455" s="195"/>
      <c r="W455" s="195"/>
      <c r="X455" s="195"/>
      <c r="Y455" s="195"/>
      <c r="Z455" s="195"/>
    </row>
    <row r="456" spans="1:26" ht="22.5" customHeight="1">
      <c r="A456" s="195"/>
      <c r="B456" s="195"/>
      <c r="C456" s="195"/>
      <c r="D456" s="195"/>
      <c r="E456" s="195"/>
      <c r="F456" s="195"/>
      <c r="G456" s="195"/>
      <c r="H456" s="195"/>
      <c r="I456" s="195"/>
      <c r="J456" s="195"/>
      <c r="K456" s="195"/>
      <c r="L456" s="196"/>
      <c r="M456" s="196"/>
      <c r="N456" s="196"/>
      <c r="O456" s="195"/>
      <c r="P456" s="195"/>
      <c r="Q456" s="195"/>
      <c r="R456" s="195"/>
      <c r="S456" s="195"/>
      <c r="T456" s="195"/>
      <c r="U456" s="195"/>
      <c r="V456" s="195"/>
      <c r="W456" s="195"/>
      <c r="X456" s="195"/>
      <c r="Y456" s="195"/>
      <c r="Z456" s="195"/>
    </row>
    <row r="457" spans="1:26" ht="22.5" customHeight="1">
      <c r="A457" s="195"/>
      <c r="B457" s="195"/>
      <c r="C457" s="195"/>
      <c r="D457" s="195"/>
      <c r="E457" s="195"/>
      <c r="F457" s="195"/>
      <c r="G457" s="195"/>
      <c r="H457" s="195"/>
      <c r="I457" s="195"/>
      <c r="J457" s="195"/>
      <c r="K457" s="195"/>
      <c r="L457" s="196"/>
      <c r="M457" s="196"/>
      <c r="N457" s="196"/>
      <c r="O457" s="195"/>
      <c r="P457" s="195"/>
      <c r="Q457" s="195"/>
      <c r="R457" s="195"/>
      <c r="S457" s="195"/>
      <c r="T457" s="195"/>
      <c r="U457" s="195"/>
      <c r="V457" s="195"/>
      <c r="W457" s="195"/>
      <c r="X457" s="195"/>
      <c r="Y457" s="195"/>
      <c r="Z457" s="195"/>
    </row>
    <row r="458" spans="1:26" ht="22.5" customHeight="1">
      <c r="A458" s="195"/>
      <c r="B458" s="195"/>
      <c r="C458" s="195"/>
      <c r="D458" s="195"/>
      <c r="E458" s="195"/>
      <c r="F458" s="195"/>
      <c r="G458" s="195"/>
      <c r="H458" s="195"/>
      <c r="I458" s="195"/>
      <c r="J458" s="195"/>
      <c r="K458" s="195"/>
      <c r="L458" s="196"/>
      <c r="M458" s="196"/>
      <c r="N458" s="196"/>
      <c r="O458" s="195"/>
      <c r="P458" s="195"/>
      <c r="Q458" s="195"/>
      <c r="R458" s="195"/>
      <c r="S458" s="195"/>
      <c r="T458" s="195"/>
      <c r="U458" s="195"/>
      <c r="V458" s="195"/>
      <c r="W458" s="195"/>
      <c r="X458" s="195"/>
      <c r="Y458" s="195"/>
      <c r="Z458" s="195"/>
    </row>
    <row r="459" spans="1:26" ht="22.5" customHeight="1">
      <c r="A459" s="195"/>
      <c r="B459" s="195"/>
      <c r="C459" s="195"/>
      <c r="D459" s="195"/>
      <c r="E459" s="195"/>
      <c r="F459" s="195"/>
      <c r="G459" s="195"/>
      <c r="H459" s="195"/>
      <c r="I459" s="195"/>
      <c r="J459" s="195"/>
      <c r="K459" s="195"/>
      <c r="L459" s="196"/>
      <c r="M459" s="196"/>
      <c r="N459" s="196"/>
      <c r="O459" s="195"/>
      <c r="P459" s="195"/>
      <c r="Q459" s="195"/>
      <c r="R459" s="195"/>
      <c r="S459" s="195"/>
      <c r="T459" s="195"/>
      <c r="U459" s="195"/>
      <c r="V459" s="195"/>
      <c r="W459" s="195"/>
      <c r="X459" s="195"/>
      <c r="Y459" s="195"/>
      <c r="Z459" s="195"/>
    </row>
    <row r="460" spans="1:26" ht="22.5" customHeight="1">
      <c r="A460" s="195"/>
      <c r="B460" s="195"/>
      <c r="C460" s="195"/>
      <c r="D460" s="195"/>
      <c r="E460" s="195"/>
      <c r="F460" s="195"/>
      <c r="G460" s="195"/>
      <c r="H460" s="195"/>
      <c r="I460" s="195"/>
      <c r="J460" s="195"/>
      <c r="K460" s="195"/>
      <c r="L460" s="196"/>
      <c r="M460" s="196"/>
      <c r="N460" s="196"/>
      <c r="O460" s="195"/>
      <c r="P460" s="195"/>
      <c r="Q460" s="195"/>
      <c r="R460" s="195"/>
      <c r="S460" s="195"/>
      <c r="T460" s="195"/>
      <c r="U460" s="195"/>
      <c r="V460" s="195"/>
      <c r="W460" s="195"/>
      <c r="X460" s="195"/>
      <c r="Y460" s="195"/>
      <c r="Z460" s="195"/>
    </row>
    <row r="461" spans="1:26" ht="22.5" customHeight="1">
      <c r="A461" s="195"/>
      <c r="B461" s="195"/>
      <c r="C461" s="195"/>
      <c r="D461" s="195"/>
      <c r="E461" s="195"/>
      <c r="F461" s="195"/>
      <c r="G461" s="195"/>
      <c r="H461" s="195"/>
      <c r="I461" s="195"/>
      <c r="J461" s="195"/>
      <c r="K461" s="195"/>
      <c r="L461" s="196"/>
      <c r="M461" s="196"/>
      <c r="N461" s="196"/>
      <c r="O461" s="195"/>
      <c r="P461" s="195"/>
      <c r="Q461" s="195"/>
      <c r="R461" s="195"/>
      <c r="S461" s="195"/>
      <c r="T461" s="195"/>
      <c r="U461" s="195"/>
      <c r="V461" s="195"/>
      <c r="W461" s="195"/>
      <c r="X461" s="195"/>
      <c r="Y461" s="195"/>
      <c r="Z461" s="195"/>
    </row>
    <row r="462" spans="1:26" ht="22.5" customHeight="1">
      <c r="A462" s="195"/>
      <c r="B462" s="195"/>
      <c r="C462" s="195"/>
      <c r="D462" s="195"/>
      <c r="E462" s="195"/>
      <c r="F462" s="195"/>
      <c r="G462" s="195"/>
      <c r="H462" s="195"/>
      <c r="I462" s="195"/>
      <c r="J462" s="195"/>
      <c r="K462" s="195"/>
      <c r="L462" s="196"/>
      <c r="M462" s="196"/>
      <c r="N462" s="196"/>
      <c r="O462" s="195"/>
      <c r="P462" s="195"/>
      <c r="Q462" s="195"/>
      <c r="R462" s="195"/>
      <c r="S462" s="195"/>
      <c r="T462" s="195"/>
      <c r="U462" s="195"/>
      <c r="V462" s="195"/>
      <c r="W462" s="195"/>
      <c r="X462" s="195"/>
      <c r="Y462" s="195"/>
      <c r="Z462" s="195"/>
    </row>
    <row r="463" spans="1:26" ht="22.5" customHeight="1">
      <c r="A463" s="195"/>
      <c r="B463" s="195"/>
      <c r="C463" s="195"/>
      <c r="D463" s="195"/>
      <c r="E463" s="195"/>
      <c r="F463" s="195"/>
      <c r="G463" s="195"/>
      <c r="H463" s="195"/>
      <c r="I463" s="195"/>
      <c r="J463" s="195"/>
      <c r="K463" s="195"/>
      <c r="L463" s="196"/>
      <c r="M463" s="196"/>
      <c r="N463" s="196"/>
      <c r="O463" s="195"/>
      <c r="P463" s="195"/>
      <c r="Q463" s="195"/>
      <c r="R463" s="195"/>
      <c r="S463" s="195"/>
      <c r="T463" s="195"/>
      <c r="U463" s="195"/>
      <c r="V463" s="195"/>
      <c r="W463" s="195"/>
      <c r="X463" s="195"/>
      <c r="Y463" s="195"/>
      <c r="Z463" s="195"/>
    </row>
    <row r="464" spans="1:26" ht="22.5" customHeight="1">
      <c r="A464" s="195"/>
      <c r="B464" s="195"/>
      <c r="C464" s="195"/>
      <c r="D464" s="195"/>
      <c r="E464" s="195"/>
      <c r="F464" s="195"/>
      <c r="G464" s="195"/>
      <c r="H464" s="195"/>
      <c r="I464" s="195"/>
      <c r="J464" s="195"/>
      <c r="K464" s="195"/>
      <c r="L464" s="196"/>
      <c r="M464" s="196"/>
      <c r="N464" s="196"/>
      <c r="O464" s="195"/>
      <c r="P464" s="195"/>
      <c r="Q464" s="195"/>
      <c r="R464" s="195"/>
      <c r="S464" s="195"/>
      <c r="T464" s="195"/>
      <c r="U464" s="195"/>
      <c r="V464" s="195"/>
      <c r="W464" s="195"/>
      <c r="X464" s="195"/>
      <c r="Y464" s="195"/>
      <c r="Z464" s="195"/>
    </row>
    <row r="465" spans="1:26" ht="22.5" customHeight="1">
      <c r="A465" s="195"/>
      <c r="B465" s="195"/>
      <c r="C465" s="195"/>
      <c r="D465" s="195"/>
      <c r="E465" s="195"/>
      <c r="F465" s="195"/>
      <c r="G465" s="195"/>
      <c r="H465" s="195"/>
      <c r="I465" s="195"/>
      <c r="J465" s="195"/>
      <c r="K465" s="195"/>
      <c r="L465" s="196"/>
      <c r="M465" s="196"/>
      <c r="N465" s="196"/>
      <c r="O465" s="195"/>
      <c r="P465" s="195"/>
      <c r="Q465" s="195"/>
      <c r="R465" s="195"/>
      <c r="S465" s="195"/>
      <c r="T465" s="195"/>
      <c r="U465" s="195"/>
      <c r="V465" s="195"/>
      <c r="W465" s="195"/>
      <c r="X465" s="195"/>
      <c r="Y465" s="195"/>
      <c r="Z465" s="195"/>
    </row>
    <row r="466" spans="1:26" ht="22.5" customHeight="1">
      <c r="A466" s="195"/>
      <c r="B466" s="195"/>
      <c r="C466" s="195"/>
      <c r="D466" s="195"/>
      <c r="E466" s="195"/>
      <c r="F466" s="195"/>
      <c r="G466" s="195"/>
      <c r="H466" s="195"/>
      <c r="I466" s="195"/>
      <c r="J466" s="195"/>
      <c r="K466" s="195"/>
      <c r="L466" s="196"/>
      <c r="M466" s="196"/>
      <c r="N466" s="196"/>
      <c r="O466" s="195"/>
      <c r="P466" s="195"/>
      <c r="Q466" s="195"/>
      <c r="R466" s="195"/>
      <c r="S466" s="195"/>
      <c r="T466" s="195"/>
      <c r="U466" s="195"/>
      <c r="V466" s="195"/>
      <c r="W466" s="195"/>
      <c r="X466" s="195"/>
      <c r="Y466" s="195"/>
      <c r="Z466" s="195"/>
    </row>
    <row r="467" spans="1:26" ht="22.5" customHeight="1">
      <c r="A467" s="195"/>
      <c r="B467" s="195"/>
      <c r="C467" s="195"/>
      <c r="D467" s="195"/>
      <c r="E467" s="195"/>
      <c r="F467" s="195"/>
      <c r="G467" s="195"/>
      <c r="H467" s="195"/>
      <c r="I467" s="195"/>
      <c r="J467" s="195"/>
      <c r="K467" s="195"/>
      <c r="L467" s="196"/>
      <c r="M467" s="196"/>
      <c r="N467" s="196"/>
      <c r="O467" s="195"/>
      <c r="P467" s="195"/>
      <c r="Q467" s="195"/>
      <c r="R467" s="195"/>
      <c r="S467" s="195"/>
      <c r="T467" s="195"/>
      <c r="U467" s="195"/>
      <c r="V467" s="195"/>
      <c r="W467" s="195"/>
      <c r="X467" s="195"/>
      <c r="Y467" s="195"/>
      <c r="Z467" s="195"/>
    </row>
    <row r="468" spans="1:26" ht="22.5" customHeight="1">
      <c r="A468" s="195"/>
      <c r="B468" s="195"/>
      <c r="C468" s="195"/>
      <c r="D468" s="195"/>
      <c r="E468" s="195"/>
      <c r="F468" s="195"/>
      <c r="G468" s="195"/>
      <c r="H468" s="195"/>
      <c r="I468" s="195"/>
      <c r="J468" s="195"/>
      <c r="K468" s="195"/>
      <c r="L468" s="196"/>
      <c r="M468" s="196"/>
      <c r="N468" s="196"/>
      <c r="O468" s="195"/>
      <c r="P468" s="195"/>
      <c r="Q468" s="195"/>
      <c r="R468" s="195"/>
      <c r="S468" s="195"/>
      <c r="T468" s="195"/>
      <c r="U468" s="195"/>
      <c r="V468" s="195"/>
      <c r="W468" s="195"/>
      <c r="X468" s="195"/>
      <c r="Y468" s="195"/>
      <c r="Z468" s="195"/>
    </row>
    <row r="469" spans="1:26" ht="22.5" customHeight="1">
      <c r="A469" s="195"/>
      <c r="B469" s="195"/>
      <c r="C469" s="195"/>
      <c r="D469" s="195"/>
      <c r="E469" s="195"/>
      <c r="F469" s="195"/>
      <c r="G469" s="195"/>
      <c r="H469" s="195"/>
      <c r="I469" s="195"/>
      <c r="J469" s="195"/>
      <c r="K469" s="195"/>
      <c r="L469" s="196"/>
      <c r="M469" s="196"/>
      <c r="N469" s="196"/>
      <c r="O469" s="195"/>
      <c r="P469" s="195"/>
      <c r="Q469" s="195"/>
      <c r="R469" s="195"/>
      <c r="S469" s="195"/>
      <c r="T469" s="195"/>
      <c r="U469" s="195"/>
      <c r="V469" s="195"/>
      <c r="W469" s="195"/>
      <c r="X469" s="195"/>
      <c r="Y469" s="195"/>
      <c r="Z469" s="195"/>
    </row>
    <row r="470" spans="1:26" ht="22.5" customHeight="1">
      <c r="A470" s="195"/>
      <c r="B470" s="195"/>
      <c r="C470" s="195"/>
      <c r="D470" s="195"/>
      <c r="E470" s="195"/>
      <c r="F470" s="195"/>
      <c r="G470" s="195"/>
      <c r="H470" s="195"/>
      <c r="I470" s="195"/>
      <c r="J470" s="195"/>
      <c r="K470" s="195"/>
      <c r="L470" s="196"/>
      <c r="M470" s="196"/>
      <c r="N470" s="196"/>
      <c r="O470" s="195"/>
      <c r="P470" s="195"/>
      <c r="Q470" s="195"/>
      <c r="R470" s="195"/>
      <c r="S470" s="195"/>
      <c r="T470" s="195"/>
      <c r="U470" s="195"/>
      <c r="V470" s="195"/>
      <c r="W470" s="195"/>
      <c r="X470" s="195"/>
      <c r="Y470" s="195"/>
      <c r="Z470" s="195"/>
    </row>
    <row r="471" spans="1:26" ht="22.5" customHeight="1">
      <c r="A471" s="195"/>
      <c r="B471" s="195"/>
      <c r="C471" s="195"/>
      <c r="D471" s="195"/>
      <c r="E471" s="195"/>
      <c r="F471" s="195"/>
      <c r="G471" s="195"/>
      <c r="H471" s="195"/>
      <c r="I471" s="195"/>
      <c r="J471" s="195"/>
      <c r="K471" s="195"/>
      <c r="L471" s="196"/>
      <c r="M471" s="196"/>
      <c r="N471" s="196"/>
      <c r="O471" s="195"/>
      <c r="P471" s="195"/>
      <c r="Q471" s="195"/>
      <c r="R471" s="195"/>
      <c r="S471" s="195"/>
      <c r="T471" s="195"/>
      <c r="U471" s="195"/>
      <c r="V471" s="195"/>
      <c r="W471" s="195"/>
      <c r="X471" s="195"/>
      <c r="Y471" s="195"/>
      <c r="Z471" s="195"/>
    </row>
    <row r="472" spans="1:26" ht="22.5" customHeight="1">
      <c r="A472" s="195"/>
      <c r="B472" s="195"/>
      <c r="C472" s="195"/>
      <c r="D472" s="195"/>
      <c r="E472" s="195"/>
      <c r="F472" s="195"/>
      <c r="G472" s="195"/>
      <c r="H472" s="195"/>
      <c r="I472" s="195"/>
      <c r="J472" s="195"/>
      <c r="K472" s="195"/>
      <c r="L472" s="196"/>
      <c r="M472" s="196"/>
      <c r="N472" s="196"/>
      <c r="O472" s="195"/>
      <c r="P472" s="195"/>
      <c r="Q472" s="195"/>
      <c r="R472" s="195"/>
      <c r="S472" s="195"/>
      <c r="T472" s="195"/>
      <c r="U472" s="195"/>
      <c r="V472" s="195"/>
      <c r="W472" s="195"/>
      <c r="X472" s="195"/>
      <c r="Y472" s="195"/>
      <c r="Z472" s="195"/>
    </row>
    <row r="473" spans="1:26" ht="22.5" customHeight="1">
      <c r="A473" s="195"/>
      <c r="B473" s="195"/>
      <c r="C473" s="195"/>
      <c r="D473" s="195"/>
      <c r="E473" s="195"/>
      <c r="F473" s="195"/>
      <c r="G473" s="195"/>
      <c r="H473" s="195"/>
      <c r="I473" s="195"/>
      <c r="J473" s="195"/>
      <c r="K473" s="195"/>
      <c r="L473" s="196"/>
      <c r="M473" s="196"/>
      <c r="N473" s="196"/>
      <c r="O473" s="195"/>
      <c r="P473" s="195"/>
      <c r="Q473" s="195"/>
      <c r="R473" s="195"/>
      <c r="S473" s="195"/>
      <c r="T473" s="195"/>
      <c r="U473" s="195"/>
      <c r="V473" s="195"/>
      <c r="W473" s="195"/>
      <c r="X473" s="195"/>
      <c r="Y473" s="195"/>
      <c r="Z473" s="195"/>
    </row>
    <row r="474" spans="1:26" ht="22.5" customHeight="1">
      <c r="A474" s="195"/>
      <c r="B474" s="195"/>
      <c r="C474" s="195"/>
      <c r="D474" s="195"/>
      <c r="E474" s="195"/>
      <c r="F474" s="195"/>
      <c r="G474" s="195"/>
      <c r="H474" s="195"/>
      <c r="I474" s="195"/>
      <c r="J474" s="195"/>
      <c r="K474" s="195"/>
      <c r="L474" s="196"/>
      <c r="M474" s="196"/>
      <c r="N474" s="196"/>
      <c r="O474" s="195"/>
      <c r="P474" s="195"/>
      <c r="Q474" s="195"/>
      <c r="R474" s="195"/>
      <c r="S474" s="195"/>
      <c r="T474" s="195"/>
      <c r="U474" s="195"/>
      <c r="V474" s="195"/>
      <c r="W474" s="195"/>
      <c r="X474" s="195"/>
      <c r="Y474" s="195"/>
      <c r="Z474" s="195"/>
    </row>
    <row r="475" spans="1:26" ht="22.5" customHeight="1">
      <c r="A475" s="195"/>
      <c r="B475" s="195"/>
      <c r="C475" s="195"/>
      <c r="D475" s="195"/>
      <c r="E475" s="195"/>
      <c r="F475" s="195"/>
      <c r="G475" s="195"/>
      <c r="H475" s="195"/>
      <c r="I475" s="195"/>
      <c r="J475" s="195"/>
      <c r="K475" s="195"/>
      <c r="L475" s="196"/>
      <c r="M475" s="196"/>
      <c r="N475" s="196"/>
      <c r="O475" s="195"/>
      <c r="P475" s="195"/>
      <c r="Q475" s="195"/>
      <c r="R475" s="195"/>
      <c r="S475" s="195"/>
      <c r="T475" s="195"/>
      <c r="U475" s="195"/>
      <c r="V475" s="195"/>
      <c r="W475" s="195"/>
      <c r="X475" s="195"/>
      <c r="Y475" s="195"/>
      <c r="Z475" s="195"/>
    </row>
    <row r="476" spans="1:26" ht="22.5" customHeight="1">
      <c r="A476" s="195"/>
      <c r="B476" s="195"/>
      <c r="C476" s="195"/>
      <c r="D476" s="195"/>
      <c r="E476" s="195"/>
      <c r="F476" s="195"/>
      <c r="G476" s="195"/>
      <c r="H476" s="195"/>
      <c r="I476" s="195"/>
      <c r="J476" s="195"/>
      <c r="K476" s="195"/>
      <c r="L476" s="196"/>
      <c r="M476" s="196"/>
      <c r="N476" s="196"/>
      <c r="O476" s="195"/>
      <c r="P476" s="195"/>
      <c r="Q476" s="195"/>
      <c r="R476" s="195"/>
      <c r="S476" s="195"/>
      <c r="T476" s="195"/>
      <c r="U476" s="195"/>
      <c r="V476" s="195"/>
      <c r="W476" s="195"/>
      <c r="X476" s="195"/>
      <c r="Y476" s="195"/>
      <c r="Z476" s="195"/>
    </row>
    <row r="477" spans="1:26" ht="22.5" customHeight="1">
      <c r="A477" s="195"/>
      <c r="B477" s="195"/>
      <c r="C477" s="195"/>
      <c r="D477" s="195"/>
      <c r="E477" s="195"/>
      <c r="F477" s="195"/>
      <c r="G477" s="195"/>
      <c r="H477" s="195"/>
      <c r="I477" s="195"/>
      <c r="J477" s="195"/>
      <c r="K477" s="195"/>
      <c r="L477" s="196"/>
      <c r="M477" s="196"/>
      <c r="N477" s="196"/>
      <c r="O477" s="195"/>
      <c r="P477" s="195"/>
      <c r="Q477" s="195"/>
      <c r="R477" s="195"/>
      <c r="S477" s="195"/>
      <c r="T477" s="195"/>
      <c r="U477" s="195"/>
      <c r="V477" s="195"/>
      <c r="W477" s="195"/>
      <c r="X477" s="195"/>
      <c r="Y477" s="195"/>
      <c r="Z477" s="195"/>
    </row>
    <row r="478" spans="1:26" ht="22.5" customHeight="1">
      <c r="A478" s="195"/>
      <c r="B478" s="195"/>
      <c r="C478" s="195"/>
      <c r="D478" s="195"/>
      <c r="E478" s="195"/>
      <c r="F478" s="195"/>
      <c r="G478" s="195"/>
      <c r="H478" s="195"/>
      <c r="I478" s="195"/>
      <c r="J478" s="195"/>
      <c r="K478" s="195"/>
      <c r="L478" s="196"/>
      <c r="M478" s="196"/>
      <c r="N478" s="196"/>
      <c r="O478" s="195"/>
      <c r="P478" s="195"/>
      <c r="Q478" s="195"/>
      <c r="R478" s="195"/>
      <c r="S478" s="195"/>
      <c r="T478" s="195"/>
      <c r="U478" s="195"/>
      <c r="V478" s="195"/>
      <c r="W478" s="195"/>
      <c r="X478" s="195"/>
      <c r="Y478" s="195"/>
      <c r="Z478" s="195"/>
    </row>
    <row r="479" spans="1:26" ht="22.5" customHeight="1">
      <c r="A479" s="195"/>
      <c r="B479" s="195"/>
      <c r="C479" s="195"/>
      <c r="D479" s="195"/>
      <c r="E479" s="195"/>
      <c r="F479" s="195"/>
      <c r="G479" s="195"/>
      <c r="H479" s="195"/>
      <c r="I479" s="195"/>
      <c r="J479" s="195"/>
      <c r="K479" s="195"/>
      <c r="L479" s="196"/>
      <c r="M479" s="196"/>
      <c r="N479" s="196"/>
      <c r="O479" s="195"/>
      <c r="P479" s="195"/>
      <c r="Q479" s="195"/>
      <c r="R479" s="195"/>
      <c r="S479" s="195"/>
      <c r="T479" s="195"/>
      <c r="U479" s="195"/>
      <c r="V479" s="195"/>
      <c r="W479" s="195"/>
      <c r="X479" s="195"/>
      <c r="Y479" s="195"/>
      <c r="Z479" s="195"/>
    </row>
    <row r="480" spans="1:26" ht="22.5" customHeight="1">
      <c r="A480" s="195"/>
      <c r="B480" s="195"/>
      <c r="C480" s="195"/>
      <c r="D480" s="195"/>
      <c r="E480" s="195"/>
      <c r="F480" s="195"/>
      <c r="G480" s="195"/>
      <c r="H480" s="195"/>
      <c r="I480" s="195"/>
      <c r="J480" s="195"/>
      <c r="K480" s="195"/>
      <c r="L480" s="196"/>
      <c r="M480" s="196"/>
      <c r="N480" s="196"/>
      <c r="O480" s="195"/>
      <c r="P480" s="195"/>
      <c r="Q480" s="195"/>
      <c r="R480" s="195"/>
      <c r="S480" s="195"/>
      <c r="T480" s="195"/>
      <c r="U480" s="195"/>
      <c r="V480" s="195"/>
      <c r="W480" s="195"/>
      <c r="X480" s="195"/>
      <c r="Y480" s="195"/>
      <c r="Z480" s="195"/>
    </row>
    <row r="481" spans="1:26" ht="22.5" customHeight="1">
      <c r="A481" s="195"/>
      <c r="B481" s="195"/>
      <c r="C481" s="195"/>
      <c r="D481" s="195"/>
      <c r="E481" s="195"/>
      <c r="F481" s="195"/>
      <c r="G481" s="195"/>
      <c r="H481" s="195"/>
      <c r="I481" s="195"/>
      <c r="J481" s="195"/>
      <c r="K481" s="195"/>
      <c r="L481" s="196"/>
      <c r="M481" s="196"/>
      <c r="N481" s="196"/>
      <c r="O481" s="195"/>
      <c r="P481" s="195"/>
      <c r="Q481" s="195"/>
      <c r="R481" s="195"/>
      <c r="S481" s="195"/>
      <c r="T481" s="195"/>
      <c r="U481" s="195"/>
      <c r="V481" s="195"/>
      <c r="W481" s="195"/>
      <c r="X481" s="195"/>
      <c r="Y481" s="195"/>
      <c r="Z481" s="195"/>
    </row>
    <row r="482" spans="1:26" ht="22.5" customHeight="1">
      <c r="A482" s="195"/>
      <c r="B482" s="195"/>
      <c r="C482" s="195"/>
      <c r="D482" s="195"/>
      <c r="E482" s="195"/>
      <c r="F482" s="195"/>
      <c r="G482" s="195"/>
      <c r="H482" s="195"/>
      <c r="I482" s="195"/>
      <c r="J482" s="195"/>
      <c r="K482" s="195"/>
      <c r="L482" s="196"/>
      <c r="M482" s="196"/>
      <c r="N482" s="196"/>
      <c r="O482" s="195"/>
      <c r="P482" s="195"/>
      <c r="Q482" s="195"/>
      <c r="R482" s="195"/>
      <c r="S482" s="195"/>
      <c r="T482" s="195"/>
      <c r="U482" s="195"/>
      <c r="V482" s="195"/>
      <c r="W482" s="195"/>
      <c r="X482" s="195"/>
      <c r="Y482" s="195"/>
      <c r="Z482" s="195"/>
    </row>
    <row r="483" spans="1:26" ht="22.5" customHeight="1">
      <c r="A483" s="195"/>
      <c r="B483" s="195"/>
      <c r="C483" s="195"/>
      <c r="D483" s="195"/>
      <c r="E483" s="195"/>
      <c r="F483" s="195"/>
      <c r="G483" s="195"/>
      <c r="H483" s="195"/>
      <c r="I483" s="195"/>
      <c r="J483" s="195"/>
      <c r="K483" s="195"/>
      <c r="L483" s="196"/>
      <c r="M483" s="196"/>
      <c r="N483" s="196"/>
      <c r="O483" s="195"/>
      <c r="P483" s="195"/>
      <c r="Q483" s="195"/>
      <c r="R483" s="195"/>
      <c r="S483" s="195"/>
      <c r="T483" s="195"/>
      <c r="U483" s="195"/>
      <c r="V483" s="195"/>
      <c r="W483" s="195"/>
      <c r="X483" s="195"/>
      <c r="Y483" s="195"/>
      <c r="Z483" s="195"/>
    </row>
    <row r="484" spans="1:26" ht="22.5" customHeight="1">
      <c r="A484" s="195"/>
      <c r="B484" s="195"/>
      <c r="C484" s="195"/>
      <c r="D484" s="195"/>
      <c r="E484" s="195"/>
      <c r="F484" s="195"/>
      <c r="G484" s="195"/>
      <c r="H484" s="195"/>
      <c r="I484" s="195"/>
      <c r="J484" s="195"/>
      <c r="K484" s="195"/>
      <c r="L484" s="196"/>
      <c r="M484" s="196"/>
      <c r="N484" s="196"/>
      <c r="O484" s="195"/>
      <c r="P484" s="195"/>
      <c r="Q484" s="195"/>
      <c r="R484" s="195"/>
      <c r="S484" s="195"/>
      <c r="T484" s="195"/>
      <c r="U484" s="195"/>
      <c r="V484" s="195"/>
      <c r="W484" s="195"/>
      <c r="X484" s="195"/>
      <c r="Y484" s="195"/>
      <c r="Z484" s="195"/>
    </row>
    <row r="485" spans="1:26" ht="22.5" customHeight="1">
      <c r="A485" s="195"/>
      <c r="B485" s="195"/>
      <c r="C485" s="195"/>
      <c r="D485" s="195"/>
      <c r="E485" s="195"/>
      <c r="F485" s="195"/>
      <c r="G485" s="195"/>
      <c r="H485" s="195"/>
      <c r="I485" s="195"/>
      <c r="J485" s="195"/>
      <c r="K485" s="195"/>
      <c r="L485" s="196"/>
      <c r="M485" s="196"/>
      <c r="N485" s="196"/>
      <c r="O485" s="195"/>
      <c r="P485" s="195"/>
      <c r="Q485" s="195"/>
      <c r="R485" s="195"/>
      <c r="S485" s="195"/>
      <c r="T485" s="195"/>
      <c r="U485" s="195"/>
      <c r="V485" s="195"/>
      <c r="W485" s="195"/>
      <c r="X485" s="195"/>
      <c r="Y485" s="195"/>
      <c r="Z485" s="195"/>
    </row>
    <row r="486" spans="1:26" ht="22.5" customHeight="1">
      <c r="A486" s="195"/>
      <c r="B486" s="195"/>
      <c r="C486" s="195"/>
      <c r="D486" s="195"/>
      <c r="E486" s="195"/>
      <c r="F486" s="195"/>
      <c r="G486" s="195"/>
      <c r="H486" s="195"/>
      <c r="I486" s="195"/>
      <c r="J486" s="195"/>
      <c r="K486" s="195"/>
      <c r="L486" s="196"/>
      <c r="M486" s="196"/>
      <c r="N486" s="196"/>
      <c r="O486" s="195"/>
      <c r="P486" s="195"/>
      <c r="Q486" s="195"/>
      <c r="R486" s="195"/>
      <c r="S486" s="195"/>
      <c r="T486" s="195"/>
      <c r="U486" s="195"/>
      <c r="V486" s="195"/>
      <c r="W486" s="195"/>
      <c r="X486" s="195"/>
      <c r="Y486" s="195"/>
      <c r="Z486" s="195"/>
    </row>
    <row r="487" spans="1:26" ht="22.5" customHeight="1">
      <c r="A487" s="195"/>
      <c r="B487" s="195"/>
      <c r="C487" s="195"/>
      <c r="D487" s="195"/>
      <c r="E487" s="195"/>
      <c r="F487" s="195"/>
      <c r="G487" s="195"/>
      <c r="H487" s="195"/>
      <c r="I487" s="195"/>
      <c r="J487" s="195"/>
      <c r="K487" s="195"/>
      <c r="L487" s="196"/>
      <c r="M487" s="196"/>
      <c r="N487" s="196"/>
      <c r="O487" s="195"/>
      <c r="P487" s="195"/>
      <c r="Q487" s="195"/>
      <c r="R487" s="195"/>
      <c r="S487" s="195"/>
      <c r="T487" s="195"/>
      <c r="U487" s="195"/>
      <c r="V487" s="195"/>
      <c r="W487" s="195"/>
      <c r="X487" s="195"/>
      <c r="Y487" s="195"/>
      <c r="Z487" s="195"/>
    </row>
    <row r="488" spans="1:26" ht="22.5" customHeight="1">
      <c r="A488" s="195"/>
      <c r="B488" s="195"/>
      <c r="C488" s="195"/>
      <c r="D488" s="195"/>
      <c r="E488" s="195"/>
      <c r="F488" s="195"/>
      <c r="G488" s="195"/>
      <c r="H488" s="195"/>
      <c r="I488" s="195"/>
      <c r="J488" s="195"/>
      <c r="K488" s="195"/>
      <c r="L488" s="196"/>
      <c r="M488" s="196"/>
      <c r="N488" s="196"/>
      <c r="O488" s="195"/>
      <c r="P488" s="195"/>
      <c r="Q488" s="195"/>
      <c r="R488" s="195"/>
      <c r="S488" s="195"/>
      <c r="T488" s="195"/>
      <c r="U488" s="195"/>
      <c r="V488" s="195"/>
      <c r="W488" s="195"/>
      <c r="X488" s="195"/>
      <c r="Y488" s="195"/>
      <c r="Z488" s="195"/>
    </row>
    <row r="489" spans="1:26" ht="22.5" customHeight="1">
      <c r="A489" s="195"/>
      <c r="B489" s="195"/>
      <c r="C489" s="195"/>
      <c r="D489" s="195"/>
      <c r="E489" s="195"/>
      <c r="F489" s="195"/>
      <c r="G489" s="195"/>
      <c r="H489" s="195"/>
      <c r="I489" s="195"/>
      <c r="J489" s="195"/>
      <c r="K489" s="195"/>
      <c r="L489" s="196"/>
      <c r="M489" s="196"/>
      <c r="N489" s="196"/>
      <c r="O489" s="195"/>
      <c r="P489" s="195"/>
      <c r="Q489" s="195"/>
      <c r="R489" s="195"/>
      <c r="S489" s="195"/>
      <c r="T489" s="195"/>
      <c r="U489" s="195"/>
      <c r="V489" s="195"/>
      <c r="W489" s="195"/>
      <c r="X489" s="195"/>
      <c r="Y489" s="195"/>
      <c r="Z489" s="195"/>
    </row>
    <row r="490" spans="1:26" ht="22.5" customHeight="1">
      <c r="A490" s="195"/>
      <c r="B490" s="195"/>
      <c r="C490" s="195"/>
      <c r="D490" s="195"/>
      <c r="E490" s="195"/>
      <c r="F490" s="195"/>
      <c r="G490" s="195"/>
      <c r="H490" s="195"/>
      <c r="I490" s="195"/>
      <c r="J490" s="195"/>
      <c r="K490" s="195"/>
      <c r="L490" s="196"/>
      <c r="M490" s="196"/>
      <c r="N490" s="196"/>
      <c r="O490" s="195"/>
      <c r="P490" s="195"/>
      <c r="Q490" s="195"/>
      <c r="R490" s="195"/>
      <c r="S490" s="195"/>
      <c r="T490" s="195"/>
      <c r="U490" s="195"/>
      <c r="V490" s="195"/>
      <c r="W490" s="195"/>
      <c r="X490" s="195"/>
      <c r="Y490" s="195"/>
      <c r="Z490" s="195"/>
    </row>
    <row r="491" spans="1:26" ht="22.5" customHeight="1">
      <c r="A491" s="195"/>
      <c r="B491" s="195"/>
      <c r="C491" s="195"/>
      <c r="D491" s="195"/>
      <c r="E491" s="195"/>
      <c r="F491" s="195"/>
      <c r="G491" s="195"/>
      <c r="H491" s="195"/>
      <c r="I491" s="195"/>
      <c r="J491" s="195"/>
      <c r="K491" s="195"/>
      <c r="L491" s="196"/>
      <c r="M491" s="196"/>
      <c r="N491" s="196"/>
      <c r="O491" s="195"/>
      <c r="P491" s="195"/>
      <c r="Q491" s="195"/>
      <c r="R491" s="195"/>
      <c r="S491" s="195"/>
      <c r="T491" s="195"/>
      <c r="U491" s="195"/>
      <c r="V491" s="195"/>
      <c r="W491" s="195"/>
      <c r="X491" s="195"/>
      <c r="Y491" s="195"/>
      <c r="Z491" s="195"/>
    </row>
    <row r="492" spans="1:26" ht="22.5" customHeight="1">
      <c r="A492" s="195"/>
      <c r="B492" s="195"/>
      <c r="C492" s="195"/>
      <c r="D492" s="195"/>
      <c r="E492" s="195"/>
      <c r="F492" s="195"/>
      <c r="G492" s="195"/>
      <c r="H492" s="195"/>
      <c r="I492" s="195"/>
      <c r="J492" s="195"/>
      <c r="K492" s="195"/>
      <c r="L492" s="196"/>
      <c r="M492" s="196"/>
      <c r="N492" s="196"/>
      <c r="O492" s="195"/>
      <c r="P492" s="195"/>
      <c r="Q492" s="195"/>
      <c r="R492" s="195"/>
      <c r="S492" s="195"/>
      <c r="T492" s="195"/>
      <c r="U492" s="195"/>
      <c r="V492" s="195"/>
      <c r="W492" s="195"/>
      <c r="X492" s="195"/>
      <c r="Y492" s="195"/>
      <c r="Z492" s="195"/>
    </row>
    <row r="493" spans="1:26" ht="22.5" customHeight="1">
      <c r="A493" s="195"/>
      <c r="B493" s="195"/>
      <c r="C493" s="195"/>
      <c r="D493" s="195"/>
      <c r="E493" s="195"/>
      <c r="F493" s="195"/>
      <c r="G493" s="195"/>
      <c r="H493" s="195"/>
      <c r="I493" s="195"/>
      <c r="J493" s="195"/>
      <c r="K493" s="195"/>
      <c r="L493" s="196"/>
      <c r="M493" s="196"/>
      <c r="N493" s="196"/>
      <c r="O493" s="195"/>
      <c r="P493" s="195"/>
      <c r="Q493" s="195"/>
      <c r="R493" s="195"/>
      <c r="S493" s="195"/>
      <c r="T493" s="195"/>
      <c r="U493" s="195"/>
      <c r="V493" s="195"/>
      <c r="W493" s="195"/>
      <c r="X493" s="195"/>
      <c r="Y493" s="195"/>
      <c r="Z493" s="195"/>
    </row>
    <row r="494" spans="1:26" ht="22.5" customHeight="1">
      <c r="A494" s="195"/>
      <c r="B494" s="195"/>
      <c r="C494" s="195"/>
      <c r="D494" s="195"/>
      <c r="E494" s="195"/>
      <c r="F494" s="195"/>
      <c r="G494" s="195"/>
      <c r="H494" s="195"/>
      <c r="I494" s="195"/>
      <c r="J494" s="195"/>
      <c r="K494" s="195"/>
      <c r="L494" s="196"/>
      <c r="M494" s="196"/>
      <c r="N494" s="196"/>
      <c r="O494" s="195"/>
      <c r="P494" s="195"/>
      <c r="Q494" s="195"/>
      <c r="R494" s="195"/>
      <c r="S494" s="195"/>
      <c r="T494" s="195"/>
      <c r="U494" s="195"/>
      <c r="V494" s="195"/>
      <c r="W494" s="195"/>
      <c r="X494" s="195"/>
      <c r="Y494" s="195"/>
      <c r="Z494" s="195"/>
    </row>
    <row r="495" spans="1:26" ht="22.5" customHeight="1">
      <c r="A495" s="195"/>
      <c r="B495" s="195"/>
      <c r="C495" s="195"/>
      <c r="D495" s="195"/>
      <c r="E495" s="195"/>
      <c r="F495" s="195"/>
      <c r="G495" s="195"/>
      <c r="H495" s="195"/>
      <c r="I495" s="195"/>
      <c r="J495" s="195"/>
      <c r="K495" s="195"/>
      <c r="L495" s="196"/>
      <c r="M495" s="196"/>
      <c r="N495" s="196"/>
      <c r="O495" s="195"/>
      <c r="P495" s="195"/>
      <c r="Q495" s="195"/>
      <c r="R495" s="195"/>
      <c r="S495" s="195"/>
      <c r="T495" s="195"/>
      <c r="U495" s="195"/>
      <c r="V495" s="195"/>
      <c r="W495" s="195"/>
      <c r="X495" s="195"/>
      <c r="Y495" s="195"/>
      <c r="Z495" s="195"/>
    </row>
    <row r="496" spans="1:26" ht="22.5" customHeight="1">
      <c r="A496" s="195"/>
      <c r="B496" s="195"/>
      <c r="C496" s="195"/>
      <c r="D496" s="195"/>
      <c r="E496" s="195"/>
      <c r="F496" s="195"/>
      <c r="G496" s="195"/>
      <c r="H496" s="195"/>
      <c r="I496" s="195"/>
      <c r="J496" s="195"/>
      <c r="K496" s="195"/>
      <c r="L496" s="196"/>
      <c r="M496" s="196"/>
      <c r="N496" s="196"/>
      <c r="O496" s="195"/>
      <c r="P496" s="195"/>
      <c r="Q496" s="195"/>
      <c r="R496" s="195"/>
      <c r="S496" s="195"/>
      <c r="T496" s="195"/>
      <c r="U496" s="195"/>
      <c r="V496" s="195"/>
      <c r="W496" s="195"/>
      <c r="X496" s="195"/>
      <c r="Y496" s="195"/>
      <c r="Z496" s="195"/>
    </row>
    <row r="497" spans="1:26" ht="22.5" customHeight="1">
      <c r="A497" s="195"/>
      <c r="B497" s="195"/>
      <c r="C497" s="195"/>
      <c r="D497" s="195"/>
      <c r="E497" s="195"/>
      <c r="F497" s="195"/>
      <c r="G497" s="195"/>
      <c r="H497" s="195"/>
      <c r="I497" s="195"/>
      <c r="J497" s="195"/>
      <c r="K497" s="195"/>
      <c r="L497" s="196"/>
      <c r="M497" s="196"/>
      <c r="N497" s="196"/>
      <c r="O497" s="195"/>
      <c r="P497" s="195"/>
      <c r="Q497" s="195"/>
      <c r="R497" s="195"/>
      <c r="S497" s="195"/>
      <c r="T497" s="195"/>
      <c r="U497" s="195"/>
      <c r="V497" s="195"/>
      <c r="W497" s="195"/>
      <c r="X497" s="195"/>
      <c r="Y497" s="195"/>
      <c r="Z497" s="195"/>
    </row>
    <row r="498" spans="1:26" ht="22.5" customHeight="1">
      <c r="A498" s="195"/>
      <c r="B498" s="195"/>
      <c r="C498" s="195"/>
      <c r="D498" s="195"/>
      <c r="E498" s="195"/>
      <c r="F498" s="195"/>
      <c r="G498" s="195"/>
      <c r="H498" s="195"/>
      <c r="I498" s="195"/>
      <c r="J498" s="195"/>
      <c r="K498" s="195"/>
      <c r="L498" s="196"/>
      <c r="M498" s="196"/>
      <c r="N498" s="196"/>
      <c r="O498" s="195"/>
      <c r="P498" s="195"/>
      <c r="Q498" s="195"/>
      <c r="R498" s="195"/>
      <c r="S498" s="195"/>
      <c r="T498" s="195"/>
      <c r="U498" s="195"/>
      <c r="V498" s="195"/>
      <c r="W498" s="195"/>
      <c r="X498" s="195"/>
      <c r="Y498" s="195"/>
      <c r="Z498" s="195"/>
    </row>
    <row r="499" spans="1:26" ht="22.5" customHeight="1">
      <c r="A499" s="195"/>
      <c r="B499" s="195"/>
      <c r="C499" s="195"/>
      <c r="D499" s="195"/>
      <c r="E499" s="195"/>
      <c r="F499" s="195"/>
      <c r="G499" s="195"/>
      <c r="H499" s="195"/>
      <c r="I499" s="195"/>
      <c r="J499" s="195"/>
      <c r="K499" s="195"/>
      <c r="L499" s="196"/>
      <c r="M499" s="196"/>
      <c r="N499" s="196"/>
      <c r="O499" s="195"/>
      <c r="P499" s="195"/>
      <c r="Q499" s="195"/>
      <c r="R499" s="195"/>
      <c r="S499" s="195"/>
      <c r="T499" s="195"/>
      <c r="U499" s="195"/>
      <c r="V499" s="195"/>
      <c r="W499" s="195"/>
      <c r="X499" s="195"/>
      <c r="Y499" s="195"/>
      <c r="Z499" s="195"/>
    </row>
    <row r="500" spans="1:26" ht="22.5" customHeight="1">
      <c r="A500" s="195"/>
      <c r="B500" s="195"/>
      <c r="C500" s="195"/>
      <c r="D500" s="195"/>
      <c r="E500" s="195"/>
      <c r="F500" s="195"/>
      <c r="G500" s="195"/>
      <c r="H500" s="195"/>
      <c r="I500" s="195"/>
      <c r="J500" s="195"/>
      <c r="K500" s="195"/>
      <c r="L500" s="196"/>
      <c r="M500" s="196"/>
      <c r="N500" s="196"/>
      <c r="O500" s="195"/>
      <c r="P500" s="195"/>
      <c r="Q500" s="195"/>
      <c r="R500" s="195"/>
      <c r="S500" s="195"/>
      <c r="T500" s="195"/>
      <c r="U500" s="195"/>
      <c r="V500" s="195"/>
      <c r="W500" s="195"/>
      <c r="X500" s="195"/>
      <c r="Y500" s="195"/>
      <c r="Z500" s="195"/>
    </row>
    <row r="501" spans="1:26" ht="22.5" customHeight="1">
      <c r="A501" s="195"/>
      <c r="B501" s="195"/>
      <c r="C501" s="195"/>
      <c r="D501" s="195"/>
      <c r="E501" s="195"/>
      <c r="F501" s="195"/>
      <c r="G501" s="195"/>
      <c r="H501" s="195"/>
      <c r="I501" s="195"/>
      <c r="J501" s="195"/>
      <c r="K501" s="195"/>
      <c r="L501" s="196"/>
      <c r="M501" s="196"/>
      <c r="N501" s="196"/>
      <c r="O501" s="195"/>
      <c r="P501" s="195"/>
      <c r="Q501" s="195"/>
      <c r="R501" s="195"/>
      <c r="S501" s="195"/>
      <c r="T501" s="195"/>
      <c r="U501" s="195"/>
      <c r="V501" s="195"/>
      <c r="W501" s="195"/>
      <c r="X501" s="195"/>
      <c r="Y501" s="195"/>
      <c r="Z501" s="195"/>
    </row>
    <row r="502" spans="1:26" ht="22.5" customHeight="1">
      <c r="A502" s="195"/>
      <c r="B502" s="195"/>
      <c r="C502" s="195"/>
      <c r="D502" s="195"/>
      <c r="E502" s="195"/>
      <c r="F502" s="195"/>
      <c r="G502" s="195"/>
      <c r="H502" s="195"/>
      <c r="I502" s="195"/>
      <c r="J502" s="195"/>
      <c r="K502" s="195"/>
      <c r="L502" s="196"/>
      <c r="M502" s="196"/>
      <c r="N502" s="196"/>
      <c r="O502" s="195"/>
      <c r="P502" s="195"/>
      <c r="Q502" s="195"/>
      <c r="R502" s="195"/>
      <c r="S502" s="195"/>
      <c r="T502" s="195"/>
      <c r="U502" s="195"/>
      <c r="V502" s="195"/>
      <c r="W502" s="195"/>
      <c r="X502" s="195"/>
      <c r="Y502" s="195"/>
      <c r="Z502" s="195"/>
    </row>
    <row r="503" spans="1:26" ht="22.5" customHeight="1">
      <c r="A503" s="195"/>
      <c r="B503" s="195"/>
      <c r="C503" s="195"/>
      <c r="D503" s="195"/>
      <c r="E503" s="195"/>
      <c r="F503" s="195"/>
      <c r="G503" s="195"/>
      <c r="H503" s="195"/>
      <c r="I503" s="195"/>
      <c r="J503" s="195"/>
      <c r="K503" s="195"/>
      <c r="L503" s="196"/>
      <c r="M503" s="196"/>
      <c r="N503" s="196"/>
      <c r="O503" s="195"/>
      <c r="P503" s="195"/>
      <c r="Q503" s="195"/>
      <c r="R503" s="195"/>
      <c r="S503" s="195"/>
      <c r="T503" s="195"/>
      <c r="U503" s="195"/>
      <c r="V503" s="195"/>
      <c r="W503" s="195"/>
      <c r="X503" s="195"/>
      <c r="Y503" s="195"/>
      <c r="Z503" s="195"/>
    </row>
    <row r="504" spans="1:26" ht="22.5" customHeight="1">
      <c r="A504" s="195"/>
      <c r="B504" s="195"/>
      <c r="C504" s="195"/>
      <c r="D504" s="195"/>
      <c r="E504" s="195"/>
      <c r="F504" s="195"/>
      <c r="G504" s="195"/>
      <c r="H504" s="195"/>
      <c r="I504" s="195"/>
      <c r="J504" s="195"/>
      <c r="K504" s="195"/>
      <c r="L504" s="196"/>
      <c r="M504" s="196"/>
      <c r="N504" s="196"/>
      <c r="O504" s="195"/>
      <c r="P504" s="195"/>
      <c r="Q504" s="195"/>
      <c r="R504" s="195"/>
      <c r="S504" s="195"/>
      <c r="T504" s="195"/>
      <c r="U504" s="195"/>
      <c r="V504" s="195"/>
      <c r="W504" s="195"/>
      <c r="X504" s="195"/>
      <c r="Y504" s="195"/>
      <c r="Z504" s="195"/>
    </row>
    <row r="505" spans="1:26" ht="22.5" customHeight="1">
      <c r="A505" s="195"/>
      <c r="B505" s="195"/>
      <c r="C505" s="195"/>
      <c r="D505" s="195"/>
      <c r="E505" s="195"/>
      <c r="F505" s="195"/>
      <c r="G505" s="195"/>
      <c r="H505" s="195"/>
      <c r="I505" s="195"/>
      <c r="J505" s="195"/>
      <c r="K505" s="195"/>
      <c r="L505" s="196"/>
      <c r="M505" s="196"/>
      <c r="N505" s="196"/>
      <c r="O505" s="195"/>
      <c r="P505" s="195"/>
      <c r="Q505" s="195"/>
      <c r="R505" s="195"/>
      <c r="S505" s="195"/>
      <c r="T505" s="195"/>
      <c r="U505" s="195"/>
      <c r="V505" s="195"/>
      <c r="W505" s="195"/>
      <c r="X505" s="195"/>
      <c r="Y505" s="195"/>
      <c r="Z505" s="195"/>
    </row>
    <row r="506" spans="1:26" ht="22.5" customHeight="1">
      <c r="A506" s="195"/>
      <c r="B506" s="195"/>
      <c r="C506" s="195"/>
      <c r="D506" s="195"/>
      <c r="E506" s="195"/>
      <c r="F506" s="195"/>
      <c r="G506" s="195"/>
      <c r="H506" s="195"/>
      <c r="I506" s="195"/>
      <c r="J506" s="195"/>
      <c r="K506" s="195"/>
      <c r="L506" s="196"/>
      <c r="M506" s="196"/>
      <c r="N506" s="196"/>
      <c r="O506" s="195"/>
      <c r="P506" s="195"/>
      <c r="Q506" s="195"/>
      <c r="R506" s="195"/>
      <c r="S506" s="195"/>
      <c r="T506" s="195"/>
      <c r="U506" s="195"/>
      <c r="V506" s="195"/>
      <c r="W506" s="195"/>
      <c r="X506" s="195"/>
      <c r="Y506" s="195"/>
      <c r="Z506" s="195"/>
    </row>
    <row r="507" spans="1:26" ht="22.5" customHeight="1">
      <c r="A507" s="195"/>
      <c r="B507" s="195"/>
      <c r="C507" s="195"/>
      <c r="D507" s="195"/>
      <c r="E507" s="195"/>
      <c r="F507" s="195"/>
      <c r="G507" s="195"/>
      <c r="H507" s="195"/>
      <c r="I507" s="195"/>
      <c r="J507" s="195"/>
      <c r="K507" s="195"/>
      <c r="L507" s="196"/>
      <c r="M507" s="196"/>
      <c r="N507" s="196"/>
      <c r="O507" s="195"/>
      <c r="P507" s="195"/>
      <c r="Q507" s="195"/>
      <c r="R507" s="195"/>
      <c r="S507" s="195"/>
      <c r="T507" s="195"/>
      <c r="U507" s="195"/>
      <c r="V507" s="195"/>
      <c r="W507" s="195"/>
      <c r="X507" s="195"/>
      <c r="Y507" s="195"/>
      <c r="Z507" s="195"/>
    </row>
    <row r="508" spans="1:26" ht="22.5" customHeight="1">
      <c r="A508" s="195"/>
      <c r="B508" s="195"/>
      <c r="C508" s="195"/>
      <c r="D508" s="195"/>
      <c r="E508" s="195"/>
      <c r="F508" s="195"/>
      <c r="G508" s="195"/>
      <c r="H508" s="195"/>
      <c r="I508" s="195"/>
      <c r="J508" s="195"/>
      <c r="K508" s="195"/>
      <c r="L508" s="196"/>
      <c r="M508" s="196"/>
      <c r="N508" s="196"/>
      <c r="O508" s="195"/>
      <c r="P508" s="195"/>
      <c r="Q508" s="195"/>
      <c r="R508" s="195"/>
      <c r="S508" s="195"/>
      <c r="T508" s="195"/>
      <c r="U508" s="195"/>
      <c r="V508" s="195"/>
      <c r="W508" s="195"/>
      <c r="X508" s="195"/>
      <c r="Y508" s="195"/>
      <c r="Z508" s="195"/>
    </row>
    <row r="509" spans="1:26" ht="22.5" customHeight="1">
      <c r="A509" s="195"/>
      <c r="B509" s="195"/>
      <c r="C509" s="195"/>
      <c r="D509" s="195"/>
      <c r="E509" s="195"/>
      <c r="F509" s="195"/>
      <c r="G509" s="195"/>
      <c r="H509" s="195"/>
      <c r="I509" s="195"/>
      <c r="J509" s="195"/>
      <c r="K509" s="195"/>
      <c r="L509" s="196"/>
      <c r="M509" s="196"/>
      <c r="N509" s="196"/>
      <c r="O509" s="195"/>
      <c r="P509" s="195"/>
      <c r="Q509" s="195"/>
      <c r="R509" s="195"/>
      <c r="S509" s="195"/>
      <c r="T509" s="195"/>
      <c r="U509" s="195"/>
      <c r="V509" s="195"/>
      <c r="W509" s="195"/>
      <c r="X509" s="195"/>
      <c r="Y509" s="195"/>
      <c r="Z509" s="195"/>
    </row>
    <row r="510" spans="1:26" ht="22.5" customHeight="1">
      <c r="A510" s="195"/>
      <c r="B510" s="195"/>
      <c r="C510" s="195"/>
      <c r="D510" s="195"/>
      <c r="E510" s="195"/>
      <c r="F510" s="195"/>
      <c r="G510" s="195"/>
      <c r="H510" s="195"/>
      <c r="I510" s="195"/>
      <c r="J510" s="195"/>
      <c r="K510" s="195"/>
      <c r="L510" s="196"/>
      <c r="M510" s="196"/>
      <c r="N510" s="196"/>
      <c r="O510" s="195"/>
      <c r="P510" s="195"/>
      <c r="Q510" s="195"/>
      <c r="R510" s="195"/>
      <c r="S510" s="195"/>
      <c r="T510" s="195"/>
      <c r="U510" s="195"/>
      <c r="V510" s="195"/>
      <c r="W510" s="195"/>
      <c r="X510" s="195"/>
      <c r="Y510" s="195"/>
      <c r="Z510" s="195"/>
    </row>
    <row r="511" spans="1:26" ht="22.5" customHeight="1">
      <c r="A511" s="195"/>
      <c r="B511" s="195"/>
      <c r="C511" s="195"/>
      <c r="D511" s="195"/>
      <c r="E511" s="195"/>
      <c r="F511" s="195"/>
      <c r="G511" s="195"/>
      <c r="H511" s="195"/>
      <c r="I511" s="195"/>
      <c r="J511" s="195"/>
      <c r="K511" s="195"/>
      <c r="L511" s="196"/>
      <c r="M511" s="196"/>
      <c r="N511" s="196"/>
      <c r="O511" s="195"/>
      <c r="P511" s="195"/>
      <c r="Q511" s="195"/>
      <c r="R511" s="195"/>
      <c r="S511" s="195"/>
      <c r="T511" s="195"/>
      <c r="U511" s="195"/>
      <c r="V511" s="195"/>
      <c r="W511" s="195"/>
      <c r="X511" s="195"/>
      <c r="Y511" s="195"/>
      <c r="Z511" s="195"/>
    </row>
    <row r="512" spans="1:26" ht="22.5" customHeight="1">
      <c r="A512" s="195"/>
      <c r="B512" s="195"/>
      <c r="C512" s="195"/>
      <c r="D512" s="195"/>
      <c r="E512" s="195"/>
      <c r="F512" s="195"/>
      <c r="G512" s="195"/>
      <c r="H512" s="195"/>
      <c r="I512" s="195"/>
      <c r="J512" s="195"/>
      <c r="K512" s="195"/>
      <c r="L512" s="196"/>
      <c r="M512" s="196"/>
      <c r="N512" s="196"/>
      <c r="O512" s="195"/>
      <c r="P512" s="195"/>
      <c r="Q512" s="195"/>
      <c r="R512" s="195"/>
      <c r="S512" s="195"/>
      <c r="T512" s="195"/>
      <c r="U512" s="195"/>
      <c r="V512" s="195"/>
      <c r="W512" s="195"/>
      <c r="X512" s="195"/>
      <c r="Y512" s="195"/>
      <c r="Z512" s="195"/>
    </row>
    <row r="513" spans="1:26" ht="22.5" customHeight="1">
      <c r="A513" s="195"/>
      <c r="B513" s="195"/>
      <c r="C513" s="195"/>
      <c r="D513" s="195"/>
      <c r="E513" s="195"/>
      <c r="F513" s="195"/>
      <c r="G513" s="195"/>
      <c r="H513" s="195"/>
      <c r="I513" s="195"/>
      <c r="J513" s="195"/>
      <c r="K513" s="195"/>
      <c r="L513" s="196"/>
      <c r="M513" s="196"/>
      <c r="N513" s="196"/>
      <c r="O513" s="195"/>
      <c r="P513" s="195"/>
      <c r="Q513" s="195"/>
      <c r="R513" s="195"/>
      <c r="S513" s="195"/>
      <c r="T513" s="195"/>
      <c r="U513" s="195"/>
      <c r="V513" s="195"/>
      <c r="W513" s="195"/>
      <c r="X513" s="195"/>
      <c r="Y513" s="195"/>
      <c r="Z513" s="195"/>
    </row>
    <row r="514" spans="1:26" ht="22.5" customHeight="1">
      <c r="A514" s="195"/>
      <c r="B514" s="195"/>
      <c r="C514" s="195"/>
      <c r="D514" s="195"/>
      <c r="E514" s="195"/>
      <c r="F514" s="195"/>
      <c r="G514" s="195"/>
      <c r="H514" s="195"/>
      <c r="I514" s="195"/>
      <c r="J514" s="195"/>
      <c r="K514" s="195"/>
      <c r="L514" s="196"/>
      <c r="M514" s="196"/>
      <c r="N514" s="196"/>
      <c r="O514" s="195"/>
      <c r="P514" s="195"/>
      <c r="Q514" s="195"/>
      <c r="R514" s="195"/>
      <c r="S514" s="195"/>
      <c r="T514" s="195"/>
      <c r="U514" s="195"/>
      <c r="V514" s="195"/>
      <c r="W514" s="195"/>
      <c r="X514" s="195"/>
      <c r="Y514" s="195"/>
      <c r="Z514" s="195"/>
    </row>
    <row r="515" spans="1:26" ht="22.5" customHeight="1">
      <c r="A515" s="195"/>
      <c r="B515" s="195"/>
      <c r="C515" s="195"/>
      <c r="D515" s="195"/>
      <c r="E515" s="195"/>
      <c r="F515" s="195"/>
      <c r="G515" s="195"/>
      <c r="H515" s="195"/>
      <c r="I515" s="195"/>
      <c r="J515" s="195"/>
      <c r="K515" s="195"/>
      <c r="L515" s="196"/>
      <c r="M515" s="196"/>
      <c r="N515" s="196"/>
      <c r="O515" s="195"/>
      <c r="P515" s="195"/>
      <c r="Q515" s="195"/>
      <c r="R515" s="195"/>
      <c r="S515" s="195"/>
      <c r="T515" s="195"/>
      <c r="U515" s="195"/>
      <c r="V515" s="195"/>
      <c r="W515" s="195"/>
      <c r="X515" s="195"/>
      <c r="Y515" s="195"/>
      <c r="Z515" s="195"/>
    </row>
    <row r="516" spans="1:26" ht="22.5" customHeight="1">
      <c r="A516" s="195"/>
      <c r="B516" s="195"/>
      <c r="C516" s="195"/>
      <c r="D516" s="195"/>
      <c r="E516" s="195"/>
      <c r="F516" s="195"/>
      <c r="G516" s="195"/>
      <c r="H516" s="195"/>
      <c r="I516" s="195"/>
      <c r="J516" s="195"/>
      <c r="K516" s="195"/>
      <c r="L516" s="196"/>
      <c r="M516" s="196"/>
      <c r="N516" s="196"/>
      <c r="O516" s="195"/>
      <c r="P516" s="195"/>
      <c r="Q516" s="195"/>
      <c r="R516" s="195"/>
      <c r="S516" s="195"/>
      <c r="T516" s="195"/>
      <c r="U516" s="195"/>
      <c r="V516" s="195"/>
      <c r="W516" s="195"/>
      <c r="X516" s="195"/>
      <c r="Y516" s="195"/>
      <c r="Z516" s="195"/>
    </row>
    <row r="517" spans="1:26" ht="22.5" customHeight="1">
      <c r="A517" s="195"/>
      <c r="B517" s="195"/>
      <c r="C517" s="195"/>
      <c r="D517" s="195"/>
      <c r="E517" s="195"/>
      <c r="F517" s="195"/>
      <c r="G517" s="195"/>
      <c r="H517" s="195"/>
      <c r="I517" s="195"/>
      <c r="J517" s="195"/>
      <c r="K517" s="195"/>
      <c r="L517" s="196"/>
      <c r="M517" s="196"/>
      <c r="N517" s="196"/>
      <c r="O517" s="195"/>
      <c r="P517" s="195"/>
      <c r="Q517" s="195"/>
      <c r="R517" s="195"/>
      <c r="S517" s="195"/>
      <c r="T517" s="195"/>
      <c r="U517" s="195"/>
      <c r="V517" s="195"/>
      <c r="W517" s="195"/>
      <c r="X517" s="195"/>
      <c r="Y517" s="195"/>
      <c r="Z517" s="195"/>
    </row>
    <row r="518" spans="1:26" ht="22.5" customHeight="1">
      <c r="A518" s="195"/>
      <c r="B518" s="195"/>
      <c r="C518" s="195"/>
      <c r="D518" s="195"/>
      <c r="E518" s="195"/>
      <c r="F518" s="195"/>
      <c r="G518" s="195"/>
      <c r="H518" s="195"/>
      <c r="I518" s="195"/>
      <c r="J518" s="195"/>
      <c r="K518" s="195"/>
      <c r="L518" s="196"/>
      <c r="M518" s="196"/>
      <c r="N518" s="196"/>
      <c r="O518" s="195"/>
      <c r="P518" s="195"/>
      <c r="Q518" s="195"/>
      <c r="R518" s="195"/>
      <c r="S518" s="195"/>
      <c r="T518" s="195"/>
      <c r="U518" s="195"/>
      <c r="V518" s="195"/>
      <c r="W518" s="195"/>
      <c r="X518" s="195"/>
      <c r="Y518" s="195"/>
      <c r="Z518" s="195"/>
    </row>
    <row r="519" spans="1:26" ht="22.5" customHeight="1">
      <c r="A519" s="195"/>
      <c r="B519" s="195"/>
      <c r="C519" s="195"/>
      <c r="D519" s="195"/>
      <c r="E519" s="195"/>
      <c r="F519" s="195"/>
      <c r="G519" s="195"/>
      <c r="H519" s="195"/>
      <c r="I519" s="195"/>
      <c r="J519" s="195"/>
      <c r="K519" s="195"/>
      <c r="L519" s="196"/>
      <c r="M519" s="196"/>
      <c r="N519" s="196"/>
      <c r="O519" s="195"/>
      <c r="P519" s="195"/>
      <c r="Q519" s="195"/>
      <c r="R519" s="195"/>
      <c r="S519" s="195"/>
      <c r="T519" s="195"/>
      <c r="U519" s="195"/>
      <c r="V519" s="195"/>
      <c r="W519" s="195"/>
      <c r="X519" s="195"/>
      <c r="Y519" s="195"/>
      <c r="Z519" s="195"/>
    </row>
    <row r="520" spans="1:26" ht="22.5" customHeight="1">
      <c r="A520" s="195"/>
      <c r="B520" s="195"/>
      <c r="C520" s="195"/>
      <c r="D520" s="195"/>
      <c r="E520" s="195"/>
      <c r="F520" s="195"/>
      <c r="G520" s="195"/>
      <c r="H520" s="195"/>
      <c r="I520" s="195"/>
      <c r="J520" s="195"/>
      <c r="K520" s="195"/>
      <c r="L520" s="196"/>
      <c r="M520" s="196"/>
      <c r="N520" s="196"/>
      <c r="O520" s="195"/>
      <c r="P520" s="195"/>
      <c r="Q520" s="195"/>
      <c r="R520" s="195"/>
      <c r="S520" s="195"/>
      <c r="T520" s="195"/>
      <c r="U520" s="195"/>
      <c r="V520" s="195"/>
      <c r="W520" s="195"/>
      <c r="X520" s="195"/>
      <c r="Y520" s="195"/>
      <c r="Z520" s="195"/>
    </row>
    <row r="521" spans="1:26" ht="22.5" customHeight="1">
      <c r="A521" s="195"/>
      <c r="B521" s="195"/>
      <c r="C521" s="195"/>
      <c r="D521" s="195"/>
      <c r="E521" s="195"/>
      <c r="F521" s="195"/>
      <c r="G521" s="195"/>
      <c r="H521" s="195"/>
      <c r="I521" s="195"/>
      <c r="J521" s="195"/>
      <c r="K521" s="195"/>
      <c r="L521" s="196"/>
      <c r="M521" s="196"/>
      <c r="N521" s="196"/>
      <c r="O521" s="195"/>
      <c r="P521" s="195"/>
      <c r="Q521" s="195"/>
      <c r="R521" s="195"/>
      <c r="S521" s="195"/>
      <c r="T521" s="195"/>
      <c r="U521" s="195"/>
      <c r="V521" s="195"/>
      <c r="W521" s="195"/>
      <c r="X521" s="195"/>
      <c r="Y521" s="195"/>
      <c r="Z521" s="195"/>
    </row>
    <row r="522" spans="1:26" ht="22.5" customHeight="1">
      <c r="A522" s="195"/>
      <c r="B522" s="195"/>
      <c r="C522" s="195"/>
      <c r="D522" s="195"/>
      <c r="E522" s="195"/>
      <c r="F522" s="195"/>
      <c r="G522" s="195"/>
      <c r="H522" s="195"/>
      <c r="I522" s="195"/>
      <c r="J522" s="195"/>
      <c r="K522" s="195"/>
      <c r="L522" s="196"/>
      <c r="M522" s="196"/>
      <c r="N522" s="196"/>
      <c r="O522" s="195"/>
      <c r="P522" s="195"/>
      <c r="Q522" s="195"/>
      <c r="R522" s="195"/>
      <c r="S522" s="195"/>
      <c r="T522" s="195"/>
      <c r="U522" s="195"/>
      <c r="V522" s="195"/>
      <c r="W522" s="195"/>
      <c r="X522" s="195"/>
      <c r="Y522" s="195"/>
      <c r="Z522" s="195"/>
    </row>
    <row r="523" spans="1:26" ht="22.5" customHeight="1">
      <c r="A523" s="195"/>
      <c r="B523" s="195"/>
      <c r="C523" s="195"/>
      <c r="D523" s="195"/>
      <c r="E523" s="195"/>
      <c r="F523" s="195"/>
      <c r="G523" s="195"/>
      <c r="H523" s="195"/>
      <c r="I523" s="195"/>
      <c r="J523" s="195"/>
      <c r="K523" s="195"/>
      <c r="L523" s="196"/>
      <c r="M523" s="196"/>
      <c r="N523" s="196"/>
      <c r="O523" s="195"/>
      <c r="P523" s="195"/>
      <c r="Q523" s="195"/>
      <c r="R523" s="195"/>
      <c r="S523" s="195"/>
      <c r="T523" s="195"/>
      <c r="U523" s="195"/>
      <c r="V523" s="195"/>
      <c r="W523" s="195"/>
      <c r="X523" s="195"/>
      <c r="Y523" s="195"/>
      <c r="Z523" s="195"/>
    </row>
    <row r="524" spans="1:26" ht="22.5" customHeight="1">
      <c r="A524" s="195"/>
      <c r="B524" s="195"/>
      <c r="C524" s="195"/>
      <c r="D524" s="195"/>
      <c r="E524" s="195"/>
      <c r="F524" s="195"/>
      <c r="G524" s="195"/>
      <c r="H524" s="195"/>
      <c r="I524" s="195"/>
      <c r="J524" s="195"/>
      <c r="K524" s="195"/>
      <c r="L524" s="196"/>
      <c r="M524" s="196"/>
      <c r="N524" s="196"/>
      <c r="O524" s="195"/>
      <c r="P524" s="195"/>
      <c r="Q524" s="195"/>
      <c r="R524" s="195"/>
      <c r="S524" s="195"/>
      <c r="T524" s="195"/>
      <c r="U524" s="195"/>
      <c r="V524" s="195"/>
      <c r="W524" s="195"/>
      <c r="X524" s="195"/>
      <c r="Y524" s="195"/>
      <c r="Z524" s="195"/>
    </row>
    <row r="525" spans="1:26" ht="22.5" customHeight="1">
      <c r="A525" s="195"/>
      <c r="B525" s="195"/>
      <c r="C525" s="195"/>
      <c r="D525" s="195"/>
      <c r="E525" s="195"/>
      <c r="F525" s="195"/>
      <c r="G525" s="195"/>
      <c r="H525" s="195"/>
      <c r="I525" s="195"/>
      <c r="J525" s="195"/>
      <c r="K525" s="195"/>
      <c r="L525" s="196"/>
      <c r="M525" s="196"/>
      <c r="N525" s="196"/>
      <c r="O525" s="195"/>
      <c r="P525" s="195"/>
      <c r="Q525" s="195"/>
      <c r="R525" s="195"/>
      <c r="S525" s="195"/>
      <c r="T525" s="195"/>
      <c r="U525" s="195"/>
      <c r="V525" s="195"/>
      <c r="W525" s="195"/>
      <c r="X525" s="195"/>
      <c r="Y525" s="195"/>
      <c r="Z525" s="195"/>
    </row>
    <row r="526" spans="1:26" ht="22.5" customHeight="1">
      <c r="A526" s="195"/>
      <c r="B526" s="195"/>
      <c r="C526" s="195"/>
      <c r="D526" s="195"/>
      <c r="E526" s="195"/>
      <c r="F526" s="195"/>
      <c r="G526" s="195"/>
      <c r="H526" s="195"/>
      <c r="I526" s="195"/>
      <c r="J526" s="195"/>
      <c r="K526" s="195"/>
      <c r="L526" s="196"/>
      <c r="M526" s="196"/>
      <c r="N526" s="196"/>
      <c r="O526" s="195"/>
      <c r="P526" s="195"/>
      <c r="Q526" s="195"/>
      <c r="R526" s="195"/>
      <c r="S526" s="195"/>
      <c r="T526" s="195"/>
      <c r="U526" s="195"/>
      <c r="V526" s="195"/>
      <c r="W526" s="195"/>
      <c r="X526" s="195"/>
      <c r="Y526" s="195"/>
      <c r="Z526" s="195"/>
    </row>
    <row r="527" spans="1:26" ht="22.5" customHeight="1">
      <c r="A527" s="195"/>
      <c r="B527" s="195"/>
      <c r="C527" s="195"/>
      <c r="D527" s="195"/>
      <c r="E527" s="195"/>
      <c r="F527" s="195"/>
      <c r="G527" s="195"/>
      <c r="H527" s="195"/>
      <c r="I527" s="195"/>
      <c r="J527" s="195"/>
      <c r="K527" s="195"/>
      <c r="L527" s="196"/>
      <c r="M527" s="196"/>
      <c r="N527" s="196"/>
      <c r="O527" s="195"/>
      <c r="P527" s="195"/>
      <c r="Q527" s="195"/>
      <c r="R527" s="195"/>
      <c r="S527" s="195"/>
      <c r="T527" s="195"/>
      <c r="U527" s="195"/>
      <c r="V527" s="195"/>
      <c r="W527" s="195"/>
      <c r="X527" s="195"/>
      <c r="Y527" s="195"/>
      <c r="Z527" s="195"/>
    </row>
    <row r="528" spans="1:26" ht="22.5" customHeight="1">
      <c r="A528" s="195"/>
      <c r="B528" s="195"/>
      <c r="C528" s="195"/>
      <c r="D528" s="195"/>
      <c r="E528" s="195"/>
      <c r="F528" s="195"/>
      <c r="G528" s="195"/>
      <c r="H528" s="195"/>
      <c r="I528" s="195"/>
      <c r="J528" s="195"/>
      <c r="K528" s="195"/>
      <c r="L528" s="196"/>
      <c r="M528" s="196"/>
      <c r="N528" s="196"/>
      <c r="O528" s="195"/>
      <c r="P528" s="195"/>
      <c r="Q528" s="195"/>
      <c r="R528" s="195"/>
      <c r="S528" s="195"/>
      <c r="T528" s="195"/>
      <c r="U528" s="195"/>
      <c r="V528" s="195"/>
      <c r="W528" s="195"/>
      <c r="X528" s="195"/>
      <c r="Y528" s="195"/>
      <c r="Z528" s="195"/>
    </row>
    <row r="529" spans="1:26" ht="22.5" customHeight="1">
      <c r="A529" s="195"/>
      <c r="B529" s="195"/>
      <c r="C529" s="195"/>
      <c r="D529" s="195"/>
      <c r="E529" s="195"/>
      <c r="F529" s="195"/>
      <c r="G529" s="195"/>
      <c r="H529" s="195"/>
      <c r="I529" s="195"/>
      <c r="J529" s="195"/>
      <c r="K529" s="195"/>
      <c r="L529" s="196"/>
      <c r="M529" s="196"/>
      <c r="N529" s="196"/>
      <c r="O529" s="195"/>
      <c r="P529" s="195"/>
      <c r="Q529" s="195"/>
      <c r="R529" s="195"/>
      <c r="S529" s="195"/>
      <c r="T529" s="195"/>
      <c r="U529" s="195"/>
      <c r="V529" s="195"/>
      <c r="W529" s="195"/>
      <c r="X529" s="195"/>
      <c r="Y529" s="195"/>
      <c r="Z529" s="195"/>
    </row>
    <row r="530" spans="1:26" ht="22.5" customHeight="1">
      <c r="A530" s="195"/>
      <c r="B530" s="195"/>
      <c r="C530" s="195"/>
      <c r="D530" s="195"/>
      <c r="E530" s="195"/>
      <c r="F530" s="195"/>
      <c r="G530" s="195"/>
      <c r="H530" s="195"/>
      <c r="I530" s="195"/>
      <c r="J530" s="195"/>
      <c r="K530" s="195"/>
      <c r="L530" s="196"/>
      <c r="M530" s="196"/>
      <c r="N530" s="196"/>
      <c r="O530" s="195"/>
      <c r="P530" s="195"/>
      <c r="Q530" s="195"/>
      <c r="R530" s="195"/>
      <c r="S530" s="195"/>
      <c r="T530" s="195"/>
      <c r="U530" s="195"/>
      <c r="V530" s="195"/>
      <c r="W530" s="195"/>
      <c r="X530" s="195"/>
      <c r="Y530" s="195"/>
      <c r="Z530" s="195"/>
    </row>
    <row r="531" spans="1:26" ht="22.5" customHeight="1">
      <c r="A531" s="195"/>
      <c r="B531" s="195"/>
      <c r="C531" s="195"/>
      <c r="D531" s="195"/>
      <c r="E531" s="195"/>
      <c r="F531" s="195"/>
      <c r="G531" s="195"/>
      <c r="H531" s="195"/>
      <c r="I531" s="195"/>
      <c r="J531" s="195"/>
      <c r="K531" s="195"/>
      <c r="L531" s="196"/>
      <c r="M531" s="196"/>
      <c r="N531" s="196"/>
      <c r="O531" s="195"/>
      <c r="P531" s="195"/>
      <c r="Q531" s="195"/>
      <c r="R531" s="195"/>
      <c r="S531" s="195"/>
      <c r="T531" s="195"/>
      <c r="U531" s="195"/>
      <c r="V531" s="195"/>
      <c r="W531" s="195"/>
      <c r="X531" s="195"/>
      <c r="Y531" s="195"/>
      <c r="Z531" s="195"/>
    </row>
    <row r="532" spans="1:26" ht="22.5" customHeight="1">
      <c r="A532" s="195"/>
      <c r="B532" s="195"/>
      <c r="C532" s="195"/>
      <c r="D532" s="195"/>
      <c r="E532" s="195"/>
      <c r="F532" s="195"/>
      <c r="G532" s="195"/>
      <c r="H532" s="195"/>
      <c r="I532" s="195"/>
      <c r="J532" s="195"/>
      <c r="K532" s="195"/>
      <c r="L532" s="196"/>
      <c r="M532" s="196"/>
      <c r="N532" s="196"/>
      <c r="O532" s="195"/>
      <c r="P532" s="195"/>
      <c r="Q532" s="195"/>
      <c r="R532" s="195"/>
      <c r="S532" s="195"/>
      <c r="T532" s="195"/>
      <c r="U532" s="195"/>
      <c r="V532" s="195"/>
      <c r="W532" s="195"/>
      <c r="X532" s="195"/>
      <c r="Y532" s="195"/>
      <c r="Z532" s="195"/>
    </row>
    <row r="533" spans="1:26" ht="22.5" customHeight="1">
      <c r="A533" s="195"/>
      <c r="B533" s="195"/>
      <c r="C533" s="195"/>
      <c r="D533" s="195"/>
      <c r="E533" s="195"/>
      <c r="F533" s="195"/>
      <c r="G533" s="195"/>
      <c r="H533" s="195"/>
      <c r="I533" s="195"/>
      <c r="J533" s="195"/>
      <c r="K533" s="195"/>
      <c r="L533" s="196"/>
      <c r="M533" s="196"/>
      <c r="N533" s="196"/>
      <c r="O533" s="195"/>
      <c r="P533" s="195"/>
      <c r="Q533" s="195"/>
      <c r="R533" s="195"/>
      <c r="S533" s="195"/>
      <c r="T533" s="195"/>
      <c r="U533" s="195"/>
      <c r="V533" s="195"/>
      <c r="W533" s="195"/>
      <c r="X533" s="195"/>
      <c r="Y533" s="195"/>
      <c r="Z533" s="195"/>
    </row>
    <row r="534" spans="1:26" ht="22.5" customHeight="1">
      <c r="A534" s="195"/>
      <c r="B534" s="195"/>
      <c r="C534" s="195"/>
      <c r="D534" s="195"/>
      <c r="E534" s="195"/>
      <c r="F534" s="195"/>
      <c r="G534" s="195"/>
      <c r="H534" s="195"/>
      <c r="I534" s="195"/>
      <c r="J534" s="195"/>
      <c r="K534" s="195"/>
      <c r="L534" s="196"/>
      <c r="M534" s="196"/>
      <c r="N534" s="196"/>
      <c r="O534" s="195"/>
      <c r="P534" s="195"/>
      <c r="Q534" s="195"/>
      <c r="R534" s="195"/>
      <c r="S534" s="195"/>
      <c r="T534" s="195"/>
      <c r="U534" s="195"/>
      <c r="V534" s="195"/>
      <c r="W534" s="195"/>
      <c r="X534" s="195"/>
      <c r="Y534" s="195"/>
      <c r="Z534" s="195"/>
    </row>
    <row r="535" spans="1:26" ht="22.5" customHeight="1">
      <c r="A535" s="195"/>
      <c r="B535" s="195"/>
      <c r="C535" s="195"/>
      <c r="D535" s="195"/>
      <c r="E535" s="195"/>
      <c r="F535" s="195"/>
      <c r="G535" s="195"/>
      <c r="H535" s="195"/>
      <c r="I535" s="195"/>
      <c r="J535" s="195"/>
      <c r="K535" s="195"/>
      <c r="L535" s="196"/>
      <c r="M535" s="196"/>
      <c r="N535" s="196"/>
      <c r="O535" s="195"/>
      <c r="P535" s="195"/>
      <c r="Q535" s="195"/>
      <c r="R535" s="195"/>
      <c r="S535" s="195"/>
      <c r="T535" s="195"/>
      <c r="U535" s="195"/>
      <c r="V535" s="195"/>
      <c r="W535" s="195"/>
      <c r="X535" s="195"/>
      <c r="Y535" s="195"/>
      <c r="Z535" s="195"/>
    </row>
    <row r="536" spans="1:26" ht="22.5" customHeight="1">
      <c r="A536" s="195"/>
      <c r="B536" s="195"/>
      <c r="C536" s="195"/>
      <c r="D536" s="195"/>
      <c r="E536" s="195"/>
      <c r="F536" s="195"/>
      <c r="G536" s="195"/>
      <c r="H536" s="195"/>
      <c r="I536" s="195"/>
      <c r="J536" s="195"/>
      <c r="K536" s="195"/>
      <c r="L536" s="196"/>
      <c r="M536" s="196"/>
      <c r="N536" s="196"/>
      <c r="O536" s="195"/>
      <c r="P536" s="195"/>
      <c r="Q536" s="195"/>
      <c r="R536" s="195"/>
      <c r="S536" s="195"/>
      <c r="T536" s="195"/>
      <c r="U536" s="195"/>
      <c r="V536" s="195"/>
      <c r="W536" s="195"/>
      <c r="X536" s="195"/>
      <c r="Y536" s="195"/>
      <c r="Z536" s="195"/>
    </row>
    <row r="537" spans="1:26" ht="22.5" customHeight="1">
      <c r="A537" s="195"/>
      <c r="B537" s="195"/>
      <c r="C537" s="195"/>
      <c r="D537" s="195"/>
      <c r="E537" s="195"/>
      <c r="F537" s="195"/>
      <c r="G537" s="195"/>
      <c r="H537" s="195"/>
      <c r="I537" s="195"/>
      <c r="J537" s="195"/>
      <c r="K537" s="195"/>
      <c r="L537" s="196"/>
      <c r="M537" s="196"/>
      <c r="N537" s="196"/>
      <c r="O537" s="195"/>
      <c r="P537" s="195"/>
      <c r="Q537" s="195"/>
      <c r="R537" s="195"/>
      <c r="S537" s="195"/>
      <c r="T537" s="195"/>
      <c r="U537" s="195"/>
      <c r="V537" s="195"/>
      <c r="W537" s="195"/>
      <c r="X537" s="195"/>
      <c r="Y537" s="195"/>
      <c r="Z537" s="195"/>
    </row>
    <row r="538" spans="1:26" ht="22.5" customHeight="1">
      <c r="A538" s="195"/>
      <c r="B538" s="195"/>
      <c r="C538" s="195"/>
      <c r="D538" s="195"/>
      <c r="E538" s="195"/>
      <c r="F538" s="195"/>
      <c r="G538" s="195"/>
      <c r="H538" s="195"/>
      <c r="I538" s="195"/>
      <c r="J538" s="195"/>
      <c r="K538" s="195"/>
      <c r="L538" s="196"/>
      <c r="M538" s="196"/>
      <c r="N538" s="196"/>
      <c r="O538" s="195"/>
      <c r="P538" s="195"/>
      <c r="Q538" s="195"/>
      <c r="R538" s="195"/>
      <c r="S538" s="195"/>
      <c r="T538" s="195"/>
      <c r="U538" s="195"/>
      <c r="V538" s="195"/>
      <c r="W538" s="195"/>
      <c r="X538" s="195"/>
      <c r="Y538" s="195"/>
      <c r="Z538" s="195"/>
    </row>
    <row r="539" spans="1:26" ht="22.5" customHeight="1">
      <c r="A539" s="195"/>
      <c r="B539" s="195"/>
      <c r="C539" s="195"/>
      <c r="D539" s="195"/>
      <c r="E539" s="195"/>
      <c r="F539" s="195"/>
      <c r="G539" s="195"/>
      <c r="H539" s="195"/>
      <c r="I539" s="195"/>
      <c r="J539" s="195"/>
      <c r="K539" s="195"/>
      <c r="L539" s="196"/>
      <c r="M539" s="196"/>
      <c r="N539" s="196"/>
      <c r="O539" s="195"/>
      <c r="P539" s="195"/>
      <c r="Q539" s="195"/>
      <c r="R539" s="195"/>
      <c r="S539" s="195"/>
      <c r="T539" s="195"/>
      <c r="U539" s="195"/>
      <c r="V539" s="195"/>
      <c r="W539" s="195"/>
      <c r="X539" s="195"/>
      <c r="Y539" s="195"/>
      <c r="Z539" s="195"/>
    </row>
    <row r="540" spans="1:26" ht="22.5" customHeight="1">
      <c r="A540" s="195"/>
      <c r="B540" s="195"/>
      <c r="C540" s="195"/>
      <c r="D540" s="195"/>
      <c r="E540" s="195"/>
      <c r="F540" s="195"/>
      <c r="G540" s="195"/>
      <c r="H540" s="195"/>
      <c r="I540" s="195"/>
      <c r="J540" s="195"/>
      <c r="K540" s="195"/>
      <c r="L540" s="196"/>
      <c r="M540" s="196"/>
      <c r="N540" s="196"/>
      <c r="O540" s="195"/>
      <c r="P540" s="195"/>
      <c r="Q540" s="195"/>
      <c r="R540" s="195"/>
      <c r="S540" s="195"/>
      <c r="T540" s="195"/>
      <c r="U540" s="195"/>
      <c r="V540" s="195"/>
      <c r="W540" s="195"/>
      <c r="X540" s="195"/>
      <c r="Y540" s="195"/>
      <c r="Z540" s="195"/>
    </row>
    <row r="541" spans="1:26" ht="22.5" customHeight="1">
      <c r="A541" s="195"/>
      <c r="B541" s="195"/>
      <c r="C541" s="195"/>
      <c r="D541" s="195"/>
      <c r="E541" s="195"/>
      <c r="F541" s="195"/>
      <c r="G541" s="195"/>
      <c r="H541" s="195"/>
      <c r="I541" s="195"/>
      <c r="J541" s="195"/>
      <c r="K541" s="195"/>
      <c r="L541" s="196"/>
      <c r="M541" s="196"/>
      <c r="N541" s="196"/>
      <c r="O541" s="195"/>
      <c r="P541" s="195"/>
      <c r="Q541" s="195"/>
      <c r="R541" s="195"/>
      <c r="S541" s="195"/>
      <c r="T541" s="195"/>
      <c r="U541" s="195"/>
      <c r="V541" s="195"/>
      <c r="W541" s="195"/>
      <c r="X541" s="195"/>
      <c r="Y541" s="195"/>
      <c r="Z541" s="195"/>
    </row>
    <row r="542" spans="1:26" ht="22.5" customHeight="1">
      <c r="A542" s="195"/>
      <c r="B542" s="195"/>
      <c r="C542" s="195"/>
      <c r="D542" s="195"/>
      <c r="E542" s="195"/>
      <c r="F542" s="195"/>
      <c r="G542" s="195"/>
      <c r="H542" s="195"/>
      <c r="I542" s="195"/>
      <c r="J542" s="195"/>
      <c r="K542" s="195"/>
      <c r="L542" s="196"/>
      <c r="M542" s="196"/>
      <c r="N542" s="196"/>
      <c r="O542" s="195"/>
      <c r="P542" s="195"/>
      <c r="Q542" s="195"/>
      <c r="R542" s="195"/>
      <c r="S542" s="195"/>
      <c r="T542" s="195"/>
      <c r="U542" s="195"/>
      <c r="V542" s="195"/>
      <c r="W542" s="195"/>
      <c r="X542" s="195"/>
      <c r="Y542" s="195"/>
      <c r="Z542" s="195"/>
    </row>
    <row r="543" spans="1:26" ht="22.5" customHeight="1">
      <c r="A543" s="195"/>
      <c r="B543" s="195"/>
      <c r="C543" s="195"/>
      <c r="D543" s="195"/>
      <c r="E543" s="195"/>
      <c r="F543" s="195"/>
      <c r="G543" s="195"/>
      <c r="H543" s="195"/>
      <c r="I543" s="195"/>
      <c r="J543" s="195"/>
      <c r="K543" s="195"/>
      <c r="L543" s="196"/>
      <c r="M543" s="196"/>
      <c r="N543" s="196"/>
      <c r="O543" s="195"/>
      <c r="P543" s="195"/>
      <c r="Q543" s="195"/>
      <c r="R543" s="195"/>
      <c r="S543" s="195"/>
      <c r="T543" s="195"/>
      <c r="U543" s="195"/>
      <c r="V543" s="195"/>
      <c r="W543" s="195"/>
      <c r="X543" s="195"/>
      <c r="Y543" s="195"/>
      <c r="Z543" s="195"/>
    </row>
    <row r="544" spans="1:26" ht="22.5" customHeight="1">
      <c r="A544" s="195"/>
      <c r="B544" s="195"/>
      <c r="C544" s="195"/>
      <c r="D544" s="195"/>
      <c r="E544" s="195"/>
      <c r="F544" s="195"/>
      <c r="G544" s="195"/>
      <c r="H544" s="195"/>
      <c r="I544" s="195"/>
      <c r="J544" s="195"/>
      <c r="K544" s="195"/>
      <c r="L544" s="196"/>
      <c r="M544" s="196"/>
      <c r="N544" s="196"/>
      <c r="O544" s="195"/>
      <c r="P544" s="195"/>
      <c r="Q544" s="195"/>
      <c r="R544" s="195"/>
      <c r="S544" s="195"/>
      <c r="T544" s="195"/>
      <c r="U544" s="195"/>
      <c r="V544" s="195"/>
      <c r="W544" s="195"/>
      <c r="X544" s="195"/>
      <c r="Y544" s="195"/>
      <c r="Z544" s="195"/>
    </row>
    <row r="545" spans="1:26" ht="22.5" customHeight="1">
      <c r="A545" s="195"/>
      <c r="B545" s="195"/>
      <c r="C545" s="195"/>
      <c r="D545" s="195"/>
      <c r="E545" s="195"/>
      <c r="F545" s="195"/>
      <c r="G545" s="195"/>
      <c r="H545" s="195"/>
      <c r="I545" s="195"/>
      <c r="J545" s="195"/>
      <c r="K545" s="195"/>
      <c r="L545" s="196"/>
      <c r="M545" s="196"/>
      <c r="N545" s="196"/>
      <c r="O545" s="195"/>
      <c r="P545" s="195"/>
      <c r="Q545" s="195"/>
      <c r="R545" s="195"/>
      <c r="S545" s="195"/>
      <c r="T545" s="195"/>
      <c r="U545" s="195"/>
      <c r="V545" s="195"/>
      <c r="W545" s="195"/>
      <c r="X545" s="195"/>
      <c r="Y545" s="195"/>
      <c r="Z545" s="195"/>
    </row>
    <row r="546" spans="1:26" ht="22.5" customHeight="1">
      <c r="A546" s="195"/>
      <c r="B546" s="195"/>
      <c r="C546" s="195"/>
      <c r="D546" s="195"/>
      <c r="E546" s="195"/>
      <c r="F546" s="195"/>
      <c r="G546" s="195"/>
      <c r="H546" s="195"/>
      <c r="I546" s="195"/>
      <c r="J546" s="195"/>
      <c r="K546" s="195"/>
      <c r="L546" s="196"/>
      <c r="M546" s="196"/>
      <c r="N546" s="196"/>
      <c r="O546" s="195"/>
      <c r="P546" s="195"/>
      <c r="Q546" s="195"/>
      <c r="R546" s="195"/>
      <c r="S546" s="195"/>
      <c r="T546" s="195"/>
      <c r="U546" s="195"/>
      <c r="V546" s="195"/>
      <c r="W546" s="195"/>
      <c r="X546" s="195"/>
      <c r="Y546" s="195"/>
      <c r="Z546" s="195"/>
    </row>
    <row r="547" spans="1:26" ht="22.5" customHeight="1">
      <c r="A547" s="195"/>
      <c r="B547" s="195"/>
      <c r="C547" s="195"/>
      <c r="D547" s="195"/>
      <c r="E547" s="195"/>
      <c r="F547" s="195"/>
      <c r="G547" s="195"/>
      <c r="H547" s="195"/>
      <c r="I547" s="195"/>
      <c r="J547" s="195"/>
      <c r="K547" s="195"/>
      <c r="L547" s="196"/>
      <c r="M547" s="196"/>
      <c r="N547" s="196"/>
      <c r="O547" s="195"/>
      <c r="P547" s="195"/>
      <c r="Q547" s="195"/>
      <c r="R547" s="195"/>
      <c r="S547" s="195"/>
      <c r="T547" s="195"/>
      <c r="U547" s="195"/>
      <c r="V547" s="195"/>
      <c r="W547" s="195"/>
      <c r="X547" s="195"/>
      <c r="Y547" s="195"/>
      <c r="Z547" s="195"/>
    </row>
    <row r="548" spans="1:26" ht="22.5" customHeight="1">
      <c r="A548" s="195"/>
      <c r="B548" s="195"/>
      <c r="C548" s="195"/>
      <c r="D548" s="195"/>
      <c r="E548" s="195"/>
      <c r="F548" s="195"/>
      <c r="G548" s="195"/>
      <c r="H548" s="195"/>
      <c r="I548" s="195"/>
      <c r="J548" s="195"/>
      <c r="K548" s="195"/>
      <c r="L548" s="196"/>
      <c r="M548" s="196"/>
      <c r="N548" s="196"/>
      <c r="O548" s="195"/>
      <c r="P548" s="195"/>
      <c r="Q548" s="195"/>
      <c r="R548" s="195"/>
      <c r="S548" s="195"/>
      <c r="T548" s="195"/>
      <c r="U548" s="195"/>
      <c r="V548" s="195"/>
      <c r="W548" s="195"/>
      <c r="X548" s="195"/>
      <c r="Y548" s="195"/>
      <c r="Z548" s="195"/>
    </row>
    <row r="549" spans="1:26" ht="22.5" customHeight="1">
      <c r="A549" s="195"/>
      <c r="B549" s="195"/>
      <c r="C549" s="195"/>
      <c r="D549" s="195"/>
      <c r="E549" s="195"/>
      <c r="F549" s="195"/>
      <c r="G549" s="195"/>
      <c r="H549" s="195"/>
      <c r="I549" s="195"/>
      <c r="J549" s="195"/>
      <c r="K549" s="195"/>
      <c r="L549" s="196"/>
      <c r="M549" s="196"/>
      <c r="N549" s="196"/>
      <c r="O549" s="195"/>
      <c r="P549" s="195"/>
      <c r="Q549" s="195"/>
      <c r="R549" s="195"/>
      <c r="S549" s="195"/>
      <c r="T549" s="195"/>
      <c r="U549" s="195"/>
      <c r="V549" s="195"/>
      <c r="W549" s="195"/>
      <c r="X549" s="195"/>
      <c r="Y549" s="195"/>
      <c r="Z549" s="195"/>
    </row>
    <row r="550" spans="1:26" ht="22.5" customHeight="1">
      <c r="A550" s="195"/>
      <c r="B550" s="195"/>
      <c r="C550" s="195"/>
      <c r="D550" s="195"/>
      <c r="E550" s="195"/>
      <c r="F550" s="195"/>
      <c r="G550" s="195"/>
      <c r="H550" s="195"/>
      <c r="I550" s="195"/>
      <c r="J550" s="195"/>
      <c r="K550" s="195"/>
      <c r="L550" s="196"/>
      <c r="M550" s="196"/>
      <c r="N550" s="196"/>
      <c r="O550" s="195"/>
      <c r="P550" s="195"/>
      <c r="Q550" s="195"/>
      <c r="R550" s="195"/>
      <c r="S550" s="195"/>
      <c r="T550" s="195"/>
      <c r="U550" s="195"/>
      <c r="V550" s="195"/>
      <c r="W550" s="195"/>
      <c r="X550" s="195"/>
      <c r="Y550" s="195"/>
      <c r="Z550" s="195"/>
    </row>
    <row r="551" spans="1:26" ht="22.5" customHeight="1">
      <c r="A551" s="195"/>
      <c r="B551" s="195"/>
      <c r="C551" s="195"/>
      <c r="D551" s="195"/>
      <c r="E551" s="195"/>
      <c r="F551" s="195"/>
      <c r="G551" s="195"/>
      <c r="H551" s="195"/>
      <c r="I551" s="195"/>
      <c r="J551" s="195"/>
      <c r="K551" s="195"/>
      <c r="L551" s="196"/>
      <c r="M551" s="196"/>
      <c r="N551" s="196"/>
      <c r="O551" s="195"/>
      <c r="P551" s="195"/>
      <c r="Q551" s="195"/>
      <c r="R551" s="195"/>
      <c r="S551" s="195"/>
      <c r="T551" s="195"/>
      <c r="U551" s="195"/>
      <c r="V551" s="195"/>
      <c r="W551" s="195"/>
      <c r="X551" s="195"/>
      <c r="Y551" s="195"/>
      <c r="Z551" s="195"/>
    </row>
    <row r="552" spans="1:26" ht="22.5" customHeight="1">
      <c r="A552" s="195"/>
      <c r="B552" s="195"/>
      <c r="C552" s="195"/>
      <c r="D552" s="195"/>
      <c r="E552" s="195"/>
      <c r="F552" s="195"/>
      <c r="G552" s="195"/>
      <c r="H552" s="195"/>
      <c r="I552" s="195"/>
      <c r="J552" s="195"/>
      <c r="K552" s="195"/>
      <c r="L552" s="196"/>
      <c r="M552" s="196"/>
      <c r="N552" s="196"/>
      <c r="O552" s="195"/>
      <c r="P552" s="195"/>
      <c r="Q552" s="195"/>
      <c r="R552" s="195"/>
      <c r="S552" s="195"/>
      <c r="T552" s="195"/>
      <c r="U552" s="195"/>
      <c r="V552" s="195"/>
      <c r="W552" s="195"/>
      <c r="X552" s="195"/>
      <c r="Y552" s="195"/>
      <c r="Z552" s="195"/>
    </row>
    <row r="553" spans="1:26" ht="22.5" customHeight="1">
      <c r="A553" s="195"/>
      <c r="B553" s="195"/>
      <c r="C553" s="195"/>
      <c r="D553" s="195"/>
      <c r="E553" s="195"/>
      <c r="F553" s="195"/>
      <c r="G553" s="195"/>
      <c r="H553" s="195"/>
      <c r="I553" s="195"/>
      <c r="J553" s="195"/>
      <c r="K553" s="195"/>
      <c r="L553" s="196"/>
      <c r="M553" s="196"/>
      <c r="N553" s="196"/>
      <c r="O553" s="195"/>
      <c r="P553" s="195"/>
      <c r="Q553" s="195"/>
      <c r="R553" s="195"/>
      <c r="S553" s="195"/>
      <c r="T553" s="195"/>
      <c r="U553" s="195"/>
      <c r="V553" s="195"/>
      <c r="W553" s="195"/>
      <c r="X553" s="195"/>
      <c r="Y553" s="195"/>
      <c r="Z553" s="195"/>
    </row>
    <row r="554" spans="1:26" ht="22.5" customHeight="1">
      <c r="A554" s="195"/>
      <c r="B554" s="195"/>
      <c r="C554" s="195"/>
      <c r="D554" s="195"/>
      <c r="E554" s="195"/>
      <c r="F554" s="195"/>
      <c r="G554" s="195"/>
      <c r="H554" s="195"/>
      <c r="I554" s="195"/>
      <c r="J554" s="195"/>
      <c r="K554" s="195"/>
      <c r="L554" s="196"/>
      <c r="M554" s="196"/>
      <c r="N554" s="196"/>
      <c r="O554" s="195"/>
      <c r="P554" s="195"/>
      <c r="Q554" s="195"/>
      <c r="R554" s="195"/>
      <c r="S554" s="195"/>
      <c r="T554" s="195"/>
      <c r="U554" s="195"/>
      <c r="V554" s="195"/>
      <c r="W554" s="195"/>
      <c r="X554" s="195"/>
      <c r="Y554" s="195"/>
      <c r="Z554" s="195"/>
    </row>
    <row r="555" spans="1:26" ht="22.5" customHeight="1">
      <c r="A555" s="195"/>
      <c r="B555" s="195"/>
      <c r="C555" s="195"/>
      <c r="D555" s="195"/>
      <c r="E555" s="195"/>
      <c r="F555" s="195"/>
      <c r="G555" s="195"/>
      <c r="H555" s="195"/>
      <c r="I555" s="195"/>
      <c r="J555" s="195"/>
      <c r="K555" s="195"/>
      <c r="L555" s="196"/>
      <c r="M555" s="196"/>
      <c r="N555" s="196"/>
      <c r="O555" s="195"/>
      <c r="P555" s="195"/>
      <c r="Q555" s="195"/>
      <c r="R555" s="195"/>
      <c r="S555" s="195"/>
      <c r="T555" s="195"/>
      <c r="U555" s="195"/>
      <c r="V555" s="195"/>
      <c r="W555" s="195"/>
      <c r="X555" s="195"/>
      <c r="Y555" s="195"/>
      <c r="Z555" s="195"/>
    </row>
    <row r="556" spans="1:26" ht="22.5" customHeight="1">
      <c r="A556" s="195"/>
      <c r="B556" s="195"/>
      <c r="C556" s="195"/>
      <c r="D556" s="195"/>
      <c r="E556" s="195"/>
      <c r="F556" s="195"/>
      <c r="G556" s="195"/>
      <c r="H556" s="195"/>
      <c r="I556" s="195"/>
      <c r="J556" s="195"/>
      <c r="K556" s="195"/>
      <c r="L556" s="196"/>
      <c r="M556" s="196"/>
      <c r="N556" s="196"/>
      <c r="O556" s="195"/>
      <c r="P556" s="195"/>
      <c r="Q556" s="195"/>
      <c r="R556" s="195"/>
      <c r="S556" s="195"/>
      <c r="T556" s="195"/>
      <c r="U556" s="195"/>
      <c r="V556" s="195"/>
      <c r="W556" s="195"/>
      <c r="X556" s="195"/>
      <c r="Y556" s="195"/>
      <c r="Z556" s="195"/>
    </row>
    <row r="557" spans="1:26" ht="22.5" customHeight="1">
      <c r="A557" s="195"/>
      <c r="B557" s="195"/>
      <c r="C557" s="195"/>
      <c r="D557" s="195"/>
      <c r="E557" s="195"/>
      <c r="F557" s="195"/>
      <c r="G557" s="195"/>
      <c r="H557" s="195"/>
      <c r="I557" s="195"/>
      <c r="J557" s="195"/>
      <c r="K557" s="195"/>
      <c r="L557" s="196"/>
      <c r="M557" s="196"/>
      <c r="N557" s="196"/>
      <c r="O557" s="195"/>
      <c r="P557" s="195"/>
      <c r="Q557" s="195"/>
      <c r="R557" s="195"/>
      <c r="S557" s="195"/>
      <c r="T557" s="195"/>
      <c r="U557" s="195"/>
      <c r="V557" s="195"/>
      <c r="W557" s="195"/>
      <c r="X557" s="195"/>
      <c r="Y557" s="195"/>
      <c r="Z557" s="195"/>
    </row>
    <row r="558" spans="1:26" ht="22.5" customHeight="1">
      <c r="A558" s="195"/>
      <c r="B558" s="195"/>
      <c r="C558" s="195"/>
      <c r="D558" s="195"/>
      <c r="E558" s="195"/>
      <c r="F558" s="195"/>
      <c r="G558" s="195"/>
      <c r="H558" s="195"/>
      <c r="I558" s="195"/>
      <c r="J558" s="195"/>
      <c r="K558" s="195"/>
      <c r="L558" s="196"/>
      <c r="M558" s="196"/>
      <c r="N558" s="196"/>
      <c r="O558" s="195"/>
      <c r="P558" s="195"/>
      <c r="Q558" s="195"/>
      <c r="R558" s="195"/>
      <c r="S558" s="195"/>
      <c r="T558" s="195"/>
      <c r="U558" s="195"/>
      <c r="V558" s="195"/>
      <c r="W558" s="195"/>
      <c r="X558" s="195"/>
      <c r="Y558" s="195"/>
      <c r="Z558" s="195"/>
    </row>
    <row r="559" spans="1:26" ht="22.5" customHeight="1">
      <c r="A559" s="195"/>
      <c r="B559" s="195"/>
      <c r="C559" s="195"/>
      <c r="D559" s="195"/>
      <c r="E559" s="195"/>
      <c r="F559" s="195"/>
      <c r="G559" s="195"/>
      <c r="H559" s="195"/>
      <c r="I559" s="195"/>
      <c r="J559" s="195"/>
      <c r="K559" s="195"/>
      <c r="L559" s="196"/>
      <c r="M559" s="196"/>
      <c r="N559" s="196"/>
      <c r="O559" s="195"/>
      <c r="P559" s="195"/>
      <c r="Q559" s="195"/>
      <c r="R559" s="195"/>
      <c r="S559" s="195"/>
      <c r="T559" s="195"/>
      <c r="U559" s="195"/>
      <c r="V559" s="195"/>
      <c r="W559" s="195"/>
      <c r="X559" s="195"/>
      <c r="Y559" s="195"/>
      <c r="Z559" s="195"/>
    </row>
    <row r="560" spans="1:26" ht="22.5" customHeight="1">
      <c r="A560" s="195"/>
      <c r="B560" s="195"/>
      <c r="C560" s="195"/>
      <c r="D560" s="195"/>
      <c r="E560" s="195"/>
      <c r="F560" s="195"/>
      <c r="G560" s="195"/>
      <c r="H560" s="195"/>
      <c r="I560" s="195"/>
      <c r="J560" s="195"/>
      <c r="K560" s="195"/>
      <c r="L560" s="196"/>
      <c r="M560" s="196"/>
      <c r="N560" s="196"/>
      <c r="O560" s="195"/>
      <c r="P560" s="195"/>
      <c r="Q560" s="195"/>
      <c r="R560" s="195"/>
      <c r="S560" s="195"/>
      <c r="T560" s="195"/>
      <c r="U560" s="195"/>
      <c r="V560" s="195"/>
      <c r="W560" s="195"/>
      <c r="X560" s="195"/>
      <c r="Y560" s="195"/>
      <c r="Z560" s="195"/>
    </row>
    <row r="561" spans="1:26" ht="22.5" customHeight="1">
      <c r="A561" s="195"/>
      <c r="B561" s="195"/>
      <c r="C561" s="195"/>
      <c r="D561" s="195"/>
      <c r="E561" s="195"/>
      <c r="F561" s="195"/>
      <c r="G561" s="195"/>
      <c r="H561" s="195"/>
      <c r="I561" s="195"/>
      <c r="J561" s="195"/>
      <c r="K561" s="195"/>
      <c r="L561" s="196"/>
      <c r="M561" s="196"/>
      <c r="N561" s="196"/>
      <c r="O561" s="195"/>
      <c r="P561" s="195"/>
      <c r="Q561" s="195"/>
      <c r="R561" s="195"/>
      <c r="S561" s="195"/>
      <c r="T561" s="195"/>
      <c r="U561" s="195"/>
      <c r="V561" s="195"/>
      <c r="W561" s="195"/>
      <c r="X561" s="195"/>
      <c r="Y561" s="195"/>
      <c r="Z561" s="195"/>
    </row>
    <row r="562" spans="1:26" ht="22.5" customHeight="1">
      <c r="A562" s="195"/>
      <c r="B562" s="195"/>
      <c r="C562" s="195"/>
      <c r="D562" s="195"/>
      <c r="E562" s="195"/>
      <c r="F562" s="195"/>
      <c r="G562" s="195"/>
      <c r="H562" s="195"/>
      <c r="I562" s="195"/>
      <c r="J562" s="195"/>
      <c r="K562" s="195"/>
      <c r="L562" s="196"/>
      <c r="M562" s="196"/>
      <c r="N562" s="196"/>
      <c r="O562" s="195"/>
      <c r="P562" s="195"/>
      <c r="Q562" s="195"/>
      <c r="R562" s="195"/>
      <c r="S562" s="195"/>
      <c r="T562" s="195"/>
      <c r="U562" s="195"/>
      <c r="V562" s="195"/>
      <c r="W562" s="195"/>
      <c r="X562" s="195"/>
      <c r="Y562" s="195"/>
      <c r="Z562" s="195"/>
    </row>
    <row r="563" spans="1:26" ht="22.5" customHeight="1">
      <c r="A563" s="195"/>
      <c r="B563" s="195"/>
      <c r="C563" s="195"/>
      <c r="D563" s="195"/>
      <c r="E563" s="195"/>
      <c r="F563" s="195"/>
      <c r="G563" s="195"/>
      <c r="H563" s="195"/>
      <c r="I563" s="195"/>
      <c r="J563" s="195"/>
      <c r="K563" s="195"/>
      <c r="L563" s="196"/>
      <c r="M563" s="196"/>
      <c r="N563" s="196"/>
      <c r="O563" s="195"/>
      <c r="P563" s="195"/>
      <c r="Q563" s="195"/>
      <c r="R563" s="195"/>
      <c r="S563" s="195"/>
      <c r="T563" s="195"/>
      <c r="U563" s="195"/>
      <c r="V563" s="195"/>
      <c r="W563" s="195"/>
      <c r="X563" s="195"/>
      <c r="Y563" s="195"/>
      <c r="Z563" s="195"/>
    </row>
    <row r="564" spans="1:26" ht="22.5" customHeight="1">
      <c r="A564" s="195"/>
      <c r="B564" s="195"/>
      <c r="C564" s="195"/>
      <c r="D564" s="195"/>
      <c r="E564" s="195"/>
      <c r="F564" s="195"/>
      <c r="G564" s="195"/>
      <c r="H564" s="195"/>
      <c r="I564" s="195"/>
      <c r="J564" s="195"/>
      <c r="K564" s="195"/>
      <c r="L564" s="196"/>
      <c r="M564" s="196"/>
      <c r="N564" s="196"/>
      <c r="O564" s="195"/>
      <c r="P564" s="195"/>
      <c r="Q564" s="195"/>
      <c r="R564" s="195"/>
      <c r="S564" s="195"/>
      <c r="T564" s="195"/>
      <c r="U564" s="195"/>
      <c r="V564" s="195"/>
      <c r="W564" s="195"/>
      <c r="X564" s="195"/>
      <c r="Y564" s="195"/>
      <c r="Z564" s="195"/>
    </row>
    <row r="565" spans="1:26" ht="22.5" customHeight="1">
      <c r="A565" s="195"/>
      <c r="B565" s="195"/>
      <c r="C565" s="195"/>
      <c r="D565" s="195"/>
      <c r="E565" s="195"/>
      <c r="F565" s="195"/>
      <c r="G565" s="195"/>
      <c r="H565" s="195"/>
      <c r="I565" s="195"/>
      <c r="J565" s="195"/>
      <c r="K565" s="195"/>
      <c r="L565" s="196"/>
      <c r="M565" s="196"/>
      <c r="N565" s="196"/>
      <c r="O565" s="195"/>
      <c r="P565" s="195"/>
      <c r="Q565" s="195"/>
      <c r="R565" s="195"/>
      <c r="S565" s="195"/>
      <c r="T565" s="195"/>
      <c r="U565" s="195"/>
      <c r="V565" s="195"/>
      <c r="W565" s="195"/>
      <c r="X565" s="195"/>
      <c r="Y565" s="195"/>
      <c r="Z565" s="195"/>
    </row>
    <row r="566" spans="1:26" ht="22.5" customHeight="1">
      <c r="A566" s="195"/>
      <c r="B566" s="195"/>
      <c r="C566" s="195"/>
      <c r="D566" s="195"/>
      <c r="E566" s="195"/>
      <c r="F566" s="195"/>
      <c r="G566" s="195"/>
      <c r="H566" s="195"/>
      <c r="I566" s="195"/>
      <c r="J566" s="195"/>
      <c r="K566" s="195"/>
      <c r="L566" s="196"/>
      <c r="M566" s="196"/>
      <c r="N566" s="196"/>
      <c r="O566" s="195"/>
      <c r="P566" s="195"/>
      <c r="Q566" s="195"/>
      <c r="R566" s="195"/>
      <c r="S566" s="195"/>
      <c r="T566" s="195"/>
      <c r="U566" s="195"/>
      <c r="V566" s="195"/>
      <c r="W566" s="195"/>
      <c r="X566" s="195"/>
      <c r="Y566" s="195"/>
      <c r="Z566" s="195"/>
    </row>
    <row r="567" spans="1:26" ht="22.5" customHeight="1">
      <c r="A567" s="195"/>
      <c r="B567" s="195"/>
      <c r="C567" s="195"/>
      <c r="D567" s="195"/>
      <c r="E567" s="195"/>
      <c r="F567" s="195"/>
      <c r="G567" s="195"/>
      <c r="H567" s="195"/>
      <c r="I567" s="195"/>
      <c r="J567" s="195"/>
      <c r="K567" s="195"/>
      <c r="L567" s="196"/>
      <c r="M567" s="196"/>
      <c r="N567" s="196"/>
      <c r="O567" s="195"/>
      <c r="P567" s="195"/>
      <c r="Q567" s="195"/>
      <c r="R567" s="195"/>
      <c r="S567" s="195"/>
      <c r="T567" s="195"/>
      <c r="U567" s="195"/>
      <c r="V567" s="195"/>
      <c r="W567" s="195"/>
      <c r="X567" s="195"/>
      <c r="Y567" s="195"/>
      <c r="Z567" s="195"/>
    </row>
    <row r="568" spans="1:26" ht="22.5" customHeight="1">
      <c r="A568" s="195"/>
      <c r="B568" s="195"/>
      <c r="C568" s="195"/>
      <c r="D568" s="195"/>
      <c r="E568" s="195"/>
      <c r="F568" s="195"/>
      <c r="G568" s="195"/>
      <c r="H568" s="195"/>
      <c r="I568" s="195"/>
      <c r="J568" s="195"/>
      <c r="K568" s="195"/>
      <c r="L568" s="196"/>
      <c r="M568" s="196"/>
      <c r="N568" s="196"/>
      <c r="O568" s="195"/>
      <c r="P568" s="195"/>
      <c r="Q568" s="195"/>
      <c r="R568" s="195"/>
      <c r="S568" s="195"/>
      <c r="T568" s="195"/>
      <c r="U568" s="195"/>
      <c r="V568" s="195"/>
      <c r="W568" s="195"/>
      <c r="X568" s="195"/>
      <c r="Y568" s="195"/>
      <c r="Z568" s="195"/>
    </row>
    <row r="569" spans="1:26" ht="22.5" customHeight="1">
      <c r="A569" s="195"/>
      <c r="B569" s="195"/>
      <c r="C569" s="195"/>
      <c r="D569" s="195"/>
      <c r="E569" s="195"/>
      <c r="F569" s="195"/>
      <c r="G569" s="195"/>
      <c r="H569" s="195"/>
      <c r="I569" s="195"/>
      <c r="J569" s="195"/>
      <c r="K569" s="195"/>
      <c r="L569" s="196"/>
      <c r="M569" s="196"/>
      <c r="N569" s="196"/>
      <c r="O569" s="195"/>
      <c r="P569" s="195"/>
      <c r="Q569" s="195"/>
      <c r="R569" s="195"/>
      <c r="S569" s="195"/>
      <c r="T569" s="195"/>
      <c r="U569" s="195"/>
      <c r="V569" s="195"/>
      <c r="W569" s="195"/>
      <c r="X569" s="195"/>
      <c r="Y569" s="195"/>
      <c r="Z569" s="195"/>
    </row>
    <row r="570" spans="1:26" ht="22.5" customHeight="1">
      <c r="A570" s="195"/>
      <c r="B570" s="195"/>
      <c r="C570" s="195"/>
      <c r="D570" s="195"/>
      <c r="E570" s="195"/>
      <c r="F570" s="195"/>
      <c r="G570" s="195"/>
      <c r="H570" s="195"/>
      <c r="I570" s="195"/>
      <c r="J570" s="195"/>
      <c r="K570" s="195"/>
      <c r="L570" s="196"/>
      <c r="M570" s="196"/>
      <c r="N570" s="196"/>
      <c r="O570" s="195"/>
      <c r="P570" s="195"/>
      <c r="Q570" s="195"/>
      <c r="R570" s="195"/>
      <c r="S570" s="195"/>
      <c r="T570" s="195"/>
      <c r="U570" s="195"/>
      <c r="V570" s="195"/>
      <c r="W570" s="195"/>
      <c r="X570" s="195"/>
      <c r="Y570" s="195"/>
      <c r="Z570" s="195"/>
    </row>
    <row r="571" spans="1:26" ht="22.5" customHeight="1">
      <c r="A571" s="195"/>
      <c r="B571" s="195"/>
      <c r="C571" s="195"/>
      <c r="D571" s="195"/>
      <c r="E571" s="195"/>
      <c r="F571" s="195"/>
      <c r="G571" s="195"/>
      <c r="H571" s="195"/>
      <c r="I571" s="195"/>
      <c r="J571" s="195"/>
      <c r="K571" s="195"/>
      <c r="L571" s="196"/>
      <c r="M571" s="196"/>
      <c r="N571" s="196"/>
      <c r="O571" s="195"/>
      <c r="P571" s="195"/>
      <c r="Q571" s="195"/>
      <c r="R571" s="195"/>
      <c r="S571" s="195"/>
      <c r="T571" s="195"/>
      <c r="U571" s="195"/>
      <c r="V571" s="195"/>
      <c r="W571" s="195"/>
      <c r="X571" s="195"/>
      <c r="Y571" s="195"/>
      <c r="Z571" s="195"/>
    </row>
    <row r="572" spans="1:26" ht="22.5" customHeight="1">
      <c r="A572" s="195"/>
      <c r="B572" s="195"/>
      <c r="C572" s="195"/>
      <c r="D572" s="195"/>
      <c r="E572" s="195"/>
      <c r="F572" s="195"/>
      <c r="G572" s="195"/>
      <c r="H572" s="195"/>
      <c r="I572" s="195"/>
      <c r="J572" s="195"/>
      <c r="K572" s="195"/>
      <c r="L572" s="196"/>
      <c r="M572" s="196"/>
      <c r="N572" s="196"/>
      <c r="O572" s="195"/>
      <c r="P572" s="195"/>
      <c r="Q572" s="195"/>
      <c r="R572" s="195"/>
      <c r="S572" s="195"/>
      <c r="T572" s="195"/>
      <c r="U572" s="195"/>
      <c r="V572" s="195"/>
      <c r="W572" s="195"/>
      <c r="X572" s="195"/>
      <c r="Y572" s="195"/>
      <c r="Z572" s="195"/>
    </row>
    <row r="573" spans="1:26" ht="22.5" customHeight="1">
      <c r="A573" s="195"/>
      <c r="B573" s="195"/>
      <c r="C573" s="195"/>
      <c r="D573" s="195"/>
      <c r="E573" s="195"/>
      <c r="F573" s="195"/>
      <c r="G573" s="195"/>
      <c r="H573" s="195"/>
      <c r="I573" s="195"/>
      <c r="J573" s="195"/>
      <c r="K573" s="195"/>
      <c r="L573" s="196"/>
      <c r="M573" s="196"/>
      <c r="N573" s="196"/>
      <c r="O573" s="195"/>
      <c r="P573" s="195"/>
      <c r="Q573" s="195"/>
      <c r="R573" s="195"/>
      <c r="S573" s="195"/>
      <c r="T573" s="195"/>
      <c r="U573" s="195"/>
      <c r="V573" s="195"/>
      <c r="W573" s="195"/>
      <c r="X573" s="195"/>
      <c r="Y573" s="195"/>
      <c r="Z573" s="195"/>
    </row>
    <row r="574" spans="1:26" ht="22.5" customHeight="1">
      <c r="A574" s="195"/>
      <c r="B574" s="195"/>
      <c r="C574" s="195"/>
      <c r="D574" s="195"/>
      <c r="E574" s="195"/>
      <c r="F574" s="195"/>
      <c r="G574" s="195"/>
      <c r="H574" s="195"/>
      <c r="I574" s="195"/>
      <c r="J574" s="195"/>
      <c r="K574" s="195"/>
      <c r="L574" s="196"/>
      <c r="M574" s="196"/>
      <c r="N574" s="196"/>
      <c r="O574" s="195"/>
      <c r="P574" s="195"/>
      <c r="Q574" s="195"/>
      <c r="R574" s="195"/>
      <c r="S574" s="195"/>
      <c r="T574" s="195"/>
      <c r="U574" s="195"/>
      <c r="V574" s="195"/>
      <c r="W574" s="195"/>
      <c r="X574" s="195"/>
      <c r="Y574" s="195"/>
      <c r="Z574" s="195"/>
    </row>
    <row r="575" spans="1:26" ht="22.5" customHeight="1">
      <c r="A575" s="195"/>
      <c r="B575" s="195"/>
      <c r="C575" s="195"/>
      <c r="D575" s="195"/>
      <c r="E575" s="195"/>
      <c r="F575" s="195"/>
      <c r="G575" s="195"/>
      <c r="H575" s="195"/>
      <c r="I575" s="195"/>
      <c r="J575" s="195"/>
      <c r="K575" s="195"/>
      <c r="L575" s="196"/>
      <c r="M575" s="196"/>
      <c r="N575" s="196"/>
      <c r="O575" s="195"/>
      <c r="P575" s="195"/>
      <c r="Q575" s="195"/>
      <c r="R575" s="195"/>
      <c r="S575" s="195"/>
      <c r="T575" s="195"/>
      <c r="U575" s="195"/>
      <c r="V575" s="195"/>
      <c r="W575" s="195"/>
      <c r="X575" s="195"/>
      <c r="Y575" s="195"/>
      <c r="Z575" s="195"/>
    </row>
    <row r="576" spans="1:26" ht="22.5" customHeight="1">
      <c r="A576" s="195"/>
      <c r="B576" s="195"/>
      <c r="C576" s="195"/>
      <c r="D576" s="195"/>
      <c r="E576" s="195"/>
      <c r="F576" s="195"/>
      <c r="G576" s="195"/>
      <c r="H576" s="195"/>
      <c r="I576" s="195"/>
      <c r="J576" s="195"/>
      <c r="K576" s="195"/>
      <c r="L576" s="196"/>
      <c r="M576" s="196"/>
      <c r="N576" s="196"/>
      <c r="O576" s="195"/>
      <c r="P576" s="195"/>
      <c r="Q576" s="195"/>
      <c r="R576" s="195"/>
      <c r="S576" s="195"/>
      <c r="T576" s="195"/>
      <c r="U576" s="195"/>
      <c r="V576" s="195"/>
      <c r="W576" s="195"/>
      <c r="X576" s="195"/>
      <c r="Y576" s="195"/>
      <c r="Z576" s="195"/>
    </row>
    <row r="577" spans="1:26" ht="22.5" customHeight="1">
      <c r="A577" s="195"/>
      <c r="B577" s="195"/>
      <c r="C577" s="195"/>
      <c r="D577" s="195"/>
      <c r="E577" s="195"/>
      <c r="F577" s="195"/>
      <c r="G577" s="195"/>
      <c r="H577" s="195"/>
      <c r="I577" s="195"/>
      <c r="J577" s="195"/>
      <c r="K577" s="195"/>
      <c r="L577" s="196"/>
      <c r="M577" s="196"/>
      <c r="N577" s="196"/>
      <c r="O577" s="195"/>
      <c r="P577" s="195"/>
      <c r="Q577" s="195"/>
      <c r="R577" s="195"/>
      <c r="S577" s="195"/>
      <c r="T577" s="195"/>
      <c r="U577" s="195"/>
      <c r="V577" s="195"/>
      <c r="W577" s="195"/>
      <c r="X577" s="195"/>
      <c r="Y577" s="195"/>
      <c r="Z577" s="195"/>
    </row>
    <row r="578" spans="1:26" ht="22.5" customHeight="1">
      <c r="A578" s="195"/>
      <c r="B578" s="195"/>
      <c r="C578" s="195"/>
      <c r="D578" s="195"/>
      <c r="E578" s="195"/>
      <c r="F578" s="195"/>
      <c r="G578" s="195"/>
      <c r="H578" s="195"/>
      <c r="I578" s="195"/>
      <c r="J578" s="195"/>
      <c r="K578" s="195"/>
      <c r="L578" s="196"/>
      <c r="M578" s="196"/>
      <c r="N578" s="196"/>
      <c r="O578" s="195"/>
      <c r="P578" s="195"/>
      <c r="Q578" s="195"/>
      <c r="R578" s="195"/>
      <c r="S578" s="195"/>
      <c r="T578" s="195"/>
      <c r="U578" s="195"/>
      <c r="V578" s="195"/>
      <c r="W578" s="195"/>
      <c r="X578" s="195"/>
      <c r="Y578" s="195"/>
      <c r="Z578" s="195"/>
    </row>
    <row r="579" spans="1:26" ht="22.5" customHeight="1">
      <c r="A579" s="195"/>
      <c r="B579" s="195"/>
      <c r="C579" s="195"/>
      <c r="D579" s="195"/>
      <c r="E579" s="195"/>
      <c r="F579" s="195"/>
      <c r="G579" s="195"/>
      <c r="H579" s="195"/>
      <c r="I579" s="195"/>
      <c r="J579" s="195"/>
      <c r="K579" s="195"/>
      <c r="L579" s="196"/>
      <c r="M579" s="196"/>
      <c r="N579" s="196"/>
      <c r="O579" s="195"/>
      <c r="P579" s="195"/>
      <c r="Q579" s="195"/>
      <c r="R579" s="195"/>
      <c r="S579" s="195"/>
      <c r="T579" s="195"/>
      <c r="U579" s="195"/>
      <c r="V579" s="195"/>
      <c r="W579" s="195"/>
      <c r="X579" s="195"/>
      <c r="Y579" s="195"/>
      <c r="Z579" s="195"/>
    </row>
    <row r="580" spans="1:26" ht="22.5" customHeight="1">
      <c r="A580" s="195"/>
      <c r="B580" s="195"/>
      <c r="C580" s="195"/>
      <c r="D580" s="195"/>
      <c r="E580" s="195"/>
      <c r="F580" s="195"/>
      <c r="G580" s="195"/>
      <c r="H580" s="195"/>
      <c r="I580" s="195"/>
      <c r="J580" s="195"/>
      <c r="K580" s="195"/>
      <c r="L580" s="196"/>
      <c r="M580" s="196"/>
      <c r="N580" s="196"/>
      <c r="O580" s="195"/>
      <c r="P580" s="195"/>
      <c r="Q580" s="195"/>
      <c r="R580" s="195"/>
      <c r="S580" s="195"/>
      <c r="T580" s="195"/>
      <c r="U580" s="195"/>
      <c r="V580" s="195"/>
      <c r="W580" s="195"/>
      <c r="X580" s="195"/>
      <c r="Y580" s="195"/>
      <c r="Z580" s="195"/>
    </row>
    <row r="581" spans="1:26" ht="22.5" customHeight="1">
      <c r="A581" s="195"/>
      <c r="B581" s="195"/>
      <c r="C581" s="195"/>
      <c r="D581" s="195"/>
      <c r="E581" s="195"/>
      <c r="F581" s="195"/>
      <c r="G581" s="195"/>
      <c r="H581" s="195"/>
      <c r="I581" s="195"/>
      <c r="J581" s="195"/>
      <c r="K581" s="195"/>
      <c r="L581" s="196"/>
      <c r="M581" s="196"/>
      <c r="N581" s="196"/>
      <c r="O581" s="195"/>
      <c r="P581" s="195"/>
      <c r="Q581" s="195"/>
      <c r="R581" s="195"/>
      <c r="S581" s="195"/>
      <c r="T581" s="195"/>
      <c r="U581" s="195"/>
      <c r="V581" s="195"/>
      <c r="W581" s="195"/>
      <c r="X581" s="195"/>
      <c r="Y581" s="195"/>
      <c r="Z581" s="195"/>
    </row>
    <row r="582" spans="1:26" ht="22.5" customHeight="1">
      <c r="A582" s="195"/>
      <c r="B582" s="195"/>
      <c r="C582" s="195"/>
      <c r="D582" s="195"/>
      <c r="E582" s="195"/>
      <c r="F582" s="195"/>
      <c r="G582" s="195"/>
      <c r="H582" s="195"/>
      <c r="I582" s="195"/>
      <c r="J582" s="195"/>
      <c r="K582" s="195"/>
      <c r="L582" s="196"/>
      <c r="M582" s="196"/>
      <c r="N582" s="196"/>
      <c r="O582" s="195"/>
      <c r="P582" s="195"/>
      <c r="Q582" s="195"/>
      <c r="R582" s="195"/>
      <c r="S582" s="195"/>
      <c r="T582" s="195"/>
      <c r="U582" s="195"/>
      <c r="V582" s="195"/>
      <c r="W582" s="195"/>
      <c r="X582" s="195"/>
      <c r="Y582" s="195"/>
      <c r="Z582" s="195"/>
    </row>
    <row r="583" spans="1:26" ht="22.5" customHeight="1">
      <c r="A583" s="195"/>
      <c r="B583" s="195"/>
      <c r="C583" s="195"/>
      <c r="D583" s="195"/>
      <c r="E583" s="195"/>
      <c r="F583" s="195"/>
      <c r="G583" s="195"/>
      <c r="H583" s="195"/>
      <c r="I583" s="195"/>
      <c r="J583" s="195"/>
      <c r="K583" s="195"/>
      <c r="L583" s="196"/>
      <c r="M583" s="196"/>
      <c r="N583" s="196"/>
      <c r="O583" s="195"/>
      <c r="P583" s="195"/>
      <c r="Q583" s="195"/>
      <c r="R583" s="195"/>
      <c r="S583" s="195"/>
      <c r="T583" s="195"/>
      <c r="U583" s="195"/>
      <c r="V583" s="195"/>
      <c r="W583" s="195"/>
      <c r="X583" s="195"/>
      <c r="Y583" s="195"/>
      <c r="Z583" s="195"/>
    </row>
    <row r="584" spans="1:26" ht="22.5" customHeight="1">
      <c r="A584" s="195"/>
      <c r="B584" s="195"/>
      <c r="C584" s="195"/>
      <c r="D584" s="195"/>
      <c r="E584" s="195"/>
      <c r="F584" s="195"/>
      <c r="G584" s="195"/>
      <c r="H584" s="195"/>
      <c r="I584" s="195"/>
      <c r="J584" s="195"/>
      <c r="K584" s="195"/>
      <c r="L584" s="196"/>
      <c r="M584" s="196"/>
      <c r="N584" s="196"/>
      <c r="O584" s="195"/>
      <c r="P584" s="195"/>
      <c r="Q584" s="195"/>
      <c r="R584" s="195"/>
      <c r="S584" s="195"/>
      <c r="T584" s="195"/>
      <c r="U584" s="195"/>
      <c r="V584" s="195"/>
      <c r="W584" s="195"/>
      <c r="X584" s="195"/>
      <c r="Y584" s="195"/>
      <c r="Z584" s="195"/>
    </row>
    <row r="585" spans="1:26" ht="22.5" customHeight="1">
      <c r="A585" s="195"/>
      <c r="B585" s="195"/>
      <c r="C585" s="195"/>
      <c r="D585" s="195"/>
      <c r="E585" s="195"/>
      <c r="F585" s="195"/>
      <c r="G585" s="195"/>
      <c r="H585" s="195"/>
      <c r="I585" s="195"/>
      <c r="J585" s="195"/>
      <c r="K585" s="195"/>
      <c r="L585" s="196"/>
      <c r="M585" s="196"/>
      <c r="N585" s="196"/>
      <c r="O585" s="195"/>
      <c r="P585" s="195"/>
      <c r="Q585" s="195"/>
      <c r="R585" s="195"/>
      <c r="S585" s="195"/>
      <c r="T585" s="195"/>
      <c r="U585" s="195"/>
      <c r="V585" s="195"/>
      <c r="W585" s="195"/>
      <c r="X585" s="195"/>
      <c r="Y585" s="195"/>
      <c r="Z585" s="195"/>
    </row>
    <row r="586" spans="1:26" ht="22.5" customHeight="1">
      <c r="A586" s="195"/>
      <c r="B586" s="195"/>
      <c r="C586" s="195"/>
      <c r="D586" s="195"/>
      <c r="E586" s="195"/>
      <c r="F586" s="195"/>
      <c r="G586" s="195"/>
      <c r="H586" s="195"/>
      <c r="I586" s="195"/>
      <c r="J586" s="195"/>
      <c r="K586" s="195"/>
      <c r="L586" s="196"/>
      <c r="M586" s="196"/>
      <c r="N586" s="196"/>
      <c r="O586" s="195"/>
      <c r="P586" s="195"/>
      <c r="Q586" s="195"/>
      <c r="R586" s="195"/>
      <c r="S586" s="195"/>
      <c r="T586" s="195"/>
      <c r="U586" s="195"/>
      <c r="V586" s="195"/>
      <c r="W586" s="195"/>
      <c r="X586" s="195"/>
      <c r="Y586" s="195"/>
      <c r="Z586" s="195"/>
    </row>
    <row r="587" spans="1:26" ht="22.5" customHeight="1">
      <c r="A587" s="195"/>
      <c r="B587" s="195"/>
      <c r="C587" s="195"/>
      <c r="D587" s="195"/>
      <c r="E587" s="195"/>
      <c r="F587" s="195"/>
      <c r="G587" s="195"/>
      <c r="H587" s="195"/>
      <c r="I587" s="195"/>
      <c r="J587" s="195"/>
      <c r="K587" s="195"/>
      <c r="L587" s="196"/>
      <c r="M587" s="196"/>
      <c r="N587" s="196"/>
      <c r="O587" s="195"/>
      <c r="P587" s="195"/>
      <c r="Q587" s="195"/>
      <c r="R587" s="195"/>
      <c r="S587" s="195"/>
      <c r="T587" s="195"/>
      <c r="U587" s="195"/>
      <c r="V587" s="195"/>
      <c r="W587" s="195"/>
      <c r="X587" s="195"/>
      <c r="Y587" s="195"/>
      <c r="Z587" s="195"/>
    </row>
    <row r="588" spans="1:26" ht="22.5" customHeight="1">
      <c r="A588" s="195"/>
      <c r="B588" s="195"/>
      <c r="C588" s="195"/>
      <c r="D588" s="195"/>
      <c r="E588" s="195"/>
      <c r="F588" s="195"/>
      <c r="G588" s="195"/>
      <c r="H588" s="195"/>
      <c r="I588" s="195"/>
      <c r="J588" s="195"/>
      <c r="K588" s="195"/>
      <c r="L588" s="196"/>
      <c r="M588" s="196"/>
      <c r="N588" s="196"/>
      <c r="O588" s="195"/>
      <c r="P588" s="195"/>
      <c r="Q588" s="195"/>
      <c r="R588" s="195"/>
      <c r="S588" s="195"/>
      <c r="T588" s="195"/>
      <c r="U588" s="195"/>
      <c r="V588" s="195"/>
      <c r="W588" s="195"/>
      <c r="X588" s="195"/>
      <c r="Y588" s="195"/>
      <c r="Z588" s="195"/>
    </row>
    <row r="589" spans="1:26" ht="22.5" customHeight="1">
      <c r="A589" s="195"/>
      <c r="B589" s="195"/>
      <c r="C589" s="195"/>
      <c r="D589" s="195"/>
      <c r="E589" s="195"/>
      <c r="F589" s="195"/>
      <c r="G589" s="195"/>
      <c r="H589" s="195"/>
      <c r="I589" s="195"/>
      <c r="J589" s="195"/>
      <c r="K589" s="195"/>
      <c r="L589" s="196"/>
      <c r="M589" s="196"/>
      <c r="N589" s="196"/>
      <c r="O589" s="195"/>
      <c r="P589" s="195"/>
      <c r="Q589" s="195"/>
      <c r="R589" s="195"/>
      <c r="S589" s="195"/>
      <c r="T589" s="195"/>
      <c r="U589" s="195"/>
      <c r="V589" s="195"/>
      <c r="W589" s="195"/>
      <c r="X589" s="195"/>
      <c r="Y589" s="195"/>
      <c r="Z589" s="195"/>
    </row>
    <row r="590" spans="1:26" ht="22.5" customHeight="1">
      <c r="A590" s="195"/>
      <c r="B590" s="195"/>
      <c r="C590" s="195"/>
      <c r="D590" s="195"/>
      <c r="E590" s="195"/>
      <c r="F590" s="195"/>
      <c r="G590" s="195"/>
      <c r="H590" s="195"/>
      <c r="I590" s="195"/>
      <c r="J590" s="195"/>
      <c r="K590" s="195"/>
      <c r="L590" s="196"/>
      <c r="M590" s="196"/>
      <c r="N590" s="196"/>
      <c r="O590" s="195"/>
      <c r="P590" s="195"/>
      <c r="Q590" s="195"/>
      <c r="R590" s="195"/>
      <c r="S590" s="195"/>
      <c r="T590" s="195"/>
      <c r="U590" s="195"/>
      <c r="V590" s="195"/>
      <c r="W590" s="195"/>
      <c r="X590" s="195"/>
      <c r="Y590" s="195"/>
      <c r="Z590" s="195"/>
    </row>
    <row r="591" spans="1:26" ht="22.5" customHeight="1">
      <c r="A591" s="195"/>
      <c r="B591" s="195"/>
      <c r="C591" s="195"/>
      <c r="D591" s="195"/>
      <c r="E591" s="195"/>
      <c r="F591" s="195"/>
      <c r="G591" s="195"/>
      <c r="H591" s="195"/>
      <c r="I591" s="195"/>
      <c r="J591" s="195"/>
      <c r="K591" s="195"/>
      <c r="L591" s="196"/>
      <c r="M591" s="196"/>
      <c r="N591" s="196"/>
      <c r="O591" s="195"/>
      <c r="P591" s="195"/>
      <c r="Q591" s="195"/>
      <c r="R591" s="195"/>
      <c r="S591" s="195"/>
      <c r="T591" s="195"/>
      <c r="U591" s="195"/>
      <c r="V591" s="195"/>
      <c r="W591" s="195"/>
      <c r="X591" s="195"/>
      <c r="Y591" s="195"/>
      <c r="Z591" s="195"/>
    </row>
    <row r="592" spans="1:26" ht="22.5" customHeight="1">
      <c r="A592" s="195"/>
      <c r="B592" s="195"/>
      <c r="C592" s="195"/>
      <c r="D592" s="195"/>
      <c r="E592" s="195"/>
      <c r="F592" s="195"/>
      <c r="G592" s="195"/>
      <c r="H592" s="195"/>
      <c r="I592" s="195"/>
      <c r="J592" s="195"/>
      <c r="K592" s="195"/>
      <c r="L592" s="196"/>
      <c r="M592" s="196"/>
      <c r="N592" s="196"/>
      <c r="O592" s="195"/>
      <c r="P592" s="195"/>
      <c r="Q592" s="195"/>
      <c r="R592" s="195"/>
      <c r="S592" s="195"/>
      <c r="T592" s="195"/>
      <c r="U592" s="195"/>
      <c r="V592" s="195"/>
      <c r="W592" s="195"/>
      <c r="X592" s="195"/>
      <c r="Y592" s="195"/>
      <c r="Z592" s="195"/>
    </row>
    <row r="593" spans="1:26" ht="22.5" customHeight="1">
      <c r="A593" s="195"/>
      <c r="B593" s="195"/>
      <c r="C593" s="195"/>
      <c r="D593" s="195"/>
      <c r="E593" s="195"/>
      <c r="F593" s="195"/>
      <c r="G593" s="195"/>
      <c r="H593" s="195"/>
      <c r="I593" s="195"/>
      <c r="J593" s="195"/>
      <c r="K593" s="195"/>
      <c r="L593" s="196"/>
      <c r="M593" s="196"/>
      <c r="N593" s="196"/>
      <c r="O593" s="195"/>
      <c r="P593" s="195"/>
      <c r="Q593" s="195"/>
      <c r="R593" s="195"/>
      <c r="S593" s="195"/>
      <c r="T593" s="195"/>
      <c r="U593" s="195"/>
      <c r="V593" s="195"/>
      <c r="W593" s="195"/>
      <c r="X593" s="195"/>
      <c r="Y593" s="195"/>
      <c r="Z593" s="195"/>
    </row>
    <row r="594" spans="1:26" ht="22.5" customHeight="1">
      <c r="A594" s="195"/>
      <c r="B594" s="195"/>
      <c r="C594" s="195"/>
      <c r="D594" s="195"/>
      <c r="E594" s="195"/>
      <c r="F594" s="195"/>
      <c r="G594" s="195"/>
      <c r="H594" s="195"/>
      <c r="I594" s="195"/>
      <c r="J594" s="195"/>
      <c r="K594" s="195"/>
      <c r="L594" s="196"/>
      <c r="M594" s="196"/>
      <c r="N594" s="196"/>
      <c r="O594" s="195"/>
      <c r="P594" s="195"/>
      <c r="Q594" s="195"/>
      <c r="R594" s="195"/>
      <c r="S594" s="195"/>
      <c r="T594" s="195"/>
      <c r="U594" s="195"/>
      <c r="V594" s="195"/>
      <c r="W594" s="195"/>
      <c r="X594" s="195"/>
      <c r="Y594" s="195"/>
      <c r="Z594" s="195"/>
    </row>
    <row r="595" spans="1:26" ht="22.5" customHeight="1">
      <c r="A595" s="195"/>
      <c r="B595" s="195"/>
      <c r="C595" s="195"/>
      <c r="D595" s="195"/>
      <c r="E595" s="195"/>
      <c r="F595" s="195"/>
      <c r="G595" s="195"/>
      <c r="H595" s="195"/>
      <c r="I595" s="195"/>
      <c r="J595" s="195"/>
      <c r="K595" s="195"/>
      <c r="L595" s="196"/>
      <c r="M595" s="196"/>
      <c r="N595" s="196"/>
      <c r="O595" s="195"/>
      <c r="P595" s="195"/>
      <c r="Q595" s="195"/>
      <c r="R595" s="195"/>
      <c r="S595" s="195"/>
      <c r="T595" s="195"/>
      <c r="U595" s="195"/>
      <c r="V595" s="195"/>
      <c r="W595" s="195"/>
      <c r="X595" s="195"/>
      <c r="Y595" s="195"/>
      <c r="Z595" s="195"/>
    </row>
    <row r="596" spans="1:26" ht="22.5" customHeight="1">
      <c r="A596" s="195"/>
      <c r="B596" s="195"/>
      <c r="C596" s="195"/>
      <c r="D596" s="195"/>
      <c r="E596" s="195"/>
      <c r="F596" s="195"/>
      <c r="G596" s="195"/>
      <c r="H596" s="195"/>
      <c r="I596" s="195"/>
      <c r="J596" s="195"/>
      <c r="K596" s="195"/>
      <c r="L596" s="196"/>
      <c r="M596" s="196"/>
      <c r="N596" s="196"/>
      <c r="O596" s="195"/>
      <c r="P596" s="195"/>
      <c r="Q596" s="195"/>
      <c r="R596" s="195"/>
      <c r="S596" s="195"/>
      <c r="T596" s="195"/>
      <c r="U596" s="195"/>
      <c r="V596" s="195"/>
      <c r="W596" s="195"/>
      <c r="X596" s="195"/>
      <c r="Y596" s="195"/>
      <c r="Z596" s="195"/>
    </row>
    <row r="597" spans="1:26" ht="22.5" customHeight="1">
      <c r="A597" s="195"/>
      <c r="B597" s="195"/>
      <c r="C597" s="195"/>
      <c r="D597" s="195"/>
      <c r="E597" s="195"/>
      <c r="F597" s="195"/>
      <c r="G597" s="195"/>
      <c r="H597" s="195"/>
      <c r="I597" s="195"/>
      <c r="J597" s="195"/>
      <c r="K597" s="195"/>
      <c r="L597" s="196"/>
      <c r="M597" s="196"/>
      <c r="N597" s="196"/>
      <c r="O597" s="195"/>
      <c r="P597" s="195"/>
      <c r="Q597" s="195"/>
      <c r="R597" s="195"/>
      <c r="S597" s="195"/>
      <c r="T597" s="195"/>
      <c r="U597" s="195"/>
      <c r="V597" s="195"/>
      <c r="W597" s="195"/>
      <c r="X597" s="195"/>
      <c r="Y597" s="195"/>
      <c r="Z597" s="195"/>
    </row>
    <row r="598" spans="1:26" ht="22.5" customHeight="1">
      <c r="A598" s="195"/>
      <c r="B598" s="195"/>
      <c r="C598" s="195"/>
      <c r="D598" s="195"/>
      <c r="E598" s="195"/>
      <c r="F598" s="195"/>
      <c r="G598" s="195"/>
      <c r="H598" s="195"/>
      <c r="I598" s="195"/>
      <c r="J598" s="195"/>
      <c r="K598" s="195"/>
      <c r="L598" s="196"/>
      <c r="M598" s="196"/>
      <c r="N598" s="196"/>
      <c r="O598" s="195"/>
      <c r="P598" s="195"/>
      <c r="Q598" s="195"/>
      <c r="R598" s="195"/>
      <c r="S598" s="195"/>
      <c r="T598" s="195"/>
      <c r="U598" s="195"/>
      <c r="V598" s="195"/>
      <c r="W598" s="195"/>
      <c r="X598" s="195"/>
      <c r="Y598" s="195"/>
      <c r="Z598" s="195"/>
    </row>
    <row r="599" spans="1:26" ht="22.5" customHeight="1">
      <c r="A599" s="195"/>
      <c r="B599" s="195"/>
      <c r="C599" s="195"/>
      <c r="D599" s="195"/>
      <c r="E599" s="195"/>
      <c r="F599" s="195"/>
      <c r="G599" s="195"/>
      <c r="H599" s="195"/>
      <c r="I599" s="195"/>
      <c r="J599" s="195"/>
      <c r="K599" s="195"/>
      <c r="L599" s="196"/>
      <c r="M599" s="196"/>
      <c r="N599" s="196"/>
      <c r="O599" s="195"/>
      <c r="P599" s="195"/>
      <c r="Q599" s="195"/>
      <c r="R599" s="195"/>
      <c r="S599" s="195"/>
      <c r="T599" s="195"/>
      <c r="U599" s="195"/>
      <c r="V599" s="195"/>
      <c r="W599" s="195"/>
      <c r="X599" s="195"/>
      <c r="Y599" s="195"/>
      <c r="Z599" s="195"/>
    </row>
    <row r="600" spans="1:26" ht="22.5" customHeight="1">
      <c r="A600" s="195"/>
      <c r="B600" s="195"/>
      <c r="C600" s="195"/>
      <c r="D600" s="195"/>
      <c r="E600" s="195"/>
      <c r="F600" s="195"/>
      <c r="G600" s="195"/>
      <c r="H600" s="195"/>
      <c r="I600" s="195"/>
      <c r="J600" s="195"/>
      <c r="K600" s="195"/>
      <c r="L600" s="196"/>
      <c r="M600" s="196"/>
      <c r="N600" s="196"/>
      <c r="O600" s="195"/>
      <c r="P600" s="195"/>
      <c r="Q600" s="195"/>
      <c r="R600" s="195"/>
      <c r="S600" s="195"/>
      <c r="T600" s="195"/>
      <c r="U600" s="195"/>
      <c r="V600" s="195"/>
      <c r="W600" s="195"/>
      <c r="X600" s="195"/>
      <c r="Y600" s="195"/>
      <c r="Z600" s="195"/>
    </row>
    <row r="601" spans="1:26" ht="22.5" customHeight="1">
      <c r="A601" s="195"/>
      <c r="B601" s="195"/>
      <c r="C601" s="195"/>
      <c r="D601" s="195"/>
      <c r="E601" s="195"/>
      <c r="F601" s="195"/>
      <c r="G601" s="195"/>
      <c r="H601" s="195"/>
      <c r="I601" s="195"/>
      <c r="J601" s="195"/>
      <c r="K601" s="195"/>
      <c r="L601" s="196"/>
      <c r="M601" s="196"/>
      <c r="N601" s="196"/>
      <c r="O601" s="195"/>
      <c r="P601" s="195"/>
      <c r="Q601" s="195"/>
      <c r="R601" s="195"/>
      <c r="S601" s="195"/>
      <c r="T601" s="195"/>
      <c r="U601" s="195"/>
      <c r="V601" s="195"/>
      <c r="W601" s="195"/>
      <c r="X601" s="195"/>
      <c r="Y601" s="195"/>
      <c r="Z601" s="195"/>
    </row>
    <row r="602" spans="1:26" ht="22.5" customHeight="1">
      <c r="A602" s="195"/>
      <c r="B602" s="195"/>
      <c r="C602" s="195"/>
      <c r="D602" s="195"/>
      <c r="E602" s="195"/>
      <c r="F602" s="195"/>
      <c r="G602" s="195"/>
      <c r="H602" s="195"/>
      <c r="I602" s="195"/>
      <c r="J602" s="195"/>
      <c r="K602" s="195"/>
      <c r="L602" s="196"/>
      <c r="M602" s="196"/>
      <c r="N602" s="196"/>
      <c r="O602" s="195"/>
      <c r="P602" s="195"/>
      <c r="Q602" s="195"/>
      <c r="R602" s="195"/>
      <c r="S602" s="195"/>
      <c r="T602" s="195"/>
      <c r="U602" s="195"/>
      <c r="V602" s="195"/>
      <c r="W602" s="195"/>
      <c r="X602" s="195"/>
      <c r="Y602" s="195"/>
      <c r="Z602" s="195"/>
    </row>
    <row r="603" spans="1:26" ht="22.5" customHeight="1">
      <c r="A603" s="195"/>
      <c r="B603" s="195"/>
      <c r="C603" s="195"/>
      <c r="D603" s="195"/>
      <c r="E603" s="195"/>
      <c r="F603" s="195"/>
      <c r="G603" s="195"/>
      <c r="H603" s="195"/>
      <c r="I603" s="195"/>
      <c r="J603" s="195"/>
      <c r="K603" s="195"/>
      <c r="L603" s="196"/>
      <c r="M603" s="196"/>
      <c r="N603" s="196"/>
      <c r="O603" s="195"/>
      <c r="P603" s="195"/>
      <c r="Q603" s="195"/>
      <c r="R603" s="195"/>
      <c r="S603" s="195"/>
      <c r="T603" s="195"/>
      <c r="U603" s="195"/>
      <c r="V603" s="195"/>
      <c r="W603" s="195"/>
      <c r="X603" s="195"/>
      <c r="Y603" s="195"/>
      <c r="Z603" s="195"/>
    </row>
    <row r="604" spans="1:26" ht="22.5" customHeight="1">
      <c r="A604" s="195"/>
      <c r="B604" s="195"/>
      <c r="C604" s="195"/>
      <c r="D604" s="195"/>
      <c r="E604" s="195"/>
      <c r="F604" s="195"/>
      <c r="G604" s="195"/>
      <c r="H604" s="195"/>
      <c r="I604" s="195"/>
      <c r="J604" s="195"/>
      <c r="K604" s="195"/>
      <c r="L604" s="196"/>
      <c r="M604" s="196"/>
      <c r="N604" s="196"/>
      <c r="O604" s="195"/>
      <c r="P604" s="195"/>
      <c r="Q604" s="195"/>
      <c r="R604" s="195"/>
      <c r="S604" s="195"/>
      <c r="T604" s="195"/>
      <c r="U604" s="195"/>
      <c r="V604" s="195"/>
      <c r="W604" s="195"/>
      <c r="X604" s="195"/>
      <c r="Y604" s="195"/>
      <c r="Z604" s="195"/>
    </row>
    <row r="605" spans="1:26" ht="22.5" customHeight="1">
      <c r="A605" s="195"/>
      <c r="B605" s="195"/>
      <c r="C605" s="195"/>
      <c r="D605" s="195"/>
      <c r="E605" s="195"/>
      <c r="F605" s="195"/>
      <c r="G605" s="195"/>
      <c r="H605" s="195"/>
      <c r="I605" s="195"/>
      <c r="J605" s="195"/>
      <c r="K605" s="195"/>
      <c r="L605" s="196"/>
      <c r="M605" s="196"/>
      <c r="N605" s="196"/>
      <c r="O605" s="195"/>
      <c r="P605" s="195"/>
      <c r="Q605" s="195"/>
      <c r="R605" s="195"/>
      <c r="S605" s="195"/>
      <c r="T605" s="195"/>
      <c r="U605" s="195"/>
      <c r="V605" s="195"/>
      <c r="W605" s="195"/>
      <c r="X605" s="195"/>
      <c r="Y605" s="195"/>
      <c r="Z605" s="195"/>
    </row>
    <row r="606" spans="1:26" ht="22.5" customHeight="1">
      <c r="A606" s="195"/>
      <c r="B606" s="195"/>
      <c r="C606" s="195"/>
      <c r="D606" s="195"/>
      <c r="E606" s="195"/>
      <c r="F606" s="195"/>
      <c r="G606" s="195"/>
      <c r="H606" s="195"/>
      <c r="I606" s="195"/>
      <c r="J606" s="195"/>
      <c r="K606" s="195"/>
      <c r="L606" s="196"/>
      <c r="M606" s="196"/>
      <c r="N606" s="196"/>
      <c r="O606" s="195"/>
      <c r="P606" s="195"/>
      <c r="Q606" s="195"/>
      <c r="R606" s="195"/>
      <c r="S606" s="195"/>
      <c r="T606" s="195"/>
      <c r="U606" s="195"/>
      <c r="V606" s="195"/>
      <c r="W606" s="195"/>
      <c r="X606" s="195"/>
      <c r="Y606" s="195"/>
      <c r="Z606" s="195"/>
    </row>
    <row r="607" spans="1:26" ht="22.5" customHeight="1">
      <c r="A607" s="195"/>
      <c r="B607" s="195"/>
      <c r="C607" s="195"/>
      <c r="D607" s="195"/>
      <c r="E607" s="195"/>
      <c r="F607" s="195"/>
      <c r="G607" s="195"/>
      <c r="H607" s="195"/>
      <c r="I607" s="195"/>
      <c r="J607" s="195"/>
      <c r="K607" s="195"/>
      <c r="L607" s="196"/>
      <c r="M607" s="196"/>
      <c r="N607" s="196"/>
      <c r="O607" s="195"/>
      <c r="P607" s="195"/>
      <c r="Q607" s="195"/>
      <c r="R607" s="195"/>
      <c r="S607" s="195"/>
      <c r="T607" s="195"/>
      <c r="U607" s="195"/>
      <c r="V607" s="195"/>
      <c r="W607" s="195"/>
      <c r="X607" s="195"/>
      <c r="Y607" s="195"/>
      <c r="Z607" s="195"/>
    </row>
    <row r="608" spans="1:26" ht="22.5" customHeight="1">
      <c r="A608" s="195"/>
      <c r="B608" s="195"/>
      <c r="C608" s="195"/>
      <c r="D608" s="195"/>
      <c r="E608" s="195"/>
      <c r="F608" s="195"/>
      <c r="G608" s="195"/>
      <c r="H608" s="195"/>
      <c r="I608" s="195"/>
      <c r="J608" s="195"/>
      <c r="K608" s="195"/>
      <c r="L608" s="196"/>
      <c r="M608" s="196"/>
      <c r="N608" s="196"/>
      <c r="O608" s="195"/>
      <c r="P608" s="195"/>
      <c r="Q608" s="195"/>
      <c r="R608" s="195"/>
      <c r="S608" s="195"/>
      <c r="T608" s="195"/>
      <c r="U608" s="195"/>
      <c r="V608" s="195"/>
      <c r="W608" s="195"/>
      <c r="X608" s="195"/>
      <c r="Y608" s="195"/>
      <c r="Z608" s="195"/>
    </row>
    <row r="609" spans="1:26" ht="22.5" customHeight="1">
      <c r="A609" s="195"/>
      <c r="B609" s="195"/>
      <c r="C609" s="195"/>
      <c r="D609" s="195"/>
      <c r="E609" s="195"/>
      <c r="F609" s="195"/>
      <c r="G609" s="195"/>
      <c r="H609" s="195"/>
      <c r="I609" s="195"/>
      <c r="J609" s="195"/>
      <c r="K609" s="195"/>
      <c r="L609" s="196"/>
      <c r="M609" s="196"/>
      <c r="N609" s="196"/>
      <c r="O609" s="195"/>
      <c r="P609" s="195"/>
      <c r="Q609" s="195"/>
      <c r="R609" s="195"/>
      <c r="S609" s="195"/>
      <c r="T609" s="195"/>
      <c r="U609" s="195"/>
      <c r="V609" s="195"/>
      <c r="W609" s="195"/>
      <c r="X609" s="195"/>
      <c r="Y609" s="195"/>
      <c r="Z609" s="195"/>
    </row>
    <row r="610" spans="1:26" ht="22.5" customHeight="1">
      <c r="A610" s="195"/>
      <c r="B610" s="195"/>
      <c r="C610" s="195"/>
      <c r="D610" s="195"/>
      <c r="E610" s="195"/>
      <c r="F610" s="195"/>
      <c r="G610" s="195"/>
      <c r="H610" s="195"/>
      <c r="I610" s="195"/>
      <c r="J610" s="195"/>
      <c r="K610" s="195"/>
      <c r="L610" s="196"/>
      <c r="M610" s="196"/>
      <c r="N610" s="196"/>
      <c r="O610" s="195"/>
      <c r="P610" s="195"/>
      <c r="Q610" s="195"/>
      <c r="R610" s="195"/>
      <c r="S610" s="195"/>
      <c r="T610" s="195"/>
      <c r="U610" s="195"/>
      <c r="V610" s="195"/>
      <c r="W610" s="195"/>
      <c r="X610" s="195"/>
      <c r="Y610" s="195"/>
      <c r="Z610" s="195"/>
    </row>
    <row r="611" spans="1:26" ht="22.5" customHeight="1">
      <c r="A611" s="195"/>
      <c r="B611" s="195"/>
      <c r="C611" s="195"/>
      <c r="D611" s="195"/>
      <c r="E611" s="195"/>
      <c r="F611" s="195"/>
      <c r="G611" s="195"/>
      <c r="H611" s="195"/>
      <c r="I611" s="195"/>
      <c r="J611" s="195"/>
      <c r="K611" s="195"/>
      <c r="L611" s="196"/>
      <c r="M611" s="196"/>
      <c r="N611" s="196"/>
      <c r="O611" s="195"/>
      <c r="P611" s="195"/>
      <c r="Q611" s="195"/>
      <c r="R611" s="195"/>
      <c r="S611" s="195"/>
      <c r="T611" s="195"/>
      <c r="U611" s="195"/>
      <c r="V611" s="195"/>
      <c r="W611" s="195"/>
      <c r="X611" s="195"/>
      <c r="Y611" s="195"/>
      <c r="Z611" s="195"/>
    </row>
    <row r="612" spans="1:26" ht="22.5" customHeight="1">
      <c r="A612" s="195"/>
      <c r="B612" s="195"/>
      <c r="C612" s="195"/>
      <c r="D612" s="195"/>
      <c r="E612" s="195"/>
      <c r="F612" s="195"/>
      <c r="G612" s="195"/>
      <c r="H612" s="195"/>
      <c r="I612" s="195"/>
      <c r="J612" s="195"/>
      <c r="K612" s="195"/>
      <c r="L612" s="196"/>
      <c r="M612" s="196"/>
      <c r="N612" s="196"/>
      <c r="O612" s="195"/>
      <c r="P612" s="195"/>
      <c r="Q612" s="195"/>
      <c r="R612" s="195"/>
      <c r="S612" s="195"/>
      <c r="T612" s="195"/>
      <c r="U612" s="195"/>
      <c r="V612" s="195"/>
      <c r="W612" s="195"/>
      <c r="X612" s="195"/>
      <c r="Y612" s="195"/>
      <c r="Z612" s="195"/>
    </row>
    <row r="613" spans="1:26" ht="22.5" customHeight="1">
      <c r="A613" s="195"/>
      <c r="B613" s="195"/>
      <c r="C613" s="195"/>
      <c r="D613" s="195"/>
      <c r="E613" s="195"/>
      <c r="F613" s="195"/>
      <c r="G613" s="195"/>
      <c r="H613" s="195"/>
      <c r="I613" s="195"/>
      <c r="J613" s="195"/>
      <c r="K613" s="195"/>
      <c r="L613" s="196"/>
      <c r="M613" s="196"/>
      <c r="N613" s="196"/>
      <c r="O613" s="195"/>
      <c r="P613" s="195"/>
      <c r="Q613" s="195"/>
      <c r="R613" s="195"/>
      <c r="S613" s="195"/>
      <c r="T613" s="195"/>
      <c r="U613" s="195"/>
      <c r="V613" s="195"/>
      <c r="W613" s="195"/>
      <c r="X613" s="195"/>
      <c r="Y613" s="195"/>
      <c r="Z613" s="195"/>
    </row>
    <row r="614" spans="1:26" ht="22.5" customHeight="1">
      <c r="A614" s="195"/>
      <c r="B614" s="195"/>
      <c r="C614" s="195"/>
      <c r="D614" s="195"/>
      <c r="E614" s="195"/>
      <c r="F614" s="195"/>
      <c r="G614" s="195"/>
      <c r="H614" s="195"/>
      <c r="I614" s="195"/>
      <c r="J614" s="195"/>
      <c r="K614" s="195"/>
      <c r="L614" s="196"/>
      <c r="M614" s="196"/>
      <c r="N614" s="196"/>
      <c r="O614" s="195"/>
      <c r="P614" s="195"/>
      <c r="Q614" s="195"/>
      <c r="R614" s="195"/>
      <c r="S614" s="195"/>
      <c r="T614" s="195"/>
      <c r="U614" s="195"/>
      <c r="V614" s="195"/>
      <c r="W614" s="195"/>
      <c r="X614" s="195"/>
      <c r="Y614" s="195"/>
      <c r="Z614" s="195"/>
    </row>
    <row r="615" spans="1:26" ht="22.5" customHeight="1">
      <c r="A615" s="195"/>
      <c r="B615" s="195"/>
      <c r="C615" s="195"/>
      <c r="D615" s="195"/>
      <c r="E615" s="195"/>
      <c r="F615" s="195"/>
      <c r="G615" s="195"/>
      <c r="H615" s="195"/>
      <c r="I615" s="195"/>
      <c r="J615" s="195"/>
      <c r="K615" s="195"/>
      <c r="L615" s="196"/>
      <c r="M615" s="196"/>
      <c r="N615" s="196"/>
      <c r="O615" s="195"/>
      <c r="P615" s="195"/>
      <c r="Q615" s="195"/>
      <c r="R615" s="195"/>
      <c r="S615" s="195"/>
      <c r="T615" s="195"/>
      <c r="U615" s="195"/>
      <c r="V615" s="195"/>
      <c r="W615" s="195"/>
      <c r="X615" s="195"/>
      <c r="Y615" s="195"/>
      <c r="Z615" s="195"/>
    </row>
    <row r="616" spans="1:26" ht="22.5" customHeight="1">
      <c r="A616" s="195"/>
      <c r="B616" s="195"/>
      <c r="C616" s="195"/>
      <c r="D616" s="195"/>
      <c r="E616" s="195"/>
      <c r="F616" s="195"/>
      <c r="G616" s="195"/>
      <c r="H616" s="195"/>
      <c r="I616" s="195"/>
      <c r="J616" s="195"/>
      <c r="K616" s="195"/>
      <c r="L616" s="196"/>
      <c r="M616" s="196"/>
      <c r="N616" s="196"/>
      <c r="O616" s="195"/>
      <c r="P616" s="195"/>
      <c r="Q616" s="195"/>
      <c r="R616" s="195"/>
      <c r="S616" s="195"/>
      <c r="T616" s="195"/>
      <c r="U616" s="195"/>
      <c r="V616" s="195"/>
      <c r="W616" s="195"/>
      <c r="X616" s="195"/>
      <c r="Y616" s="195"/>
      <c r="Z616" s="195"/>
    </row>
    <row r="617" spans="1:26" ht="22.5" customHeight="1">
      <c r="A617" s="195"/>
      <c r="B617" s="195"/>
      <c r="C617" s="195"/>
      <c r="D617" s="195"/>
      <c r="E617" s="195"/>
      <c r="F617" s="195"/>
      <c r="G617" s="195"/>
      <c r="H617" s="195"/>
      <c r="I617" s="195"/>
      <c r="J617" s="195"/>
      <c r="K617" s="195"/>
      <c r="L617" s="196"/>
      <c r="M617" s="196"/>
      <c r="N617" s="196"/>
      <c r="O617" s="195"/>
      <c r="P617" s="195"/>
      <c r="Q617" s="195"/>
      <c r="R617" s="195"/>
      <c r="S617" s="195"/>
      <c r="T617" s="195"/>
      <c r="U617" s="195"/>
      <c r="V617" s="195"/>
      <c r="W617" s="195"/>
      <c r="X617" s="195"/>
      <c r="Y617" s="195"/>
      <c r="Z617" s="195"/>
    </row>
    <row r="618" spans="1:26" ht="22.5" customHeight="1">
      <c r="A618" s="195"/>
      <c r="B618" s="195"/>
      <c r="C618" s="195"/>
      <c r="D618" s="195"/>
      <c r="E618" s="195"/>
      <c r="F618" s="195"/>
      <c r="G618" s="195"/>
      <c r="H618" s="195"/>
      <c r="I618" s="195"/>
      <c r="J618" s="195"/>
      <c r="K618" s="195"/>
      <c r="L618" s="196"/>
      <c r="M618" s="196"/>
      <c r="N618" s="196"/>
      <c r="O618" s="195"/>
      <c r="P618" s="195"/>
      <c r="Q618" s="195"/>
      <c r="R618" s="195"/>
      <c r="S618" s="195"/>
      <c r="T618" s="195"/>
      <c r="U618" s="195"/>
      <c r="V618" s="195"/>
      <c r="W618" s="195"/>
      <c r="X618" s="195"/>
      <c r="Y618" s="195"/>
      <c r="Z618" s="195"/>
    </row>
    <row r="619" spans="1:26" ht="22.5" customHeight="1">
      <c r="A619" s="195"/>
      <c r="B619" s="195"/>
      <c r="C619" s="195"/>
      <c r="D619" s="195"/>
      <c r="E619" s="195"/>
      <c r="F619" s="195"/>
      <c r="G619" s="195"/>
      <c r="H619" s="195"/>
      <c r="I619" s="195"/>
      <c r="J619" s="195"/>
      <c r="K619" s="195"/>
      <c r="L619" s="196"/>
      <c r="M619" s="196"/>
      <c r="N619" s="196"/>
      <c r="O619" s="195"/>
      <c r="P619" s="195"/>
      <c r="Q619" s="195"/>
      <c r="R619" s="195"/>
      <c r="S619" s="195"/>
      <c r="T619" s="195"/>
      <c r="U619" s="195"/>
      <c r="V619" s="195"/>
      <c r="W619" s="195"/>
      <c r="X619" s="195"/>
      <c r="Y619" s="195"/>
      <c r="Z619" s="195"/>
    </row>
    <row r="620" spans="1:26" ht="22.5" customHeight="1">
      <c r="A620" s="195"/>
      <c r="B620" s="195"/>
      <c r="C620" s="195"/>
      <c r="D620" s="195"/>
      <c r="E620" s="195"/>
      <c r="F620" s="195"/>
      <c r="G620" s="195"/>
      <c r="H620" s="195"/>
      <c r="I620" s="195"/>
      <c r="J620" s="195"/>
      <c r="K620" s="195"/>
      <c r="L620" s="196"/>
      <c r="M620" s="196"/>
      <c r="N620" s="196"/>
      <c r="O620" s="195"/>
      <c r="P620" s="195"/>
      <c r="Q620" s="195"/>
      <c r="R620" s="195"/>
      <c r="S620" s="195"/>
      <c r="T620" s="195"/>
      <c r="U620" s="195"/>
      <c r="V620" s="195"/>
      <c r="W620" s="195"/>
      <c r="X620" s="195"/>
      <c r="Y620" s="195"/>
      <c r="Z620" s="195"/>
    </row>
    <row r="621" spans="1:26" ht="22.5" customHeight="1">
      <c r="A621" s="195"/>
      <c r="B621" s="195"/>
      <c r="C621" s="195"/>
      <c r="D621" s="195"/>
      <c r="E621" s="195"/>
      <c r="F621" s="195"/>
      <c r="G621" s="195"/>
      <c r="H621" s="195"/>
      <c r="I621" s="195"/>
      <c r="J621" s="195"/>
      <c r="K621" s="195"/>
      <c r="L621" s="196"/>
      <c r="M621" s="196"/>
      <c r="N621" s="196"/>
      <c r="O621" s="195"/>
      <c r="P621" s="195"/>
      <c r="Q621" s="195"/>
      <c r="R621" s="195"/>
      <c r="S621" s="195"/>
      <c r="T621" s="195"/>
      <c r="U621" s="195"/>
      <c r="V621" s="195"/>
      <c r="W621" s="195"/>
      <c r="X621" s="195"/>
      <c r="Y621" s="195"/>
      <c r="Z621" s="195"/>
    </row>
    <row r="622" spans="1:26" ht="22.5" customHeight="1">
      <c r="A622" s="195"/>
      <c r="B622" s="195"/>
      <c r="C622" s="195"/>
      <c r="D622" s="195"/>
      <c r="E622" s="195"/>
      <c r="F622" s="195"/>
      <c r="G622" s="195"/>
      <c r="H622" s="195"/>
      <c r="I622" s="195"/>
      <c r="J622" s="195"/>
      <c r="K622" s="195"/>
      <c r="L622" s="196"/>
      <c r="M622" s="196"/>
      <c r="N622" s="196"/>
      <c r="O622" s="195"/>
      <c r="P622" s="195"/>
      <c r="Q622" s="195"/>
      <c r="R622" s="195"/>
      <c r="S622" s="195"/>
      <c r="T622" s="195"/>
      <c r="U622" s="195"/>
      <c r="V622" s="195"/>
      <c r="W622" s="195"/>
      <c r="X622" s="195"/>
      <c r="Y622" s="195"/>
      <c r="Z622" s="195"/>
    </row>
    <row r="623" spans="1:26" ht="22.5" customHeight="1">
      <c r="A623" s="195"/>
      <c r="B623" s="195"/>
      <c r="C623" s="195"/>
      <c r="D623" s="195"/>
      <c r="E623" s="195"/>
      <c r="F623" s="195"/>
      <c r="G623" s="195"/>
      <c r="H623" s="195"/>
      <c r="I623" s="195"/>
      <c r="J623" s="195"/>
      <c r="K623" s="195"/>
      <c r="L623" s="196"/>
      <c r="M623" s="196"/>
      <c r="N623" s="196"/>
      <c r="O623" s="195"/>
      <c r="P623" s="195"/>
      <c r="Q623" s="195"/>
      <c r="R623" s="195"/>
      <c r="S623" s="195"/>
      <c r="T623" s="195"/>
      <c r="U623" s="195"/>
      <c r="V623" s="195"/>
      <c r="W623" s="195"/>
      <c r="X623" s="195"/>
      <c r="Y623" s="195"/>
      <c r="Z623" s="195"/>
    </row>
    <row r="624" spans="1:26" ht="22.5" customHeight="1">
      <c r="A624" s="195"/>
      <c r="B624" s="195"/>
      <c r="C624" s="195"/>
      <c r="D624" s="195"/>
      <c r="E624" s="195"/>
      <c r="F624" s="195"/>
      <c r="G624" s="195"/>
      <c r="H624" s="195"/>
      <c r="I624" s="195"/>
      <c r="J624" s="195"/>
      <c r="K624" s="195"/>
      <c r="L624" s="196"/>
      <c r="M624" s="196"/>
      <c r="N624" s="196"/>
      <c r="O624" s="195"/>
      <c r="P624" s="195"/>
      <c r="Q624" s="195"/>
      <c r="R624" s="195"/>
      <c r="S624" s="195"/>
      <c r="T624" s="195"/>
      <c r="U624" s="195"/>
      <c r="V624" s="195"/>
      <c r="W624" s="195"/>
      <c r="X624" s="195"/>
      <c r="Y624" s="195"/>
      <c r="Z624" s="195"/>
    </row>
    <row r="625" spans="1:26" ht="22.5" customHeight="1">
      <c r="A625" s="195"/>
      <c r="B625" s="195"/>
      <c r="C625" s="195"/>
      <c r="D625" s="195"/>
      <c r="E625" s="195"/>
      <c r="F625" s="195"/>
      <c r="G625" s="195"/>
      <c r="H625" s="195"/>
      <c r="I625" s="195"/>
      <c r="J625" s="195"/>
      <c r="K625" s="195"/>
      <c r="L625" s="196"/>
      <c r="M625" s="196"/>
      <c r="N625" s="196"/>
      <c r="O625" s="195"/>
      <c r="P625" s="195"/>
      <c r="Q625" s="195"/>
      <c r="R625" s="195"/>
      <c r="S625" s="195"/>
      <c r="T625" s="195"/>
      <c r="U625" s="195"/>
      <c r="V625" s="195"/>
      <c r="W625" s="195"/>
      <c r="X625" s="195"/>
      <c r="Y625" s="195"/>
      <c r="Z625" s="195"/>
    </row>
    <row r="626" spans="1:26" ht="22.5" customHeight="1">
      <c r="A626" s="195"/>
      <c r="B626" s="195"/>
      <c r="C626" s="195"/>
      <c r="D626" s="195"/>
      <c r="E626" s="195"/>
      <c r="F626" s="195"/>
      <c r="G626" s="195"/>
      <c r="H626" s="195"/>
      <c r="I626" s="195"/>
      <c r="J626" s="195"/>
      <c r="K626" s="195"/>
      <c r="L626" s="196"/>
      <c r="M626" s="196"/>
      <c r="N626" s="196"/>
      <c r="O626" s="195"/>
      <c r="P626" s="195"/>
      <c r="Q626" s="195"/>
      <c r="R626" s="195"/>
      <c r="S626" s="195"/>
      <c r="T626" s="195"/>
      <c r="U626" s="195"/>
      <c r="V626" s="195"/>
      <c r="W626" s="195"/>
      <c r="X626" s="195"/>
      <c r="Y626" s="195"/>
      <c r="Z626" s="195"/>
    </row>
    <row r="627" spans="1:26" ht="22.5" customHeight="1">
      <c r="A627" s="195"/>
      <c r="B627" s="195"/>
      <c r="C627" s="195"/>
      <c r="D627" s="195"/>
      <c r="E627" s="195"/>
      <c r="F627" s="195"/>
      <c r="G627" s="195"/>
      <c r="H627" s="195"/>
      <c r="I627" s="195"/>
      <c r="J627" s="195"/>
      <c r="K627" s="195"/>
      <c r="L627" s="196"/>
      <c r="M627" s="196"/>
      <c r="N627" s="196"/>
      <c r="O627" s="195"/>
      <c r="P627" s="195"/>
      <c r="Q627" s="195"/>
      <c r="R627" s="195"/>
      <c r="S627" s="195"/>
      <c r="T627" s="195"/>
      <c r="U627" s="195"/>
      <c r="V627" s="195"/>
      <c r="W627" s="195"/>
      <c r="X627" s="195"/>
      <c r="Y627" s="195"/>
      <c r="Z627" s="195"/>
    </row>
    <row r="628" spans="1:26" ht="22.5" customHeight="1">
      <c r="A628" s="195"/>
      <c r="B628" s="195"/>
      <c r="C628" s="195"/>
      <c r="D628" s="195"/>
      <c r="E628" s="195"/>
      <c r="F628" s="195"/>
      <c r="G628" s="195"/>
      <c r="H628" s="195"/>
      <c r="I628" s="195"/>
      <c r="J628" s="195"/>
      <c r="K628" s="195"/>
      <c r="L628" s="196"/>
      <c r="M628" s="196"/>
      <c r="N628" s="196"/>
      <c r="O628" s="195"/>
      <c r="P628" s="195"/>
      <c r="Q628" s="195"/>
      <c r="R628" s="195"/>
      <c r="S628" s="195"/>
      <c r="T628" s="195"/>
      <c r="U628" s="195"/>
      <c r="V628" s="195"/>
      <c r="W628" s="195"/>
      <c r="X628" s="195"/>
      <c r="Y628" s="195"/>
      <c r="Z628" s="195"/>
    </row>
    <row r="629" spans="1:26" ht="22.5" customHeight="1">
      <c r="A629" s="195"/>
      <c r="B629" s="195"/>
      <c r="C629" s="195"/>
      <c r="D629" s="195"/>
      <c r="E629" s="195"/>
      <c r="F629" s="195"/>
      <c r="G629" s="195"/>
      <c r="H629" s="195"/>
      <c r="I629" s="195"/>
      <c r="J629" s="195"/>
      <c r="K629" s="195"/>
      <c r="L629" s="196"/>
      <c r="M629" s="196"/>
      <c r="N629" s="196"/>
      <c r="O629" s="195"/>
      <c r="P629" s="195"/>
      <c r="Q629" s="195"/>
      <c r="R629" s="195"/>
      <c r="S629" s="195"/>
      <c r="T629" s="195"/>
      <c r="U629" s="195"/>
      <c r="V629" s="195"/>
      <c r="W629" s="195"/>
      <c r="X629" s="195"/>
      <c r="Y629" s="195"/>
      <c r="Z629" s="195"/>
    </row>
    <row r="630" spans="1:26" ht="22.5" customHeight="1">
      <c r="A630" s="195"/>
      <c r="B630" s="195"/>
      <c r="C630" s="195"/>
      <c r="D630" s="195"/>
      <c r="E630" s="195"/>
      <c r="F630" s="195"/>
      <c r="G630" s="195"/>
      <c r="H630" s="195"/>
      <c r="I630" s="195"/>
      <c r="J630" s="195"/>
      <c r="K630" s="195"/>
      <c r="L630" s="196"/>
      <c r="M630" s="196"/>
      <c r="N630" s="196"/>
      <c r="O630" s="195"/>
      <c r="P630" s="195"/>
      <c r="Q630" s="195"/>
      <c r="R630" s="195"/>
      <c r="S630" s="195"/>
      <c r="T630" s="195"/>
      <c r="U630" s="195"/>
      <c r="V630" s="195"/>
      <c r="W630" s="195"/>
      <c r="X630" s="195"/>
      <c r="Y630" s="195"/>
      <c r="Z630" s="195"/>
    </row>
    <row r="631" spans="1:26" ht="22.5" customHeight="1">
      <c r="A631" s="195"/>
      <c r="B631" s="195"/>
      <c r="C631" s="195"/>
      <c r="D631" s="195"/>
      <c r="E631" s="195"/>
      <c r="F631" s="195"/>
      <c r="G631" s="195"/>
      <c r="H631" s="195"/>
      <c r="I631" s="195"/>
      <c r="J631" s="195"/>
      <c r="K631" s="195"/>
      <c r="L631" s="196"/>
      <c r="M631" s="196"/>
      <c r="N631" s="196"/>
      <c r="O631" s="195"/>
      <c r="P631" s="195"/>
      <c r="Q631" s="195"/>
      <c r="R631" s="195"/>
      <c r="S631" s="195"/>
      <c r="T631" s="195"/>
      <c r="U631" s="195"/>
      <c r="V631" s="195"/>
      <c r="W631" s="195"/>
      <c r="X631" s="195"/>
      <c r="Y631" s="195"/>
      <c r="Z631" s="195"/>
    </row>
    <row r="632" spans="1:26" ht="22.5" customHeight="1">
      <c r="A632" s="195"/>
      <c r="B632" s="195"/>
      <c r="C632" s="195"/>
      <c r="D632" s="195"/>
      <c r="E632" s="195"/>
      <c r="F632" s="195"/>
      <c r="G632" s="195"/>
      <c r="H632" s="195"/>
      <c r="I632" s="195"/>
      <c r="J632" s="195"/>
      <c r="K632" s="195"/>
      <c r="L632" s="196"/>
      <c r="M632" s="196"/>
      <c r="N632" s="196"/>
      <c r="O632" s="195"/>
      <c r="P632" s="195"/>
      <c r="Q632" s="195"/>
      <c r="R632" s="195"/>
      <c r="S632" s="195"/>
      <c r="T632" s="195"/>
      <c r="U632" s="195"/>
      <c r="V632" s="195"/>
      <c r="W632" s="195"/>
      <c r="X632" s="195"/>
      <c r="Y632" s="195"/>
      <c r="Z632" s="195"/>
    </row>
    <row r="633" spans="1:26" ht="22.5" customHeight="1">
      <c r="A633" s="195"/>
      <c r="B633" s="195"/>
      <c r="C633" s="195"/>
      <c r="D633" s="195"/>
      <c r="E633" s="195"/>
      <c r="F633" s="195"/>
      <c r="G633" s="195"/>
      <c r="H633" s="195"/>
      <c r="I633" s="195"/>
      <c r="J633" s="195"/>
      <c r="K633" s="195"/>
      <c r="L633" s="196"/>
      <c r="M633" s="196"/>
      <c r="N633" s="196"/>
      <c r="O633" s="195"/>
      <c r="P633" s="195"/>
      <c r="Q633" s="195"/>
      <c r="R633" s="195"/>
      <c r="S633" s="195"/>
      <c r="T633" s="195"/>
      <c r="U633" s="195"/>
      <c r="V633" s="195"/>
      <c r="W633" s="195"/>
      <c r="X633" s="195"/>
      <c r="Y633" s="195"/>
      <c r="Z633" s="195"/>
    </row>
    <row r="634" spans="1:26" ht="22.5" customHeight="1">
      <c r="A634" s="195"/>
      <c r="B634" s="195"/>
      <c r="C634" s="195"/>
      <c r="D634" s="195"/>
      <c r="E634" s="195"/>
      <c r="F634" s="195"/>
      <c r="G634" s="195"/>
      <c r="H634" s="195"/>
      <c r="I634" s="195"/>
      <c r="J634" s="195"/>
      <c r="K634" s="195"/>
      <c r="L634" s="196"/>
      <c r="M634" s="196"/>
      <c r="N634" s="196"/>
      <c r="O634" s="195"/>
      <c r="P634" s="195"/>
      <c r="Q634" s="195"/>
      <c r="R634" s="195"/>
      <c r="S634" s="195"/>
      <c r="T634" s="195"/>
      <c r="U634" s="195"/>
      <c r="V634" s="195"/>
      <c r="W634" s="195"/>
      <c r="X634" s="195"/>
      <c r="Y634" s="195"/>
      <c r="Z634" s="195"/>
    </row>
    <row r="635" spans="1:26" ht="22.5" customHeight="1">
      <c r="A635" s="195"/>
      <c r="B635" s="195"/>
      <c r="C635" s="195"/>
      <c r="D635" s="195"/>
      <c r="E635" s="195"/>
      <c r="F635" s="195"/>
      <c r="G635" s="195"/>
      <c r="H635" s="195"/>
      <c r="I635" s="195"/>
      <c r="J635" s="195"/>
      <c r="K635" s="195"/>
      <c r="L635" s="196"/>
      <c r="M635" s="196"/>
      <c r="N635" s="196"/>
      <c r="O635" s="195"/>
      <c r="P635" s="195"/>
      <c r="Q635" s="195"/>
      <c r="R635" s="195"/>
      <c r="S635" s="195"/>
      <c r="T635" s="195"/>
      <c r="U635" s="195"/>
      <c r="V635" s="195"/>
      <c r="W635" s="195"/>
      <c r="X635" s="195"/>
      <c r="Y635" s="195"/>
      <c r="Z635" s="195"/>
    </row>
    <row r="636" spans="1:26" ht="22.5" customHeight="1">
      <c r="A636" s="195"/>
      <c r="B636" s="195"/>
      <c r="C636" s="195"/>
      <c r="D636" s="195"/>
      <c r="E636" s="195"/>
      <c r="F636" s="195"/>
      <c r="G636" s="195"/>
      <c r="H636" s="195"/>
      <c r="I636" s="195"/>
      <c r="J636" s="195"/>
      <c r="K636" s="195"/>
      <c r="L636" s="196"/>
      <c r="M636" s="196"/>
      <c r="N636" s="196"/>
      <c r="O636" s="195"/>
      <c r="P636" s="195"/>
      <c r="Q636" s="195"/>
      <c r="R636" s="195"/>
      <c r="S636" s="195"/>
      <c r="T636" s="195"/>
      <c r="U636" s="195"/>
      <c r="V636" s="195"/>
      <c r="W636" s="195"/>
      <c r="X636" s="195"/>
      <c r="Y636" s="195"/>
      <c r="Z636" s="195"/>
    </row>
    <row r="637" spans="1:26" ht="22.5" customHeight="1">
      <c r="A637" s="195"/>
      <c r="B637" s="195"/>
      <c r="C637" s="195"/>
      <c r="D637" s="195"/>
      <c r="E637" s="195"/>
      <c r="F637" s="195"/>
      <c r="G637" s="195"/>
      <c r="H637" s="195"/>
      <c r="I637" s="195"/>
      <c r="J637" s="195"/>
      <c r="K637" s="195"/>
      <c r="L637" s="196"/>
      <c r="M637" s="196"/>
      <c r="N637" s="196"/>
      <c r="O637" s="195"/>
      <c r="P637" s="195"/>
      <c r="Q637" s="195"/>
      <c r="R637" s="195"/>
      <c r="S637" s="195"/>
      <c r="T637" s="195"/>
      <c r="U637" s="195"/>
      <c r="V637" s="195"/>
      <c r="W637" s="195"/>
      <c r="X637" s="195"/>
      <c r="Y637" s="195"/>
      <c r="Z637" s="195"/>
    </row>
    <row r="638" spans="1:26" ht="22.5" customHeight="1">
      <c r="A638" s="195"/>
      <c r="B638" s="195"/>
      <c r="C638" s="195"/>
      <c r="D638" s="195"/>
      <c r="E638" s="195"/>
      <c r="F638" s="195"/>
      <c r="G638" s="195"/>
      <c r="H638" s="195"/>
      <c r="I638" s="195"/>
      <c r="J638" s="195"/>
      <c r="K638" s="195"/>
      <c r="L638" s="196"/>
      <c r="M638" s="196"/>
      <c r="N638" s="196"/>
      <c r="O638" s="195"/>
      <c r="P638" s="195"/>
      <c r="Q638" s="195"/>
      <c r="R638" s="195"/>
      <c r="S638" s="195"/>
      <c r="T638" s="195"/>
      <c r="U638" s="195"/>
      <c r="V638" s="195"/>
      <c r="W638" s="195"/>
      <c r="X638" s="195"/>
      <c r="Y638" s="195"/>
      <c r="Z638" s="195"/>
    </row>
    <row r="639" spans="1:26" ht="22.5" customHeight="1">
      <c r="A639" s="195"/>
      <c r="B639" s="195"/>
      <c r="C639" s="195"/>
      <c r="D639" s="195"/>
      <c r="E639" s="195"/>
      <c r="F639" s="195"/>
      <c r="G639" s="195"/>
      <c r="H639" s="195"/>
      <c r="I639" s="195"/>
      <c r="J639" s="195"/>
      <c r="K639" s="195"/>
      <c r="L639" s="196"/>
      <c r="M639" s="196"/>
      <c r="N639" s="196"/>
      <c r="O639" s="195"/>
      <c r="P639" s="195"/>
      <c r="Q639" s="195"/>
      <c r="R639" s="195"/>
      <c r="S639" s="195"/>
      <c r="T639" s="195"/>
      <c r="U639" s="195"/>
      <c r="V639" s="195"/>
      <c r="W639" s="195"/>
      <c r="X639" s="195"/>
      <c r="Y639" s="195"/>
      <c r="Z639" s="195"/>
    </row>
    <row r="640" spans="1:26" ht="22.5" customHeight="1">
      <c r="A640" s="195"/>
      <c r="B640" s="195"/>
      <c r="C640" s="195"/>
      <c r="D640" s="195"/>
      <c r="E640" s="195"/>
      <c r="F640" s="195"/>
      <c r="G640" s="195"/>
      <c r="H640" s="195"/>
      <c r="I640" s="195"/>
      <c r="J640" s="195"/>
      <c r="K640" s="195"/>
      <c r="L640" s="196"/>
      <c r="M640" s="196"/>
      <c r="N640" s="196"/>
      <c r="O640" s="195"/>
      <c r="P640" s="195"/>
      <c r="Q640" s="195"/>
      <c r="R640" s="195"/>
      <c r="S640" s="195"/>
      <c r="T640" s="195"/>
      <c r="U640" s="195"/>
      <c r="V640" s="195"/>
      <c r="W640" s="195"/>
      <c r="X640" s="195"/>
      <c r="Y640" s="195"/>
      <c r="Z640" s="195"/>
    </row>
    <row r="641" spans="1:26" ht="22.5" customHeight="1">
      <c r="A641" s="195"/>
      <c r="B641" s="195"/>
      <c r="C641" s="195"/>
      <c r="D641" s="195"/>
      <c r="E641" s="195"/>
      <c r="F641" s="195"/>
      <c r="G641" s="195"/>
      <c r="H641" s="195"/>
      <c r="I641" s="195"/>
      <c r="J641" s="195"/>
      <c r="K641" s="195"/>
      <c r="L641" s="196"/>
      <c r="M641" s="196"/>
      <c r="N641" s="196"/>
      <c r="O641" s="195"/>
      <c r="P641" s="195"/>
      <c r="Q641" s="195"/>
      <c r="R641" s="195"/>
      <c r="S641" s="195"/>
      <c r="T641" s="195"/>
      <c r="U641" s="195"/>
      <c r="V641" s="195"/>
      <c r="W641" s="195"/>
      <c r="X641" s="195"/>
      <c r="Y641" s="195"/>
      <c r="Z641" s="195"/>
    </row>
    <row r="642" spans="1:26" ht="22.5" customHeight="1">
      <c r="A642" s="195"/>
      <c r="B642" s="195"/>
      <c r="C642" s="195"/>
      <c r="D642" s="195"/>
      <c r="E642" s="195"/>
      <c r="F642" s="195"/>
      <c r="G642" s="195"/>
      <c r="H642" s="195"/>
      <c r="I642" s="195"/>
      <c r="J642" s="195"/>
      <c r="K642" s="195"/>
      <c r="L642" s="196"/>
      <c r="M642" s="196"/>
      <c r="N642" s="196"/>
      <c r="O642" s="195"/>
      <c r="P642" s="195"/>
      <c r="Q642" s="195"/>
      <c r="R642" s="195"/>
      <c r="S642" s="195"/>
      <c r="T642" s="195"/>
      <c r="U642" s="195"/>
      <c r="V642" s="195"/>
      <c r="W642" s="195"/>
      <c r="X642" s="195"/>
      <c r="Y642" s="195"/>
      <c r="Z642" s="195"/>
    </row>
    <row r="643" spans="1:26" ht="22.5" customHeight="1">
      <c r="A643" s="195"/>
      <c r="B643" s="195"/>
      <c r="C643" s="195"/>
      <c r="D643" s="195"/>
      <c r="E643" s="195"/>
      <c r="F643" s="195"/>
      <c r="G643" s="195"/>
      <c r="H643" s="195"/>
      <c r="I643" s="195"/>
      <c r="J643" s="195"/>
      <c r="K643" s="195"/>
      <c r="L643" s="196"/>
      <c r="M643" s="196"/>
      <c r="N643" s="196"/>
      <c r="O643" s="195"/>
      <c r="P643" s="195"/>
      <c r="Q643" s="195"/>
      <c r="R643" s="195"/>
      <c r="S643" s="195"/>
      <c r="T643" s="195"/>
      <c r="U643" s="195"/>
      <c r="V643" s="195"/>
      <c r="W643" s="195"/>
      <c r="X643" s="195"/>
      <c r="Y643" s="195"/>
      <c r="Z643" s="195"/>
    </row>
    <row r="644" spans="1:26" ht="22.5" customHeight="1">
      <c r="A644" s="195"/>
      <c r="B644" s="195"/>
      <c r="C644" s="195"/>
      <c r="D644" s="195"/>
      <c r="E644" s="195"/>
      <c r="F644" s="195"/>
      <c r="G644" s="195"/>
      <c r="H644" s="195"/>
      <c r="I644" s="195"/>
      <c r="J644" s="195"/>
      <c r="K644" s="195"/>
      <c r="L644" s="196"/>
      <c r="M644" s="196"/>
      <c r="N644" s="196"/>
      <c r="O644" s="195"/>
      <c r="P644" s="195"/>
      <c r="Q644" s="195"/>
      <c r="R644" s="195"/>
      <c r="S644" s="195"/>
      <c r="T644" s="195"/>
      <c r="U644" s="195"/>
      <c r="V644" s="195"/>
      <c r="W644" s="195"/>
      <c r="X644" s="195"/>
      <c r="Y644" s="195"/>
      <c r="Z644" s="195"/>
    </row>
    <row r="645" spans="1:26" ht="22.5" customHeight="1">
      <c r="A645" s="195"/>
      <c r="B645" s="195"/>
      <c r="C645" s="195"/>
      <c r="D645" s="195"/>
      <c r="E645" s="195"/>
      <c r="F645" s="195"/>
      <c r="G645" s="195"/>
      <c r="H645" s="195"/>
      <c r="I645" s="195"/>
      <c r="J645" s="195"/>
      <c r="K645" s="195"/>
      <c r="L645" s="196"/>
      <c r="M645" s="196"/>
      <c r="N645" s="196"/>
      <c r="O645" s="195"/>
      <c r="P645" s="195"/>
      <c r="Q645" s="195"/>
      <c r="R645" s="195"/>
      <c r="S645" s="195"/>
      <c r="T645" s="195"/>
      <c r="U645" s="195"/>
      <c r="V645" s="195"/>
      <c r="W645" s="195"/>
      <c r="X645" s="195"/>
      <c r="Y645" s="195"/>
      <c r="Z645" s="195"/>
    </row>
    <row r="646" spans="1:26" ht="22.5" customHeight="1">
      <c r="A646" s="195"/>
      <c r="B646" s="195"/>
      <c r="C646" s="195"/>
      <c r="D646" s="195"/>
      <c r="E646" s="195"/>
      <c r="F646" s="195"/>
      <c r="G646" s="195"/>
      <c r="H646" s="195"/>
      <c r="I646" s="195"/>
      <c r="J646" s="195"/>
      <c r="K646" s="195"/>
      <c r="L646" s="196"/>
      <c r="M646" s="196"/>
      <c r="N646" s="196"/>
      <c r="O646" s="195"/>
      <c r="P646" s="195"/>
      <c r="Q646" s="195"/>
      <c r="R646" s="195"/>
      <c r="S646" s="195"/>
      <c r="T646" s="195"/>
      <c r="U646" s="195"/>
      <c r="V646" s="195"/>
      <c r="W646" s="195"/>
      <c r="X646" s="195"/>
      <c r="Y646" s="195"/>
      <c r="Z646" s="195"/>
    </row>
    <row r="647" spans="1:26" ht="22.5" customHeight="1">
      <c r="A647" s="195"/>
      <c r="B647" s="195"/>
      <c r="C647" s="195"/>
      <c r="D647" s="195"/>
      <c r="E647" s="195"/>
      <c r="F647" s="195"/>
      <c r="G647" s="195"/>
      <c r="H647" s="195"/>
      <c r="I647" s="195"/>
      <c r="J647" s="195"/>
      <c r="K647" s="195"/>
      <c r="L647" s="196"/>
      <c r="M647" s="196"/>
      <c r="N647" s="196"/>
      <c r="O647" s="195"/>
      <c r="P647" s="195"/>
      <c r="Q647" s="195"/>
      <c r="R647" s="195"/>
      <c r="S647" s="195"/>
      <c r="T647" s="195"/>
      <c r="U647" s="195"/>
      <c r="V647" s="195"/>
      <c r="W647" s="195"/>
      <c r="X647" s="195"/>
      <c r="Y647" s="195"/>
      <c r="Z647" s="195"/>
    </row>
    <row r="648" spans="1:26" ht="22.5" customHeight="1">
      <c r="A648" s="195"/>
      <c r="B648" s="195"/>
      <c r="C648" s="195"/>
      <c r="D648" s="195"/>
      <c r="E648" s="195"/>
      <c r="F648" s="195"/>
      <c r="G648" s="195"/>
      <c r="H648" s="195"/>
      <c r="I648" s="195"/>
      <c r="J648" s="195"/>
      <c r="K648" s="195"/>
      <c r="L648" s="196"/>
      <c r="M648" s="196"/>
      <c r="N648" s="196"/>
      <c r="O648" s="195"/>
      <c r="P648" s="195"/>
      <c r="Q648" s="195"/>
      <c r="R648" s="195"/>
      <c r="S648" s="195"/>
      <c r="T648" s="195"/>
      <c r="U648" s="195"/>
      <c r="V648" s="195"/>
      <c r="W648" s="195"/>
      <c r="X648" s="195"/>
      <c r="Y648" s="195"/>
      <c r="Z648" s="195"/>
    </row>
    <row r="649" spans="1:26" ht="22.5" customHeight="1">
      <c r="A649" s="195"/>
      <c r="B649" s="195"/>
      <c r="C649" s="195"/>
      <c r="D649" s="195"/>
      <c r="E649" s="195"/>
      <c r="F649" s="195"/>
      <c r="G649" s="195"/>
      <c r="H649" s="195"/>
      <c r="I649" s="195"/>
      <c r="J649" s="195"/>
      <c r="K649" s="195"/>
      <c r="L649" s="196"/>
      <c r="M649" s="196"/>
      <c r="N649" s="196"/>
      <c r="O649" s="195"/>
      <c r="P649" s="195"/>
      <c r="Q649" s="195"/>
      <c r="R649" s="195"/>
      <c r="S649" s="195"/>
      <c r="T649" s="195"/>
      <c r="U649" s="195"/>
      <c r="V649" s="195"/>
      <c r="W649" s="195"/>
      <c r="X649" s="195"/>
      <c r="Y649" s="195"/>
      <c r="Z649" s="195"/>
    </row>
    <row r="650" spans="1:26" ht="22.5" customHeight="1">
      <c r="A650" s="195"/>
      <c r="B650" s="195"/>
      <c r="C650" s="195"/>
      <c r="D650" s="195"/>
      <c r="E650" s="195"/>
      <c r="F650" s="195"/>
      <c r="G650" s="195"/>
      <c r="H650" s="195"/>
      <c r="I650" s="195"/>
      <c r="J650" s="195"/>
      <c r="K650" s="195"/>
      <c r="L650" s="196"/>
      <c r="M650" s="196"/>
      <c r="N650" s="196"/>
      <c r="O650" s="195"/>
      <c r="P650" s="195"/>
      <c r="Q650" s="195"/>
      <c r="R650" s="195"/>
      <c r="S650" s="195"/>
      <c r="T650" s="195"/>
      <c r="U650" s="195"/>
      <c r="V650" s="195"/>
      <c r="W650" s="195"/>
      <c r="X650" s="195"/>
      <c r="Y650" s="195"/>
      <c r="Z650" s="195"/>
    </row>
    <row r="651" spans="1:26" ht="22.5" customHeight="1">
      <c r="A651" s="195"/>
      <c r="B651" s="195"/>
      <c r="C651" s="195"/>
      <c r="D651" s="195"/>
      <c r="E651" s="195"/>
      <c r="F651" s="195"/>
      <c r="G651" s="195"/>
      <c r="H651" s="195"/>
      <c r="I651" s="195"/>
      <c r="J651" s="195"/>
      <c r="K651" s="195"/>
      <c r="L651" s="196"/>
      <c r="M651" s="196"/>
      <c r="N651" s="196"/>
      <c r="O651" s="195"/>
      <c r="P651" s="195"/>
      <c r="Q651" s="195"/>
      <c r="R651" s="195"/>
      <c r="S651" s="195"/>
      <c r="T651" s="195"/>
      <c r="U651" s="195"/>
      <c r="V651" s="195"/>
      <c r="W651" s="195"/>
      <c r="X651" s="195"/>
      <c r="Y651" s="195"/>
      <c r="Z651" s="195"/>
    </row>
    <row r="652" spans="1:26" ht="22.5" customHeight="1">
      <c r="A652" s="195"/>
      <c r="B652" s="195"/>
      <c r="C652" s="195"/>
      <c r="D652" s="195"/>
      <c r="E652" s="195"/>
      <c r="F652" s="195"/>
      <c r="G652" s="195"/>
      <c r="H652" s="195"/>
      <c r="I652" s="195"/>
      <c r="J652" s="195"/>
      <c r="K652" s="195"/>
      <c r="L652" s="196"/>
      <c r="M652" s="196"/>
      <c r="N652" s="196"/>
      <c r="O652" s="195"/>
      <c r="P652" s="195"/>
      <c r="Q652" s="195"/>
      <c r="R652" s="195"/>
      <c r="S652" s="195"/>
      <c r="T652" s="195"/>
      <c r="U652" s="195"/>
      <c r="V652" s="195"/>
      <c r="W652" s="195"/>
      <c r="X652" s="195"/>
      <c r="Y652" s="195"/>
      <c r="Z652" s="195"/>
    </row>
    <row r="653" spans="1:26" ht="22.5" customHeight="1">
      <c r="A653" s="195"/>
      <c r="B653" s="195"/>
      <c r="C653" s="195"/>
      <c r="D653" s="195"/>
      <c r="E653" s="195"/>
      <c r="F653" s="195"/>
      <c r="G653" s="195"/>
      <c r="H653" s="195"/>
      <c r="I653" s="195"/>
      <c r="J653" s="195"/>
      <c r="K653" s="195"/>
      <c r="L653" s="196"/>
      <c r="M653" s="196"/>
      <c r="N653" s="196"/>
      <c r="O653" s="195"/>
      <c r="P653" s="195"/>
      <c r="Q653" s="195"/>
      <c r="R653" s="195"/>
      <c r="S653" s="195"/>
      <c r="T653" s="195"/>
      <c r="U653" s="195"/>
      <c r="V653" s="195"/>
      <c r="W653" s="195"/>
      <c r="X653" s="195"/>
      <c r="Y653" s="195"/>
      <c r="Z653" s="195"/>
    </row>
    <row r="654" spans="1:26" ht="22.5" customHeight="1">
      <c r="A654" s="195"/>
      <c r="B654" s="195"/>
      <c r="C654" s="195"/>
      <c r="D654" s="195"/>
      <c r="E654" s="195"/>
      <c r="F654" s="195"/>
      <c r="G654" s="195"/>
      <c r="H654" s="195"/>
      <c r="I654" s="195"/>
      <c r="J654" s="195"/>
      <c r="K654" s="195"/>
      <c r="L654" s="196"/>
      <c r="M654" s="196"/>
      <c r="N654" s="196"/>
      <c r="O654" s="195"/>
      <c r="P654" s="195"/>
      <c r="Q654" s="195"/>
      <c r="R654" s="195"/>
      <c r="S654" s="195"/>
      <c r="T654" s="195"/>
      <c r="U654" s="195"/>
      <c r="V654" s="195"/>
      <c r="W654" s="195"/>
      <c r="X654" s="195"/>
      <c r="Y654" s="195"/>
      <c r="Z654" s="195"/>
    </row>
    <row r="655" spans="1:26" ht="22.5" customHeight="1">
      <c r="A655" s="195"/>
      <c r="B655" s="195"/>
      <c r="C655" s="195"/>
      <c r="D655" s="195"/>
      <c r="E655" s="195"/>
      <c r="F655" s="195"/>
      <c r="G655" s="195"/>
      <c r="H655" s="195"/>
      <c r="I655" s="195"/>
      <c r="J655" s="195"/>
      <c r="K655" s="195"/>
      <c r="L655" s="196"/>
      <c r="M655" s="196"/>
      <c r="N655" s="196"/>
      <c r="O655" s="195"/>
      <c r="P655" s="195"/>
      <c r="Q655" s="195"/>
      <c r="R655" s="195"/>
      <c r="S655" s="195"/>
      <c r="T655" s="195"/>
      <c r="U655" s="195"/>
      <c r="V655" s="195"/>
      <c r="W655" s="195"/>
      <c r="X655" s="195"/>
      <c r="Y655" s="195"/>
      <c r="Z655" s="195"/>
    </row>
    <row r="656" spans="1:26" ht="22.5" customHeight="1">
      <c r="A656" s="195"/>
      <c r="B656" s="195"/>
      <c r="C656" s="195"/>
      <c r="D656" s="195"/>
      <c r="E656" s="195"/>
      <c r="F656" s="195"/>
      <c r="G656" s="195"/>
      <c r="H656" s="195"/>
      <c r="I656" s="195"/>
      <c r="J656" s="195"/>
      <c r="K656" s="195"/>
      <c r="L656" s="196"/>
      <c r="M656" s="196"/>
      <c r="N656" s="196"/>
      <c r="O656" s="195"/>
      <c r="P656" s="195"/>
      <c r="Q656" s="195"/>
      <c r="R656" s="195"/>
      <c r="S656" s="195"/>
      <c r="T656" s="195"/>
      <c r="U656" s="195"/>
      <c r="V656" s="195"/>
      <c r="W656" s="195"/>
      <c r="X656" s="195"/>
      <c r="Y656" s="195"/>
      <c r="Z656" s="195"/>
    </row>
    <row r="657" spans="1:26" ht="22.5" customHeight="1">
      <c r="A657" s="195"/>
      <c r="B657" s="195"/>
      <c r="C657" s="195"/>
      <c r="D657" s="195"/>
      <c r="E657" s="195"/>
      <c r="F657" s="195"/>
      <c r="G657" s="195"/>
      <c r="H657" s="195"/>
      <c r="I657" s="195"/>
      <c r="J657" s="195"/>
      <c r="K657" s="195"/>
      <c r="L657" s="196"/>
      <c r="M657" s="196"/>
      <c r="N657" s="196"/>
      <c r="O657" s="195"/>
      <c r="P657" s="195"/>
      <c r="Q657" s="195"/>
      <c r="R657" s="195"/>
      <c r="S657" s="195"/>
      <c r="T657" s="195"/>
      <c r="U657" s="195"/>
      <c r="V657" s="195"/>
      <c r="W657" s="195"/>
      <c r="X657" s="195"/>
      <c r="Y657" s="195"/>
      <c r="Z657" s="195"/>
    </row>
    <row r="658" spans="1:26" ht="22.5" customHeight="1">
      <c r="A658" s="195"/>
      <c r="B658" s="195"/>
      <c r="C658" s="195"/>
      <c r="D658" s="195"/>
      <c r="E658" s="195"/>
      <c r="F658" s="195"/>
      <c r="G658" s="195"/>
      <c r="H658" s="195"/>
      <c r="I658" s="195"/>
      <c r="J658" s="195"/>
      <c r="K658" s="195"/>
      <c r="L658" s="196"/>
      <c r="M658" s="196"/>
      <c r="N658" s="196"/>
      <c r="O658" s="195"/>
      <c r="P658" s="195"/>
      <c r="Q658" s="195"/>
      <c r="R658" s="195"/>
      <c r="S658" s="195"/>
      <c r="T658" s="195"/>
      <c r="U658" s="195"/>
      <c r="V658" s="195"/>
      <c r="W658" s="195"/>
      <c r="X658" s="195"/>
      <c r="Y658" s="195"/>
      <c r="Z658" s="195"/>
    </row>
    <row r="659" spans="1:26" ht="22.5" customHeight="1">
      <c r="A659" s="195"/>
      <c r="B659" s="195"/>
      <c r="C659" s="195"/>
      <c r="D659" s="195"/>
      <c r="E659" s="195"/>
      <c r="F659" s="195"/>
      <c r="G659" s="195"/>
      <c r="H659" s="195"/>
      <c r="I659" s="195"/>
      <c r="J659" s="195"/>
      <c r="K659" s="195"/>
      <c r="L659" s="196"/>
      <c r="M659" s="196"/>
      <c r="N659" s="196"/>
      <c r="O659" s="195"/>
      <c r="P659" s="195"/>
      <c r="Q659" s="195"/>
      <c r="R659" s="195"/>
      <c r="S659" s="195"/>
      <c r="T659" s="195"/>
      <c r="U659" s="195"/>
      <c r="V659" s="195"/>
      <c r="W659" s="195"/>
      <c r="X659" s="195"/>
      <c r="Y659" s="195"/>
      <c r="Z659" s="195"/>
    </row>
    <row r="660" spans="1:26" ht="22.5" customHeight="1">
      <c r="A660" s="195"/>
      <c r="B660" s="195"/>
      <c r="C660" s="195"/>
      <c r="D660" s="195"/>
      <c r="E660" s="195"/>
      <c r="F660" s="195"/>
      <c r="G660" s="195"/>
      <c r="H660" s="195"/>
      <c r="I660" s="195"/>
      <c r="J660" s="195"/>
      <c r="K660" s="195"/>
      <c r="L660" s="196"/>
      <c r="M660" s="196"/>
      <c r="N660" s="196"/>
      <c r="O660" s="195"/>
      <c r="P660" s="195"/>
      <c r="Q660" s="195"/>
      <c r="R660" s="195"/>
      <c r="S660" s="195"/>
      <c r="T660" s="195"/>
      <c r="U660" s="195"/>
      <c r="V660" s="195"/>
      <c r="W660" s="195"/>
      <c r="X660" s="195"/>
      <c r="Y660" s="195"/>
      <c r="Z660" s="195"/>
    </row>
    <row r="661" spans="1:26" ht="22.5" customHeight="1">
      <c r="A661" s="195"/>
      <c r="B661" s="195"/>
      <c r="C661" s="195"/>
      <c r="D661" s="195"/>
      <c r="E661" s="195"/>
      <c r="F661" s="195"/>
      <c r="G661" s="195"/>
      <c r="H661" s="195"/>
      <c r="I661" s="195"/>
      <c r="J661" s="195"/>
      <c r="K661" s="195"/>
      <c r="L661" s="196"/>
      <c r="M661" s="196"/>
      <c r="N661" s="196"/>
      <c r="O661" s="195"/>
      <c r="P661" s="195"/>
      <c r="Q661" s="195"/>
      <c r="R661" s="195"/>
      <c r="S661" s="195"/>
      <c r="T661" s="195"/>
      <c r="U661" s="195"/>
      <c r="V661" s="195"/>
      <c r="W661" s="195"/>
      <c r="X661" s="195"/>
      <c r="Y661" s="195"/>
      <c r="Z661" s="195"/>
    </row>
    <row r="662" spans="1:26" ht="22.5" customHeight="1">
      <c r="A662" s="195"/>
      <c r="B662" s="195"/>
      <c r="C662" s="195"/>
      <c r="D662" s="195"/>
      <c r="E662" s="195"/>
      <c r="F662" s="195"/>
      <c r="G662" s="195"/>
      <c r="H662" s="195"/>
      <c r="I662" s="195"/>
      <c r="J662" s="195"/>
      <c r="K662" s="195"/>
      <c r="L662" s="196"/>
      <c r="M662" s="196"/>
      <c r="N662" s="196"/>
      <c r="O662" s="195"/>
      <c r="P662" s="195"/>
      <c r="Q662" s="195"/>
      <c r="R662" s="195"/>
      <c r="S662" s="195"/>
      <c r="T662" s="195"/>
      <c r="U662" s="195"/>
      <c r="V662" s="195"/>
      <c r="W662" s="195"/>
      <c r="X662" s="195"/>
      <c r="Y662" s="195"/>
      <c r="Z662" s="195"/>
    </row>
    <row r="663" spans="1:26" ht="22.5" customHeight="1">
      <c r="A663" s="195"/>
      <c r="B663" s="195"/>
      <c r="C663" s="195"/>
      <c r="D663" s="195"/>
      <c r="E663" s="195"/>
      <c r="F663" s="195"/>
      <c r="G663" s="195"/>
      <c r="H663" s="195"/>
      <c r="I663" s="195"/>
      <c r="J663" s="195"/>
      <c r="K663" s="195"/>
      <c r="L663" s="196"/>
      <c r="M663" s="196"/>
      <c r="N663" s="196"/>
      <c r="O663" s="195"/>
      <c r="P663" s="195"/>
      <c r="Q663" s="195"/>
      <c r="R663" s="195"/>
      <c r="S663" s="195"/>
      <c r="T663" s="195"/>
      <c r="U663" s="195"/>
      <c r="V663" s="195"/>
      <c r="W663" s="195"/>
      <c r="X663" s="195"/>
      <c r="Y663" s="195"/>
      <c r="Z663" s="195"/>
    </row>
    <row r="664" spans="1:26" ht="22.5" customHeight="1">
      <c r="A664" s="195"/>
      <c r="B664" s="195"/>
      <c r="C664" s="195"/>
      <c r="D664" s="195"/>
      <c r="E664" s="195"/>
      <c r="F664" s="195"/>
      <c r="G664" s="195"/>
      <c r="H664" s="195"/>
      <c r="I664" s="195"/>
      <c r="J664" s="195"/>
      <c r="K664" s="195"/>
      <c r="L664" s="196"/>
      <c r="M664" s="196"/>
      <c r="N664" s="196"/>
      <c r="O664" s="195"/>
      <c r="P664" s="195"/>
      <c r="Q664" s="195"/>
      <c r="R664" s="195"/>
      <c r="S664" s="195"/>
      <c r="T664" s="195"/>
      <c r="U664" s="195"/>
      <c r="V664" s="195"/>
      <c r="W664" s="195"/>
      <c r="X664" s="195"/>
      <c r="Y664" s="195"/>
      <c r="Z664" s="195"/>
    </row>
    <row r="665" spans="1:26" ht="22.5" customHeight="1">
      <c r="A665" s="195"/>
      <c r="B665" s="195"/>
      <c r="C665" s="195"/>
      <c r="D665" s="195"/>
      <c r="E665" s="195"/>
      <c r="F665" s="195"/>
      <c r="G665" s="195"/>
      <c r="H665" s="195"/>
      <c r="I665" s="195"/>
      <c r="J665" s="195"/>
      <c r="K665" s="195"/>
      <c r="L665" s="196"/>
      <c r="M665" s="196"/>
      <c r="N665" s="196"/>
      <c r="O665" s="195"/>
      <c r="P665" s="195"/>
      <c r="Q665" s="195"/>
      <c r="R665" s="195"/>
      <c r="S665" s="195"/>
      <c r="T665" s="195"/>
      <c r="U665" s="195"/>
      <c r="V665" s="195"/>
      <c r="W665" s="195"/>
      <c r="X665" s="195"/>
      <c r="Y665" s="195"/>
      <c r="Z665" s="195"/>
    </row>
    <row r="666" spans="1:26" ht="22.5" customHeight="1">
      <c r="A666" s="195"/>
      <c r="B666" s="195"/>
      <c r="C666" s="195"/>
      <c r="D666" s="195"/>
      <c r="E666" s="195"/>
      <c r="F666" s="195"/>
      <c r="G666" s="195"/>
      <c r="H666" s="195"/>
      <c r="I666" s="195"/>
      <c r="J666" s="195"/>
      <c r="K666" s="195"/>
      <c r="L666" s="196"/>
      <c r="M666" s="196"/>
      <c r="N666" s="196"/>
      <c r="O666" s="195"/>
      <c r="P666" s="195"/>
      <c r="Q666" s="195"/>
      <c r="R666" s="195"/>
      <c r="S666" s="195"/>
      <c r="T666" s="195"/>
      <c r="U666" s="195"/>
      <c r="V666" s="195"/>
      <c r="W666" s="195"/>
      <c r="X666" s="195"/>
      <c r="Y666" s="195"/>
      <c r="Z666" s="195"/>
    </row>
    <row r="667" spans="1:26" ht="22.5" customHeight="1">
      <c r="A667" s="195"/>
      <c r="B667" s="195"/>
      <c r="C667" s="195"/>
      <c r="D667" s="195"/>
      <c r="E667" s="195"/>
      <c r="F667" s="195"/>
      <c r="G667" s="195"/>
      <c r="H667" s="195"/>
      <c r="I667" s="195"/>
      <c r="J667" s="195"/>
      <c r="K667" s="195"/>
      <c r="L667" s="196"/>
      <c r="M667" s="196"/>
      <c r="N667" s="196"/>
      <c r="O667" s="195"/>
      <c r="P667" s="195"/>
      <c r="Q667" s="195"/>
      <c r="R667" s="195"/>
      <c r="S667" s="195"/>
      <c r="T667" s="195"/>
      <c r="U667" s="195"/>
      <c r="V667" s="195"/>
      <c r="W667" s="195"/>
      <c r="X667" s="195"/>
      <c r="Y667" s="195"/>
      <c r="Z667" s="195"/>
    </row>
    <row r="668" spans="1:26" ht="22.5" customHeight="1">
      <c r="A668" s="195"/>
      <c r="B668" s="195"/>
      <c r="C668" s="195"/>
      <c r="D668" s="195"/>
      <c r="E668" s="195"/>
      <c r="F668" s="195"/>
      <c r="G668" s="195"/>
      <c r="H668" s="195"/>
      <c r="I668" s="195"/>
      <c r="J668" s="195"/>
      <c r="K668" s="195"/>
      <c r="L668" s="196"/>
      <c r="M668" s="196"/>
      <c r="N668" s="196"/>
      <c r="O668" s="195"/>
      <c r="P668" s="195"/>
      <c r="Q668" s="195"/>
      <c r="R668" s="195"/>
      <c r="S668" s="195"/>
      <c r="T668" s="195"/>
      <c r="U668" s="195"/>
      <c r="V668" s="195"/>
      <c r="W668" s="195"/>
      <c r="X668" s="195"/>
      <c r="Y668" s="195"/>
      <c r="Z668" s="195"/>
    </row>
    <row r="669" spans="1:26" ht="22.5" customHeight="1">
      <c r="A669" s="195"/>
      <c r="B669" s="195"/>
      <c r="C669" s="195"/>
      <c r="D669" s="195"/>
      <c r="E669" s="195"/>
      <c r="F669" s="195"/>
      <c r="G669" s="195"/>
      <c r="H669" s="195"/>
      <c r="I669" s="195"/>
      <c r="J669" s="195"/>
      <c r="K669" s="195"/>
      <c r="L669" s="196"/>
      <c r="M669" s="196"/>
      <c r="N669" s="196"/>
      <c r="O669" s="195"/>
      <c r="P669" s="195"/>
      <c r="Q669" s="195"/>
      <c r="R669" s="195"/>
      <c r="S669" s="195"/>
      <c r="T669" s="195"/>
      <c r="U669" s="195"/>
      <c r="V669" s="195"/>
      <c r="W669" s="195"/>
      <c r="X669" s="195"/>
      <c r="Y669" s="195"/>
      <c r="Z669" s="195"/>
    </row>
    <row r="670" spans="1:26" ht="22.5" customHeight="1">
      <c r="A670" s="195"/>
      <c r="B670" s="195"/>
      <c r="C670" s="195"/>
      <c r="D670" s="195"/>
      <c r="E670" s="195"/>
      <c r="F670" s="195"/>
      <c r="G670" s="195"/>
      <c r="H670" s="195"/>
      <c r="I670" s="195"/>
      <c r="J670" s="195"/>
      <c r="K670" s="195"/>
      <c r="L670" s="196"/>
      <c r="M670" s="196"/>
      <c r="N670" s="196"/>
      <c r="O670" s="195"/>
      <c r="P670" s="195"/>
      <c r="Q670" s="195"/>
      <c r="R670" s="195"/>
      <c r="S670" s="195"/>
      <c r="T670" s="195"/>
      <c r="U670" s="195"/>
      <c r="V670" s="195"/>
      <c r="W670" s="195"/>
      <c r="X670" s="195"/>
      <c r="Y670" s="195"/>
      <c r="Z670" s="195"/>
    </row>
    <row r="671" spans="1:26" ht="22.5" customHeight="1">
      <c r="A671" s="195"/>
      <c r="B671" s="195"/>
      <c r="C671" s="195"/>
      <c r="D671" s="195"/>
      <c r="E671" s="195"/>
      <c r="F671" s="195"/>
      <c r="G671" s="195"/>
      <c r="H671" s="195"/>
      <c r="I671" s="195"/>
      <c r="J671" s="195"/>
      <c r="K671" s="195"/>
      <c r="L671" s="196"/>
      <c r="M671" s="196"/>
      <c r="N671" s="196"/>
      <c r="O671" s="195"/>
      <c r="P671" s="195"/>
      <c r="Q671" s="195"/>
      <c r="R671" s="195"/>
      <c r="S671" s="195"/>
      <c r="T671" s="195"/>
      <c r="U671" s="195"/>
      <c r="V671" s="195"/>
      <c r="W671" s="195"/>
      <c r="X671" s="195"/>
      <c r="Y671" s="195"/>
      <c r="Z671" s="195"/>
    </row>
    <row r="672" spans="1:26" ht="22.5" customHeight="1">
      <c r="A672" s="195"/>
      <c r="B672" s="195"/>
      <c r="C672" s="195"/>
      <c r="D672" s="195"/>
      <c r="E672" s="195"/>
      <c r="F672" s="195"/>
      <c r="G672" s="195"/>
      <c r="H672" s="195"/>
      <c r="I672" s="195"/>
      <c r="J672" s="195"/>
      <c r="K672" s="195"/>
      <c r="L672" s="196"/>
      <c r="M672" s="196"/>
      <c r="N672" s="196"/>
      <c r="O672" s="195"/>
      <c r="P672" s="195"/>
      <c r="Q672" s="195"/>
      <c r="R672" s="195"/>
      <c r="S672" s="195"/>
      <c r="T672" s="195"/>
      <c r="U672" s="195"/>
      <c r="V672" s="195"/>
      <c r="W672" s="195"/>
      <c r="X672" s="195"/>
      <c r="Y672" s="195"/>
      <c r="Z672" s="195"/>
    </row>
    <row r="673" spans="1:26" ht="22.5" customHeight="1">
      <c r="A673" s="195"/>
      <c r="B673" s="195"/>
      <c r="C673" s="195"/>
      <c r="D673" s="195"/>
      <c r="E673" s="195"/>
      <c r="F673" s="195"/>
      <c r="G673" s="195"/>
      <c r="H673" s="195"/>
      <c r="I673" s="195"/>
      <c r="J673" s="195"/>
      <c r="K673" s="195"/>
      <c r="L673" s="196"/>
      <c r="M673" s="196"/>
      <c r="N673" s="196"/>
      <c r="O673" s="195"/>
      <c r="P673" s="195"/>
      <c r="Q673" s="195"/>
      <c r="R673" s="195"/>
      <c r="S673" s="195"/>
      <c r="T673" s="195"/>
      <c r="U673" s="195"/>
      <c r="V673" s="195"/>
      <c r="W673" s="195"/>
      <c r="X673" s="195"/>
      <c r="Y673" s="195"/>
      <c r="Z673" s="195"/>
    </row>
    <row r="674" spans="1:26" ht="22.5" customHeight="1">
      <c r="A674" s="195"/>
      <c r="B674" s="195"/>
      <c r="C674" s="195"/>
      <c r="D674" s="195"/>
      <c r="E674" s="195"/>
      <c r="F674" s="195"/>
      <c r="G674" s="195"/>
      <c r="H674" s="195"/>
      <c r="I674" s="195"/>
      <c r="J674" s="195"/>
      <c r="K674" s="195"/>
      <c r="L674" s="196"/>
      <c r="M674" s="196"/>
      <c r="N674" s="196"/>
      <c r="O674" s="195"/>
      <c r="P674" s="195"/>
      <c r="Q674" s="195"/>
      <c r="R674" s="195"/>
      <c r="S674" s="195"/>
      <c r="T674" s="195"/>
      <c r="U674" s="195"/>
      <c r="V674" s="195"/>
      <c r="W674" s="195"/>
      <c r="X674" s="195"/>
      <c r="Y674" s="195"/>
      <c r="Z674" s="195"/>
    </row>
    <row r="675" spans="1:26" ht="22.5" customHeight="1">
      <c r="A675" s="195"/>
      <c r="B675" s="195"/>
      <c r="C675" s="195"/>
      <c r="D675" s="195"/>
      <c r="E675" s="195"/>
      <c r="F675" s="195"/>
      <c r="G675" s="195"/>
      <c r="H675" s="195"/>
      <c r="I675" s="195"/>
      <c r="J675" s="195"/>
      <c r="K675" s="195"/>
      <c r="L675" s="196"/>
      <c r="M675" s="196"/>
      <c r="N675" s="196"/>
      <c r="O675" s="195"/>
      <c r="P675" s="195"/>
      <c r="Q675" s="195"/>
      <c r="R675" s="195"/>
      <c r="S675" s="195"/>
      <c r="T675" s="195"/>
      <c r="U675" s="195"/>
      <c r="V675" s="195"/>
      <c r="W675" s="195"/>
      <c r="X675" s="195"/>
      <c r="Y675" s="195"/>
      <c r="Z675" s="195"/>
    </row>
    <row r="676" spans="1:26" ht="22.5" customHeight="1">
      <c r="A676" s="195"/>
      <c r="B676" s="195"/>
      <c r="C676" s="195"/>
      <c r="D676" s="195"/>
      <c r="E676" s="195"/>
      <c r="F676" s="195"/>
      <c r="G676" s="195"/>
      <c r="H676" s="195"/>
      <c r="I676" s="195"/>
      <c r="J676" s="195"/>
      <c r="K676" s="195"/>
      <c r="L676" s="196"/>
      <c r="M676" s="196"/>
      <c r="N676" s="196"/>
      <c r="O676" s="195"/>
      <c r="P676" s="195"/>
      <c r="Q676" s="195"/>
      <c r="R676" s="195"/>
      <c r="S676" s="195"/>
      <c r="T676" s="195"/>
      <c r="U676" s="195"/>
      <c r="V676" s="195"/>
      <c r="W676" s="195"/>
      <c r="X676" s="195"/>
      <c r="Y676" s="195"/>
      <c r="Z676" s="195"/>
    </row>
    <row r="677" spans="1:26" ht="22.5" customHeight="1">
      <c r="A677" s="195"/>
      <c r="B677" s="195"/>
      <c r="C677" s="195"/>
      <c r="D677" s="195"/>
      <c r="E677" s="195"/>
      <c r="F677" s="195"/>
      <c r="G677" s="195"/>
      <c r="H677" s="195"/>
      <c r="I677" s="195"/>
      <c r="J677" s="195"/>
      <c r="K677" s="195"/>
      <c r="L677" s="196"/>
      <c r="M677" s="196"/>
      <c r="N677" s="196"/>
      <c r="O677" s="195"/>
      <c r="P677" s="195"/>
      <c r="Q677" s="195"/>
      <c r="R677" s="195"/>
      <c r="S677" s="195"/>
      <c r="T677" s="195"/>
      <c r="U677" s="195"/>
      <c r="V677" s="195"/>
      <c r="W677" s="195"/>
      <c r="X677" s="195"/>
      <c r="Y677" s="195"/>
      <c r="Z677" s="195"/>
    </row>
    <row r="678" spans="1:26" ht="22.5" customHeight="1">
      <c r="A678" s="195"/>
      <c r="B678" s="195"/>
      <c r="C678" s="195"/>
      <c r="D678" s="195"/>
      <c r="E678" s="195"/>
      <c r="F678" s="195"/>
      <c r="G678" s="195"/>
      <c r="H678" s="195"/>
      <c r="I678" s="195"/>
      <c r="J678" s="195"/>
      <c r="K678" s="195"/>
      <c r="L678" s="196"/>
      <c r="M678" s="196"/>
      <c r="N678" s="196"/>
      <c r="O678" s="195"/>
      <c r="P678" s="195"/>
      <c r="Q678" s="195"/>
      <c r="R678" s="195"/>
      <c r="S678" s="195"/>
      <c r="T678" s="195"/>
      <c r="U678" s="195"/>
      <c r="V678" s="195"/>
      <c r="W678" s="195"/>
      <c r="X678" s="195"/>
      <c r="Y678" s="195"/>
      <c r="Z678" s="195"/>
    </row>
    <row r="679" spans="1:26" ht="22.5" customHeight="1">
      <c r="A679" s="195"/>
      <c r="B679" s="195"/>
      <c r="C679" s="195"/>
      <c r="D679" s="195"/>
      <c r="E679" s="195"/>
      <c r="F679" s="195"/>
      <c r="G679" s="195"/>
      <c r="H679" s="195"/>
      <c r="I679" s="195"/>
      <c r="J679" s="195"/>
      <c r="K679" s="195"/>
      <c r="L679" s="196"/>
      <c r="M679" s="196"/>
      <c r="N679" s="196"/>
      <c r="O679" s="195"/>
      <c r="P679" s="195"/>
      <c r="Q679" s="195"/>
      <c r="R679" s="195"/>
      <c r="S679" s="195"/>
      <c r="T679" s="195"/>
      <c r="U679" s="195"/>
      <c r="V679" s="195"/>
      <c r="W679" s="195"/>
      <c r="X679" s="195"/>
      <c r="Y679" s="195"/>
      <c r="Z679" s="195"/>
    </row>
    <row r="680" spans="1:26" ht="22.5" customHeight="1">
      <c r="A680" s="195"/>
      <c r="B680" s="195"/>
      <c r="C680" s="195"/>
      <c r="D680" s="195"/>
      <c r="E680" s="195"/>
      <c r="F680" s="195"/>
      <c r="G680" s="195"/>
      <c r="H680" s="195"/>
      <c r="I680" s="195"/>
      <c r="J680" s="195"/>
      <c r="K680" s="195"/>
      <c r="L680" s="196"/>
      <c r="M680" s="196"/>
      <c r="N680" s="196"/>
      <c r="O680" s="195"/>
      <c r="P680" s="195"/>
      <c r="Q680" s="195"/>
      <c r="R680" s="195"/>
      <c r="S680" s="195"/>
      <c r="T680" s="195"/>
      <c r="U680" s="195"/>
      <c r="V680" s="195"/>
      <c r="W680" s="195"/>
      <c r="X680" s="195"/>
      <c r="Y680" s="195"/>
      <c r="Z680" s="195"/>
    </row>
    <row r="681" spans="1:26" ht="22.5" customHeight="1">
      <c r="A681" s="195"/>
      <c r="B681" s="195"/>
      <c r="C681" s="195"/>
      <c r="D681" s="195"/>
      <c r="E681" s="195"/>
      <c r="F681" s="195"/>
      <c r="G681" s="195"/>
      <c r="H681" s="195"/>
      <c r="I681" s="195"/>
      <c r="J681" s="195"/>
      <c r="K681" s="195"/>
      <c r="L681" s="196"/>
      <c r="M681" s="196"/>
      <c r="N681" s="196"/>
      <c r="O681" s="195"/>
      <c r="P681" s="195"/>
      <c r="Q681" s="195"/>
      <c r="R681" s="195"/>
      <c r="S681" s="195"/>
      <c r="T681" s="195"/>
      <c r="U681" s="195"/>
      <c r="V681" s="195"/>
      <c r="W681" s="195"/>
      <c r="X681" s="195"/>
      <c r="Y681" s="195"/>
      <c r="Z681" s="195"/>
    </row>
    <row r="682" spans="1:26" ht="22.5" customHeight="1">
      <c r="A682" s="195"/>
      <c r="B682" s="195"/>
      <c r="C682" s="195"/>
      <c r="D682" s="195"/>
      <c r="E682" s="195"/>
      <c r="F682" s="195"/>
      <c r="G682" s="195"/>
      <c r="H682" s="195"/>
      <c r="I682" s="195"/>
      <c r="J682" s="195"/>
      <c r="K682" s="195"/>
      <c r="L682" s="196"/>
      <c r="M682" s="196"/>
      <c r="N682" s="196"/>
      <c r="O682" s="195"/>
      <c r="P682" s="195"/>
      <c r="Q682" s="195"/>
      <c r="R682" s="195"/>
      <c r="S682" s="195"/>
      <c r="T682" s="195"/>
      <c r="U682" s="195"/>
      <c r="V682" s="195"/>
      <c r="W682" s="195"/>
      <c r="X682" s="195"/>
      <c r="Y682" s="195"/>
      <c r="Z682" s="195"/>
    </row>
    <row r="683" spans="1:26" ht="22.5" customHeight="1">
      <c r="A683" s="195"/>
      <c r="B683" s="195"/>
      <c r="C683" s="195"/>
      <c r="D683" s="195"/>
      <c r="E683" s="195"/>
      <c r="F683" s="195"/>
      <c r="G683" s="195"/>
      <c r="H683" s="195"/>
      <c r="I683" s="195"/>
      <c r="J683" s="195"/>
      <c r="K683" s="195"/>
      <c r="L683" s="196"/>
      <c r="M683" s="196"/>
      <c r="N683" s="196"/>
      <c r="O683" s="195"/>
      <c r="P683" s="195"/>
      <c r="Q683" s="195"/>
      <c r="R683" s="195"/>
      <c r="S683" s="195"/>
      <c r="T683" s="195"/>
      <c r="U683" s="195"/>
      <c r="V683" s="195"/>
      <c r="W683" s="195"/>
      <c r="X683" s="195"/>
      <c r="Y683" s="195"/>
      <c r="Z683" s="195"/>
    </row>
    <row r="684" spans="1:26" ht="22.5" customHeight="1">
      <c r="A684" s="195"/>
      <c r="B684" s="195"/>
      <c r="C684" s="195"/>
      <c r="D684" s="195"/>
      <c r="E684" s="195"/>
      <c r="F684" s="195"/>
      <c r="G684" s="195"/>
      <c r="H684" s="195"/>
      <c r="I684" s="195"/>
      <c r="J684" s="195"/>
      <c r="K684" s="195"/>
      <c r="L684" s="196"/>
      <c r="M684" s="196"/>
      <c r="N684" s="196"/>
      <c r="O684" s="195"/>
      <c r="P684" s="195"/>
      <c r="Q684" s="195"/>
      <c r="R684" s="195"/>
      <c r="S684" s="195"/>
      <c r="T684" s="195"/>
      <c r="U684" s="195"/>
      <c r="V684" s="195"/>
      <c r="W684" s="195"/>
      <c r="X684" s="195"/>
      <c r="Y684" s="195"/>
      <c r="Z684" s="195"/>
    </row>
    <row r="685" spans="1:26" ht="22.5" customHeight="1">
      <c r="A685" s="195"/>
      <c r="B685" s="195"/>
      <c r="C685" s="195"/>
      <c r="D685" s="195"/>
      <c r="E685" s="195"/>
      <c r="F685" s="195"/>
      <c r="G685" s="195"/>
      <c r="H685" s="195"/>
      <c r="I685" s="195"/>
      <c r="J685" s="195"/>
      <c r="K685" s="195"/>
      <c r="L685" s="196"/>
      <c r="M685" s="196"/>
      <c r="N685" s="196"/>
      <c r="O685" s="195"/>
      <c r="P685" s="195"/>
      <c r="Q685" s="195"/>
      <c r="R685" s="195"/>
      <c r="S685" s="195"/>
      <c r="T685" s="195"/>
      <c r="U685" s="195"/>
      <c r="V685" s="195"/>
      <c r="W685" s="195"/>
      <c r="X685" s="195"/>
      <c r="Y685" s="195"/>
      <c r="Z685" s="195"/>
    </row>
    <row r="686" spans="1:26" ht="22.5" customHeight="1">
      <c r="A686" s="195"/>
      <c r="B686" s="195"/>
      <c r="C686" s="195"/>
      <c r="D686" s="195"/>
      <c r="E686" s="195"/>
      <c r="F686" s="195"/>
      <c r="G686" s="195"/>
      <c r="H686" s="195"/>
      <c r="I686" s="195"/>
      <c r="J686" s="195"/>
      <c r="K686" s="195"/>
      <c r="L686" s="196"/>
      <c r="M686" s="196"/>
      <c r="N686" s="196"/>
      <c r="O686" s="195"/>
      <c r="P686" s="195"/>
      <c r="Q686" s="195"/>
      <c r="R686" s="195"/>
      <c r="S686" s="195"/>
      <c r="T686" s="195"/>
      <c r="U686" s="195"/>
      <c r="V686" s="195"/>
      <c r="W686" s="195"/>
      <c r="X686" s="195"/>
      <c r="Y686" s="195"/>
      <c r="Z686" s="195"/>
    </row>
    <row r="687" spans="1:26" ht="22.5" customHeight="1">
      <c r="A687" s="195"/>
      <c r="B687" s="195"/>
      <c r="C687" s="195"/>
      <c r="D687" s="195"/>
      <c r="E687" s="195"/>
      <c r="F687" s="195"/>
      <c r="G687" s="195"/>
      <c r="H687" s="195"/>
      <c r="I687" s="195"/>
      <c r="J687" s="195"/>
      <c r="K687" s="195"/>
      <c r="L687" s="196"/>
      <c r="M687" s="196"/>
      <c r="N687" s="196"/>
      <c r="O687" s="195"/>
      <c r="P687" s="195"/>
      <c r="Q687" s="195"/>
      <c r="R687" s="195"/>
      <c r="S687" s="195"/>
      <c r="T687" s="195"/>
      <c r="U687" s="195"/>
      <c r="V687" s="195"/>
      <c r="W687" s="195"/>
      <c r="X687" s="195"/>
      <c r="Y687" s="195"/>
      <c r="Z687" s="195"/>
    </row>
    <row r="688" spans="1:26" ht="22.5" customHeight="1">
      <c r="A688" s="195"/>
      <c r="B688" s="195"/>
      <c r="C688" s="195"/>
      <c r="D688" s="195"/>
      <c r="E688" s="195"/>
      <c r="F688" s="195"/>
      <c r="G688" s="195"/>
      <c r="H688" s="195"/>
      <c r="I688" s="195"/>
      <c r="J688" s="195"/>
      <c r="K688" s="195"/>
      <c r="L688" s="196"/>
      <c r="M688" s="196"/>
      <c r="N688" s="196"/>
      <c r="O688" s="195"/>
      <c r="P688" s="195"/>
      <c r="Q688" s="195"/>
      <c r="R688" s="195"/>
      <c r="S688" s="195"/>
      <c r="T688" s="195"/>
      <c r="U688" s="195"/>
      <c r="V688" s="195"/>
      <c r="W688" s="195"/>
      <c r="X688" s="195"/>
      <c r="Y688" s="195"/>
      <c r="Z688" s="195"/>
    </row>
    <row r="689" spans="1:26" ht="22.5" customHeight="1">
      <c r="A689" s="195"/>
      <c r="B689" s="195"/>
      <c r="C689" s="195"/>
      <c r="D689" s="195"/>
      <c r="E689" s="195"/>
      <c r="F689" s="195"/>
      <c r="G689" s="195"/>
      <c r="H689" s="195"/>
      <c r="I689" s="195"/>
      <c r="J689" s="195"/>
      <c r="K689" s="195"/>
      <c r="L689" s="196"/>
      <c r="M689" s="196"/>
      <c r="N689" s="196"/>
      <c r="O689" s="195"/>
      <c r="P689" s="195"/>
      <c r="Q689" s="195"/>
      <c r="R689" s="195"/>
      <c r="S689" s="195"/>
      <c r="T689" s="195"/>
      <c r="U689" s="195"/>
      <c r="V689" s="195"/>
      <c r="W689" s="195"/>
      <c r="X689" s="195"/>
      <c r="Y689" s="195"/>
      <c r="Z689" s="195"/>
    </row>
    <row r="690" spans="1:26" ht="22.5" customHeight="1">
      <c r="A690" s="195"/>
      <c r="B690" s="195"/>
      <c r="C690" s="195"/>
      <c r="D690" s="195"/>
      <c r="E690" s="195"/>
      <c r="F690" s="195"/>
      <c r="G690" s="195"/>
      <c r="H690" s="195"/>
      <c r="I690" s="195"/>
      <c r="J690" s="195"/>
      <c r="K690" s="195"/>
      <c r="L690" s="196"/>
      <c r="M690" s="196"/>
      <c r="N690" s="196"/>
      <c r="O690" s="195"/>
      <c r="P690" s="195"/>
      <c r="Q690" s="195"/>
      <c r="R690" s="195"/>
      <c r="S690" s="195"/>
      <c r="T690" s="195"/>
      <c r="U690" s="195"/>
      <c r="V690" s="195"/>
      <c r="W690" s="195"/>
      <c r="X690" s="195"/>
      <c r="Y690" s="195"/>
      <c r="Z690" s="195"/>
    </row>
    <row r="691" spans="1:26" ht="22.5" customHeight="1">
      <c r="A691" s="195"/>
      <c r="B691" s="195"/>
      <c r="C691" s="195"/>
      <c r="D691" s="195"/>
      <c r="E691" s="195"/>
      <c r="F691" s="195"/>
      <c r="G691" s="195"/>
      <c r="H691" s="195"/>
      <c r="I691" s="195"/>
      <c r="J691" s="195"/>
      <c r="K691" s="195"/>
      <c r="L691" s="196"/>
      <c r="M691" s="196"/>
      <c r="N691" s="196"/>
      <c r="O691" s="195"/>
      <c r="P691" s="195"/>
      <c r="Q691" s="195"/>
      <c r="R691" s="195"/>
      <c r="S691" s="195"/>
      <c r="T691" s="195"/>
      <c r="U691" s="195"/>
      <c r="V691" s="195"/>
      <c r="W691" s="195"/>
      <c r="X691" s="195"/>
      <c r="Y691" s="195"/>
      <c r="Z691" s="195"/>
    </row>
    <row r="692" spans="1:26" ht="22.5" customHeight="1">
      <c r="A692" s="195"/>
      <c r="B692" s="195"/>
      <c r="C692" s="195"/>
      <c r="D692" s="195"/>
      <c r="E692" s="195"/>
      <c r="F692" s="195"/>
      <c r="G692" s="195"/>
      <c r="H692" s="195"/>
      <c r="I692" s="195"/>
      <c r="J692" s="195"/>
      <c r="K692" s="195"/>
      <c r="L692" s="196"/>
      <c r="M692" s="196"/>
      <c r="N692" s="196"/>
      <c r="O692" s="195"/>
      <c r="P692" s="195"/>
      <c r="Q692" s="195"/>
      <c r="R692" s="195"/>
      <c r="S692" s="195"/>
      <c r="T692" s="195"/>
      <c r="U692" s="195"/>
      <c r="V692" s="195"/>
      <c r="W692" s="195"/>
      <c r="X692" s="195"/>
      <c r="Y692" s="195"/>
      <c r="Z692" s="195"/>
    </row>
    <row r="693" spans="1:26" ht="22.5" customHeight="1">
      <c r="A693" s="195"/>
      <c r="B693" s="195"/>
      <c r="C693" s="195"/>
      <c r="D693" s="195"/>
      <c r="E693" s="195"/>
      <c r="F693" s="195"/>
      <c r="G693" s="195"/>
      <c r="H693" s="195"/>
      <c r="I693" s="195"/>
      <c r="J693" s="195"/>
      <c r="K693" s="195"/>
      <c r="L693" s="196"/>
      <c r="M693" s="196"/>
      <c r="N693" s="196"/>
      <c r="O693" s="195"/>
      <c r="P693" s="195"/>
      <c r="Q693" s="195"/>
      <c r="R693" s="195"/>
      <c r="S693" s="195"/>
      <c r="T693" s="195"/>
      <c r="U693" s="195"/>
      <c r="V693" s="195"/>
      <c r="W693" s="195"/>
      <c r="X693" s="195"/>
      <c r="Y693" s="195"/>
      <c r="Z693" s="195"/>
    </row>
    <row r="694" spans="1:26" ht="22.5" customHeight="1">
      <c r="A694" s="195"/>
      <c r="B694" s="195"/>
      <c r="C694" s="195"/>
      <c r="D694" s="195"/>
      <c r="E694" s="195"/>
      <c r="F694" s="195"/>
      <c r="G694" s="195"/>
      <c r="H694" s="195"/>
      <c r="I694" s="195"/>
      <c r="J694" s="195"/>
      <c r="K694" s="195"/>
      <c r="L694" s="196"/>
      <c r="M694" s="196"/>
      <c r="N694" s="196"/>
      <c r="O694" s="195"/>
      <c r="P694" s="195"/>
      <c r="Q694" s="195"/>
      <c r="R694" s="195"/>
      <c r="S694" s="195"/>
      <c r="T694" s="195"/>
      <c r="U694" s="195"/>
      <c r="V694" s="195"/>
      <c r="W694" s="195"/>
      <c r="X694" s="195"/>
      <c r="Y694" s="195"/>
      <c r="Z694" s="195"/>
    </row>
    <row r="695" spans="1:26" ht="22.5" customHeight="1">
      <c r="A695" s="195"/>
      <c r="B695" s="195"/>
      <c r="C695" s="195"/>
      <c r="D695" s="195"/>
      <c r="E695" s="195"/>
      <c r="F695" s="195"/>
      <c r="G695" s="195"/>
      <c r="H695" s="195"/>
      <c r="I695" s="195"/>
      <c r="J695" s="195"/>
      <c r="K695" s="195"/>
      <c r="L695" s="196"/>
      <c r="M695" s="196"/>
      <c r="N695" s="196"/>
      <c r="O695" s="195"/>
      <c r="P695" s="195"/>
      <c r="Q695" s="195"/>
      <c r="R695" s="195"/>
      <c r="S695" s="195"/>
      <c r="T695" s="195"/>
      <c r="U695" s="195"/>
      <c r="V695" s="195"/>
      <c r="W695" s="195"/>
      <c r="X695" s="195"/>
      <c r="Y695" s="195"/>
      <c r="Z695" s="195"/>
    </row>
    <row r="696" spans="1:26" ht="22.5" customHeight="1">
      <c r="A696" s="195"/>
      <c r="B696" s="195"/>
      <c r="C696" s="195"/>
      <c r="D696" s="195"/>
      <c r="E696" s="195"/>
      <c r="F696" s="195"/>
      <c r="G696" s="195"/>
      <c r="H696" s="195"/>
      <c r="I696" s="195"/>
      <c r="J696" s="195"/>
      <c r="K696" s="195"/>
      <c r="L696" s="196"/>
      <c r="M696" s="196"/>
      <c r="N696" s="196"/>
      <c r="O696" s="195"/>
      <c r="P696" s="195"/>
      <c r="Q696" s="195"/>
      <c r="R696" s="195"/>
      <c r="S696" s="195"/>
      <c r="T696" s="195"/>
      <c r="U696" s="195"/>
      <c r="V696" s="195"/>
      <c r="W696" s="195"/>
      <c r="X696" s="195"/>
      <c r="Y696" s="195"/>
      <c r="Z696" s="195"/>
    </row>
    <row r="697" spans="1:26" ht="22.5" customHeight="1">
      <c r="A697" s="195"/>
      <c r="B697" s="195"/>
      <c r="C697" s="195"/>
      <c r="D697" s="195"/>
      <c r="E697" s="195"/>
      <c r="F697" s="195"/>
      <c r="G697" s="195"/>
      <c r="H697" s="195"/>
      <c r="I697" s="195"/>
      <c r="J697" s="195"/>
      <c r="K697" s="195"/>
      <c r="L697" s="196"/>
      <c r="M697" s="196"/>
      <c r="N697" s="196"/>
      <c r="O697" s="195"/>
      <c r="P697" s="195"/>
      <c r="Q697" s="195"/>
      <c r="R697" s="195"/>
      <c r="S697" s="195"/>
      <c r="T697" s="195"/>
      <c r="U697" s="195"/>
      <c r="V697" s="195"/>
      <c r="W697" s="195"/>
      <c r="X697" s="195"/>
      <c r="Y697" s="195"/>
      <c r="Z697" s="195"/>
    </row>
    <row r="698" spans="1:26" ht="22.5" customHeight="1">
      <c r="A698" s="195"/>
      <c r="B698" s="195"/>
      <c r="C698" s="195"/>
      <c r="D698" s="195"/>
      <c r="E698" s="195"/>
      <c r="F698" s="195"/>
      <c r="G698" s="195"/>
      <c r="H698" s="195"/>
      <c r="I698" s="195"/>
      <c r="J698" s="195"/>
      <c r="K698" s="195"/>
      <c r="L698" s="196"/>
      <c r="M698" s="196"/>
      <c r="N698" s="196"/>
      <c r="O698" s="195"/>
      <c r="P698" s="195"/>
      <c r="Q698" s="195"/>
      <c r="R698" s="195"/>
      <c r="S698" s="195"/>
      <c r="T698" s="195"/>
      <c r="U698" s="195"/>
      <c r="V698" s="195"/>
      <c r="W698" s="195"/>
      <c r="X698" s="195"/>
      <c r="Y698" s="195"/>
      <c r="Z698" s="195"/>
    </row>
    <row r="699" spans="1:26" ht="22.5" customHeight="1">
      <c r="A699" s="195"/>
      <c r="B699" s="195"/>
      <c r="C699" s="195"/>
      <c r="D699" s="195"/>
      <c r="E699" s="195"/>
      <c r="F699" s="195"/>
      <c r="G699" s="195"/>
      <c r="H699" s="195"/>
      <c r="I699" s="195"/>
      <c r="J699" s="195"/>
      <c r="K699" s="195"/>
      <c r="L699" s="196"/>
      <c r="M699" s="196"/>
      <c r="N699" s="196"/>
      <c r="O699" s="195"/>
      <c r="P699" s="195"/>
      <c r="Q699" s="195"/>
      <c r="R699" s="195"/>
      <c r="S699" s="195"/>
      <c r="T699" s="195"/>
      <c r="U699" s="195"/>
      <c r="V699" s="195"/>
      <c r="W699" s="195"/>
      <c r="X699" s="195"/>
      <c r="Y699" s="195"/>
      <c r="Z699" s="195"/>
    </row>
    <row r="700" spans="1:26" ht="22.5" customHeight="1">
      <c r="A700" s="195"/>
      <c r="B700" s="195"/>
      <c r="C700" s="195"/>
      <c r="D700" s="195"/>
      <c r="E700" s="195"/>
      <c r="F700" s="195"/>
      <c r="G700" s="195"/>
      <c r="H700" s="195"/>
      <c r="I700" s="195"/>
      <c r="J700" s="195"/>
      <c r="K700" s="195"/>
      <c r="L700" s="196"/>
      <c r="M700" s="196"/>
      <c r="N700" s="196"/>
      <c r="O700" s="195"/>
      <c r="P700" s="195"/>
      <c r="Q700" s="195"/>
      <c r="R700" s="195"/>
      <c r="S700" s="195"/>
      <c r="T700" s="195"/>
      <c r="U700" s="195"/>
      <c r="V700" s="195"/>
      <c r="W700" s="195"/>
      <c r="X700" s="195"/>
      <c r="Y700" s="195"/>
      <c r="Z700" s="195"/>
    </row>
    <row r="701" spans="1:26" ht="22.5" customHeight="1">
      <c r="A701" s="195"/>
      <c r="B701" s="195"/>
      <c r="C701" s="195"/>
      <c r="D701" s="195"/>
      <c r="E701" s="195"/>
      <c r="F701" s="195"/>
      <c r="G701" s="195"/>
      <c r="H701" s="195"/>
      <c r="I701" s="195"/>
      <c r="J701" s="195"/>
      <c r="K701" s="195"/>
      <c r="L701" s="196"/>
      <c r="M701" s="196"/>
      <c r="N701" s="196"/>
      <c r="O701" s="195"/>
      <c r="P701" s="195"/>
      <c r="Q701" s="195"/>
      <c r="R701" s="195"/>
      <c r="S701" s="195"/>
      <c r="T701" s="195"/>
      <c r="U701" s="195"/>
      <c r="V701" s="195"/>
      <c r="W701" s="195"/>
      <c r="X701" s="195"/>
      <c r="Y701" s="195"/>
      <c r="Z701" s="195"/>
    </row>
    <row r="702" spans="1:26" ht="22.5" customHeight="1">
      <c r="A702" s="195"/>
      <c r="B702" s="195"/>
      <c r="C702" s="195"/>
      <c r="D702" s="195"/>
      <c r="E702" s="195"/>
      <c r="F702" s="195"/>
      <c r="G702" s="195"/>
      <c r="H702" s="195"/>
      <c r="I702" s="195"/>
      <c r="J702" s="195"/>
      <c r="K702" s="195"/>
      <c r="L702" s="196"/>
      <c r="M702" s="196"/>
      <c r="N702" s="196"/>
      <c r="O702" s="195"/>
      <c r="P702" s="195"/>
      <c r="Q702" s="195"/>
      <c r="R702" s="195"/>
      <c r="S702" s="195"/>
      <c r="T702" s="195"/>
      <c r="U702" s="195"/>
      <c r="V702" s="195"/>
      <c r="W702" s="195"/>
      <c r="X702" s="195"/>
      <c r="Y702" s="195"/>
      <c r="Z702" s="195"/>
    </row>
    <row r="703" spans="1:26" ht="22.5" customHeight="1">
      <c r="A703" s="195"/>
      <c r="B703" s="195"/>
      <c r="C703" s="195"/>
      <c r="D703" s="195"/>
      <c r="E703" s="195"/>
      <c r="F703" s="195"/>
      <c r="G703" s="195"/>
      <c r="H703" s="195"/>
      <c r="I703" s="195"/>
      <c r="J703" s="195"/>
      <c r="K703" s="195"/>
      <c r="L703" s="196"/>
      <c r="M703" s="196"/>
      <c r="N703" s="196"/>
      <c r="O703" s="195"/>
      <c r="P703" s="195"/>
      <c r="Q703" s="195"/>
      <c r="R703" s="195"/>
      <c r="S703" s="195"/>
      <c r="T703" s="195"/>
      <c r="U703" s="195"/>
      <c r="V703" s="195"/>
      <c r="W703" s="195"/>
      <c r="X703" s="195"/>
      <c r="Y703" s="195"/>
      <c r="Z703" s="195"/>
    </row>
    <row r="704" spans="1:26" ht="22.5" customHeight="1">
      <c r="A704" s="195"/>
      <c r="B704" s="195"/>
      <c r="C704" s="195"/>
      <c r="D704" s="195"/>
      <c r="E704" s="195"/>
      <c r="F704" s="195"/>
      <c r="G704" s="195"/>
      <c r="H704" s="195"/>
      <c r="I704" s="195"/>
      <c r="J704" s="195"/>
      <c r="K704" s="195"/>
      <c r="L704" s="196"/>
      <c r="M704" s="196"/>
      <c r="N704" s="196"/>
      <c r="O704" s="195"/>
      <c r="P704" s="195"/>
      <c r="Q704" s="195"/>
      <c r="R704" s="195"/>
      <c r="S704" s="195"/>
      <c r="T704" s="195"/>
      <c r="U704" s="195"/>
      <c r="V704" s="195"/>
      <c r="W704" s="195"/>
      <c r="X704" s="195"/>
      <c r="Y704" s="195"/>
      <c r="Z704" s="195"/>
    </row>
    <row r="705" spans="1:26" ht="22.5" customHeight="1">
      <c r="A705" s="195"/>
      <c r="B705" s="195"/>
      <c r="C705" s="195"/>
      <c r="D705" s="195"/>
      <c r="E705" s="195"/>
      <c r="F705" s="195"/>
      <c r="G705" s="195"/>
      <c r="H705" s="195"/>
      <c r="I705" s="195"/>
      <c r="J705" s="195"/>
      <c r="K705" s="195"/>
      <c r="L705" s="196"/>
      <c r="M705" s="196"/>
      <c r="N705" s="196"/>
      <c r="O705" s="195"/>
      <c r="P705" s="195"/>
      <c r="Q705" s="195"/>
      <c r="R705" s="195"/>
      <c r="S705" s="195"/>
      <c r="T705" s="195"/>
      <c r="U705" s="195"/>
      <c r="V705" s="195"/>
      <c r="W705" s="195"/>
      <c r="X705" s="195"/>
      <c r="Y705" s="195"/>
      <c r="Z705" s="195"/>
    </row>
    <row r="706" spans="1:26" ht="22.5" customHeight="1">
      <c r="A706" s="195"/>
      <c r="B706" s="195"/>
      <c r="C706" s="195"/>
      <c r="D706" s="195"/>
      <c r="E706" s="195"/>
      <c r="F706" s="195"/>
      <c r="G706" s="195"/>
      <c r="H706" s="195"/>
      <c r="I706" s="195"/>
      <c r="J706" s="195"/>
      <c r="K706" s="195"/>
      <c r="L706" s="196"/>
      <c r="M706" s="196"/>
      <c r="N706" s="196"/>
      <c r="O706" s="195"/>
      <c r="P706" s="195"/>
      <c r="Q706" s="195"/>
      <c r="R706" s="195"/>
      <c r="S706" s="195"/>
      <c r="T706" s="195"/>
      <c r="U706" s="195"/>
      <c r="V706" s="195"/>
      <c r="W706" s="195"/>
      <c r="X706" s="195"/>
      <c r="Y706" s="195"/>
      <c r="Z706" s="195"/>
    </row>
    <row r="707" spans="1:26" ht="22.5" customHeight="1">
      <c r="A707" s="195"/>
      <c r="B707" s="195"/>
      <c r="C707" s="195"/>
      <c r="D707" s="195"/>
      <c r="E707" s="195"/>
      <c r="F707" s="195"/>
      <c r="G707" s="195"/>
      <c r="H707" s="195"/>
      <c r="I707" s="195"/>
      <c r="J707" s="195"/>
      <c r="K707" s="195"/>
      <c r="L707" s="196"/>
      <c r="M707" s="196"/>
      <c r="N707" s="196"/>
      <c r="O707" s="195"/>
      <c r="P707" s="195"/>
      <c r="Q707" s="195"/>
      <c r="R707" s="195"/>
      <c r="S707" s="195"/>
      <c r="T707" s="195"/>
      <c r="U707" s="195"/>
      <c r="V707" s="195"/>
      <c r="W707" s="195"/>
      <c r="X707" s="195"/>
      <c r="Y707" s="195"/>
      <c r="Z707" s="195"/>
    </row>
    <row r="708" spans="1:26" ht="22.5" customHeight="1">
      <c r="A708" s="195"/>
      <c r="B708" s="195"/>
      <c r="C708" s="195"/>
      <c r="D708" s="195"/>
      <c r="E708" s="195"/>
      <c r="F708" s="195"/>
      <c r="G708" s="195"/>
      <c r="H708" s="195"/>
      <c r="I708" s="195"/>
      <c r="J708" s="195"/>
      <c r="K708" s="195"/>
      <c r="L708" s="196"/>
      <c r="M708" s="196"/>
      <c r="N708" s="196"/>
      <c r="O708" s="195"/>
      <c r="P708" s="195"/>
      <c r="Q708" s="195"/>
      <c r="R708" s="195"/>
      <c r="S708" s="195"/>
      <c r="T708" s="195"/>
      <c r="U708" s="195"/>
      <c r="V708" s="195"/>
      <c r="W708" s="195"/>
      <c r="X708" s="195"/>
      <c r="Y708" s="195"/>
      <c r="Z708" s="195"/>
    </row>
    <row r="709" spans="1:26" ht="22.5" customHeight="1">
      <c r="A709" s="195"/>
      <c r="B709" s="195"/>
      <c r="C709" s="195"/>
      <c r="D709" s="195"/>
      <c r="E709" s="195"/>
      <c r="F709" s="195"/>
      <c r="G709" s="195"/>
      <c r="H709" s="195"/>
      <c r="I709" s="195"/>
      <c r="J709" s="195"/>
      <c r="K709" s="195"/>
      <c r="L709" s="196"/>
      <c r="M709" s="196"/>
      <c r="N709" s="196"/>
      <c r="O709" s="195"/>
      <c r="P709" s="195"/>
      <c r="Q709" s="195"/>
      <c r="R709" s="195"/>
      <c r="S709" s="195"/>
      <c r="T709" s="195"/>
      <c r="U709" s="195"/>
      <c r="V709" s="195"/>
      <c r="W709" s="195"/>
      <c r="X709" s="195"/>
      <c r="Y709" s="195"/>
      <c r="Z709" s="195"/>
    </row>
    <row r="710" spans="1:26" ht="22.5" customHeight="1">
      <c r="A710" s="195"/>
      <c r="B710" s="195"/>
      <c r="C710" s="195"/>
      <c r="D710" s="195"/>
      <c r="E710" s="195"/>
      <c r="F710" s="195"/>
      <c r="G710" s="195"/>
      <c r="H710" s="195"/>
      <c r="I710" s="195"/>
      <c r="J710" s="195"/>
      <c r="K710" s="195"/>
      <c r="L710" s="196"/>
      <c r="M710" s="196"/>
      <c r="N710" s="196"/>
      <c r="O710" s="195"/>
      <c r="P710" s="195"/>
      <c r="Q710" s="195"/>
      <c r="R710" s="195"/>
      <c r="S710" s="195"/>
      <c r="T710" s="195"/>
      <c r="U710" s="195"/>
      <c r="V710" s="195"/>
      <c r="W710" s="195"/>
      <c r="X710" s="195"/>
      <c r="Y710" s="195"/>
      <c r="Z710" s="195"/>
    </row>
    <row r="711" spans="1:26" ht="22.5" customHeight="1">
      <c r="A711" s="195"/>
      <c r="B711" s="195"/>
      <c r="C711" s="195"/>
      <c r="D711" s="195"/>
      <c r="E711" s="195"/>
      <c r="F711" s="195"/>
      <c r="G711" s="195"/>
      <c r="H711" s="195"/>
      <c r="I711" s="195"/>
      <c r="J711" s="195"/>
      <c r="K711" s="195"/>
      <c r="L711" s="196"/>
      <c r="M711" s="196"/>
      <c r="N711" s="196"/>
      <c r="O711" s="195"/>
      <c r="P711" s="195"/>
      <c r="Q711" s="195"/>
      <c r="R711" s="195"/>
      <c r="S711" s="195"/>
      <c r="T711" s="195"/>
      <c r="U711" s="195"/>
      <c r="V711" s="195"/>
      <c r="W711" s="195"/>
      <c r="X711" s="195"/>
      <c r="Y711" s="195"/>
      <c r="Z711" s="195"/>
    </row>
    <row r="712" spans="1:26" ht="22.5" customHeight="1">
      <c r="A712" s="195"/>
      <c r="B712" s="195"/>
      <c r="C712" s="195"/>
      <c r="D712" s="195"/>
      <c r="E712" s="195"/>
      <c r="F712" s="195"/>
      <c r="G712" s="195"/>
      <c r="H712" s="195"/>
      <c r="I712" s="195"/>
      <c r="J712" s="195"/>
      <c r="K712" s="195"/>
      <c r="L712" s="196"/>
      <c r="M712" s="196"/>
      <c r="N712" s="196"/>
      <c r="O712" s="195"/>
      <c r="P712" s="195"/>
      <c r="Q712" s="195"/>
      <c r="R712" s="195"/>
      <c r="S712" s="195"/>
      <c r="T712" s="195"/>
      <c r="U712" s="195"/>
      <c r="V712" s="195"/>
      <c r="W712" s="195"/>
      <c r="X712" s="195"/>
      <c r="Y712" s="195"/>
      <c r="Z712" s="195"/>
    </row>
    <row r="713" spans="1:26" ht="22.5" customHeight="1">
      <c r="A713" s="195"/>
      <c r="B713" s="195"/>
      <c r="C713" s="195"/>
      <c r="D713" s="195"/>
      <c r="E713" s="195"/>
      <c r="F713" s="195"/>
      <c r="G713" s="195"/>
      <c r="H713" s="195"/>
      <c r="I713" s="195"/>
      <c r="J713" s="195"/>
      <c r="K713" s="195"/>
      <c r="L713" s="196"/>
      <c r="M713" s="196"/>
      <c r="N713" s="196"/>
      <c r="O713" s="195"/>
      <c r="P713" s="195"/>
      <c r="Q713" s="195"/>
      <c r="R713" s="195"/>
      <c r="S713" s="195"/>
      <c r="T713" s="195"/>
      <c r="U713" s="195"/>
      <c r="V713" s="195"/>
      <c r="W713" s="195"/>
      <c r="X713" s="195"/>
      <c r="Y713" s="195"/>
      <c r="Z713" s="195"/>
    </row>
    <row r="714" spans="1:26" ht="22.5" customHeight="1">
      <c r="A714" s="195"/>
      <c r="B714" s="195"/>
      <c r="C714" s="195"/>
      <c r="D714" s="195"/>
      <c r="E714" s="195"/>
      <c r="F714" s="195"/>
      <c r="G714" s="195"/>
      <c r="H714" s="195"/>
      <c r="I714" s="195"/>
      <c r="J714" s="195"/>
      <c r="K714" s="195"/>
      <c r="L714" s="196"/>
      <c r="M714" s="196"/>
      <c r="N714" s="196"/>
      <c r="O714" s="195"/>
      <c r="P714" s="195"/>
      <c r="Q714" s="195"/>
      <c r="R714" s="195"/>
      <c r="S714" s="195"/>
      <c r="T714" s="195"/>
      <c r="U714" s="195"/>
      <c r="V714" s="195"/>
      <c r="W714" s="195"/>
      <c r="X714" s="195"/>
      <c r="Y714" s="195"/>
      <c r="Z714" s="195"/>
    </row>
    <row r="715" spans="1:26" ht="22.5" customHeight="1">
      <c r="A715" s="195"/>
      <c r="B715" s="195"/>
      <c r="C715" s="195"/>
      <c r="D715" s="195"/>
      <c r="E715" s="195"/>
      <c r="F715" s="195"/>
      <c r="G715" s="195"/>
      <c r="H715" s="195"/>
      <c r="I715" s="195"/>
      <c r="J715" s="195"/>
      <c r="K715" s="195"/>
      <c r="L715" s="196"/>
      <c r="M715" s="196"/>
      <c r="N715" s="196"/>
      <c r="O715" s="195"/>
      <c r="P715" s="195"/>
      <c r="Q715" s="195"/>
      <c r="R715" s="195"/>
      <c r="S715" s="195"/>
      <c r="T715" s="195"/>
      <c r="U715" s="195"/>
      <c r="V715" s="195"/>
      <c r="W715" s="195"/>
      <c r="X715" s="195"/>
      <c r="Y715" s="195"/>
      <c r="Z715" s="195"/>
    </row>
    <row r="716" spans="1:26" ht="22.5" customHeight="1">
      <c r="A716" s="195"/>
      <c r="B716" s="195"/>
      <c r="C716" s="195"/>
      <c r="D716" s="195"/>
      <c r="E716" s="195"/>
      <c r="F716" s="195"/>
      <c r="G716" s="195"/>
      <c r="H716" s="195"/>
      <c r="I716" s="195"/>
      <c r="J716" s="195"/>
      <c r="K716" s="195"/>
      <c r="L716" s="196"/>
      <c r="M716" s="196"/>
      <c r="N716" s="196"/>
      <c r="O716" s="195"/>
      <c r="P716" s="195"/>
      <c r="Q716" s="195"/>
      <c r="R716" s="195"/>
      <c r="S716" s="195"/>
      <c r="T716" s="195"/>
      <c r="U716" s="195"/>
      <c r="V716" s="195"/>
      <c r="W716" s="195"/>
      <c r="X716" s="195"/>
      <c r="Y716" s="195"/>
      <c r="Z716" s="195"/>
    </row>
    <row r="717" spans="1:26" ht="22.5" customHeight="1">
      <c r="A717" s="195"/>
      <c r="B717" s="195"/>
      <c r="C717" s="195"/>
      <c r="D717" s="195"/>
      <c r="E717" s="195"/>
      <c r="F717" s="195"/>
      <c r="G717" s="195"/>
      <c r="H717" s="195"/>
      <c r="I717" s="195"/>
      <c r="J717" s="195"/>
      <c r="K717" s="195"/>
      <c r="L717" s="196"/>
      <c r="M717" s="196"/>
      <c r="N717" s="196"/>
      <c r="O717" s="195"/>
      <c r="P717" s="195"/>
      <c r="Q717" s="195"/>
      <c r="R717" s="195"/>
      <c r="S717" s="195"/>
      <c r="T717" s="195"/>
      <c r="U717" s="195"/>
      <c r="V717" s="195"/>
      <c r="W717" s="195"/>
      <c r="X717" s="195"/>
      <c r="Y717" s="195"/>
      <c r="Z717" s="195"/>
    </row>
    <row r="718" spans="1:26" ht="22.5" customHeight="1">
      <c r="A718" s="195"/>
      <c r="B718" s="195"/>
      <c r="C718" s="195"/>
      <c r="D718" s="195"/>
      <c r="E718" s="195"/>
      <c r="F718" s="195"/>
      <c r="G718" s="195"/>
      <c r="H718" s="195"/>
      <c r="I718" s="195"/>
      <c r="J718" s="195"/>
      <c r="K718" s="195"/>
      <c r="L718" s="196"/>
      <c r="M718" s="196"/>
      <c r="N718" s="196"/>
      <c r="O718" s="195"/>
      <c r="P718" s="195"/>
      <c r="Q718" s="195"/>
      <c r="R718" s="195"/>
      <c r="S718" s="195"/>
      <c r="T718" s="195"/>
      <c r="U718" s="195"/>
      <c r="V718" s="195"/>
      <c r="W718" s="195"/>
      <c r="X718" s="195"/>
      <c r="Y718" s="195"/>
      <c r="Z718" s="195"/>
    </row>
    <row r="719" spans="1:26" ht="22.5" customHeight="1">
      <c r="A719" s="195"/>
      <c r="B719" s="195"/>
      <c r="C719" s="195"/>
      <c r="D719" s="195"/>
      <c r="E719" s="195"/>
      <c r="F719" s="195"/>
      <c r="G719" s="195"/>
      <c r="H719" s="195"/>
      <c r="I719" s="195"/>
      <c r="J719" s="195"/>
      <c r="K719" s="195"/>
      <c r="L719" s="196"/>
      <c r="M719" s="196"/>
      <c r="N719" s="196"/>
      <c r="O719" s="195"/>
      <c r="P719" s="195"/>
      <c r="Q719" s="195"/>
      <c r="R719" s="195"/>
      <c r="S719" s="195"/>
      <c r="T719" s="195"/>
      <c r="U719" s="195"/>
      <c r="V719" s="195"/>
      <c r="W719" s="195"/>
      <c r="X719" s="195"/>
      <c r="Y719" s="195"/>
      <c r="Z719" s="195"/>
    </row>
    <row r="720" spans="1:26" ht="22.5" customHeight="1">
      <c r="A720" s="195"/>
      <c r="B720" s="195"/>
      <c r="C720" s="195"/>
      <c r="D720" s="195"/>
      <c r="E720" s="195"/>
      <c r="F720" s="195"/>
      <c r="G720" s="195"/>
      <c r="H720" s="195"/>
      <c r="I720" s="195"/>
      <c r="J720" s="195"/>
      <c r="K720" s="195"/>
      <c r="L720" s="196"/>
      <c r="M720" s="196"/>
      <c r="N720" s="196"/>
      <c r="O720" s="195"/>
      <c r="P720" s="195"/>
      <c r="Q720" s="195"/>
      <c r="R720" s="195"/>
      <c r="S720" s="195"/>
      <c r="T720" s="195"/>
      <c r="U720" s="195"/>
      <c r="V720" s="195"/>
      <c r="W720" s="195"/>
      <c r="X720" s="195"/>
      <c r="Y720" s="195"/>
      <c r="Z720" s="195"/>
    </row>
    <row r="721" spans="1:26" ht="22.5" customHeight="1">
      <c r="A721" s="195"/>
      <c r="B721" s="195"/>
      <c r="C721" s="195"/>
      <c r="D721" s="195"/>
      <c r="E721" s="195"/>
      <c r="F721" s="195"/>
      <c r="G721" s="195"/>
      <c r="H721" s="195"/>
      <c r="I721" s="195"/>
      <c r="J721" s="195"/>
      <c r="K721" s="195"/>
      <c r="L721" s="196"/>
      <c r="M721" s="196"/>
      <c r="N721" s="196"/>
      <c r="O721" s="195"/>
      <c r="P721" s="195"/>
      <c r="Q721" s="195"/>
      <c r="R721" s="195"/>
      <c r="S721" s="195"/>
      <c r="T721" s="195"/>
      <c r="U721" s="195"/>
      <c r="V721" s="195"/>
      <c r="W721" s="195"/>
      <c r="X721" s="195"/>
      <c r="Y721" s="195"/>
      <c r="Z721" s="195"/>
    </row>
    <row r="722" spans="1:26" ht="22.5" customHeight="1">
      <c r="A722" s="195"/>
      <c r="B722" s="195"/>
      <c r="C722" s="195"/>
      <c r="D722" s="195"/>
      <c r="E722" s="195"/>
      <c r="F722" s="195"/>
      <c r="G722" s="195"/>
      <c r="H722" s="195"/>
      <c r="I722" s="195"/>
      <c r="J722" s="195"/>
      <c r="K722" s="195"/>
      <c r="L722" s="196"/>
      <c r="M722" s="196"/>
      <c r="N722" s="196"/>
      <c r="O722" s="195"/>
      <c r="P722" s="195"/>
      <c r="Q722" s="195"/>
      <c r="R722" s="195"/>
      <c r="S722" s="195"/>
      <c r="T722" s="195"/>
      <c r="U722" s="195"/>
      <c r="V722" s="195"/>
      <c r="W722" s="195"/>
      <c r="X722" s="195"/>
      <c r="Y722" s="195"/>
      <c r="Z722" s="195"/>
    </row>
    <row r="723" spans="1:26" ht="22.5" customHeight="1">
      <c r="A723" s="195"/>
      <c r="B723" s="195"/>
      <c r="C723" s="195"/>
      <c r="D723" s="195"/>
      <c r="E723" s="195"/>
      <c r="F723" s="195"/>
      <c r="G723" s="195"/>
      <c r="H723" s="195"/>
      <c r="I723" s="195"/>
      <c r="J723" s="195"/>
      <c r="K723" s="195"/>
      <c r="L723" s="196"/>
      <c r="M723" s="196"/>
      <c r="N723" s="196"/>
      <c r="O723" s="195"/>
      <c r="P723" s="195"/>
      <c r="Q723" s="195"/>
      <c r="R723" s="195"/>
      <c r="S723" s="195"/>
      <c r="T723" s="195"/>
      <c r="U723" s="195"/>
      <c r="V723" s="195"/>
      <c r="W723" s="195"/>
      <c r="X723" s="195"/>
      <c r="Y723" s="195"/>
      <c r="Z723" s="195"/>
    </row>
    <row r="724" spans="1:26" ht="22.5" customHeight="1">
      <c r="A724" s="195"/>
      <c r="B724" s="195"/>
      <c r="C724" s="195"/>
      <c r="D724" s="195"/>
      <c r="E724" s="195"/>
      <c r="F724" s="195"/>
      <c r="G724" s="195"/>
      <c r="H724" s="195"/>
      <c r="I724" s="195"/>
      <c r="J724" s="195"/>
      <c r="K724" s="195"/>
      <c r="L724" s="196"/>
      <c r="M724" s="196"/>
      <c r="N724" s="196"/>
      <c r="O724" s="195"/>
      <c r="P724" s="195"/>
      <c r="Q724" s="195"/>
      <c r="R724" s="195"/>
      <c r="S724" s="195"/>
      <c r="T724" s="195"/>
      <c r="U724" s="195"/>
      <c r="V724" s="195"/>
      <c r="W724" s="195"/>
      <c r="X724" s="195"/>
      <c r="Y724" s="195"/>
      <c r="Z724" s="195"/>
    </row>
    <row r="725" spans="1:26" ht="22.5" customHeight="1">
      <c r="A725" s="195"/>
      <c r="B725" s="195"/>
      <c r="C725" s="195"/>
      <c r="D725" s="195"/>
      <c r="E725" s="195"/>
      <c r="F725" s="195"/>
      <c r="G725" s="195"/>
      <c r="H725" s="195"/>
      <c r="I725" s="195"/>
      <c r="J725" s="195"/>
      <c r="K725" s="195"/>
      <c r="L725" s="196"/>
      <c r="M725" s="196"/>
      <c r="N725" s="196"/>
      <c r="O725" s="195"/>
      <c r="P725" s="195"/>
      <c r="Q725" s="195"/>
      <c r="R725" s="195"/>
      <c r="S725" s="195"/>
      <c r="T725" s="195"/>
      <c r="U725" s="195"/>
      <c r="V725" s="195"/>
      <c r="W725" s="195"/>
      <c r="X725" s="195"/>
      <c r="Y725" s="195"/>
      <c r="Z725" s="195"/>
    </row>
    <row r="726" spans="1:26" ht="22.5" customHeight="1">
      <c r="A726" s="195"/>
      <c r="B726" s="195"/>
      <c r="C726" s="195"/>
      <c r="D726" s="195"/>
      <c r="E726" s="195"/>
      <c r="F726" s="195"/>
      <c r="G726" s="195"/>
      <c r="H726" s="195"/>
      <c r="I726" s="195"/>
      <c r="J726" s="195"/>
      <c r="K726" s="195"/>
      <c r="L726" s="196"/>
      <c r="M726" s="196"/>
      <c r="N726" s="196"/>
      <c r="O726" s="195"/>
      <c r="P726" s="195"/>
      <c r="Q726" s="195"/>
      <c r="R726" s="195"/>
      <c r="S726" s="195"/>
      <c r="T726" s="195"/>
      <c r="U726" s="195"/>
      <c r="V726" s="195"/>
      <c r="W726" s="195"/>
      <c r="X726" s="195"/>
      <c r="Y726" s="195"/>
      <c r="Z726" s="195"/>
    </row>
    <row r="727" spans="1:26" ht="22.5" customHeight="1">
      <c r="A727" s="195"/>
      <c r="B727" s="195"/>
      <c r="C727" s="195"/>
      <c r="D727" s="195"/>
      <c r="E727" s="195"/>
      <c r="F727" s="195"/>
      <c r="G727" s="195"/>
      <c r="H727" s="195"/>
      <c r="I727" s="195"/>
      <c r="J727" s="195"/>
      <c r="K727" s="195"/>
      <c r="L727" s="196"/>
      <c r="M727" s="196"/>
      <c r="N727" s="196"/>
      <c r="O727" s="195"/>
      <c r="P727" s="195"/>
      <c r="Q727" s="195"/>
      <c r="R727" s="195"/>
      <c r="S727" s="195"/>
      <c r="T727" s="195"/>
      <c r="U727" s="195"/>
      <c r="V727" s="195"/>
      <c r="W727" s="195"/>
      <c r="X727" s="195"/>
      <c r="Y727" s="195"/>
      <c r="Z727" s="195"/>
    </row>
    <row r="728" spans="1:26" ht="22.5" customHeight="1">
      <c r="A728" s="195"/>
      <c r="B728" s="195"/>
      <c r="C728" s="195"/>
      <c r="D728" s="195"/>
      <c r="E728" s="195"/>
      <c r="F728" s="195"/>
      <c r="G728" s="195"/>
      <c r="H728" s="195"/>
      <c r="I728" s="195"/>
      <c r="J728" s="195"/>
      <c r="K728" s="195"/>
      <c r="L728" s="196"/>
      <c r="M728" s="196"/>
      <c r="N728" s="196"/>
      <c r="O728" s="195"/>
      <c r="P728" s="195"/>
      <c r="Q728" s="195"/>
      <c r="R728" s="195"/>
      <c r="S728" s="195"/>
      <c r="T728" s="195"/>
      <c r="U728" s="195"/>
      <c r="V728" s="195"/>
      <c r="W728" s="195"/>
      <c r="X728" s="195"/>
      <c r="Y728" s="195"/>
      <c r="Z728" s="195"/>
    </row>
    <row r="729" spans="1:26" ht="22.5" customHeight="1">
      <c r="A729" s="195"/>
      <c r="B729" s="195"/>
      <c r="C729" s="195"/>
      <c r="D729" s="195"/>
      <c r="E729" s="195"/>
      <c r="F729" s="195"/>
      <c r="G729" s="195"/>
      <c r="H729" s="195"/>
      <c r="I729" s="195"/>
      <c r="J729" s="195"/>
      <c r="K729" s="195"/>
      <c r="L729" s="196"/>
      <c r="M729" s="196"/>
      <c r="N729" s="196"/>
      <c r="O729" s="195"/>
      <c r="P729" s="195"/>
      <c r="Q729" s="195"/>
      <c r="R729" s="195"/>
      <c r="S729" s="195"/>
      <c r="T729" s="195"/>
      <c r="U729" s="195"/>
      <c r="V729" s="195"/>
      <c r="W729" s="195"/>
      <c r="X729" s="195"/>
      <c r="Y729" s="195"/>
      <c r="Z729" s="195"/>
    </row>
    <row r="730" spans="1:26" ht="22.5" customHeight="1">
      <c r="A730" s="195"/>
      <c r="B730" s="195"/>
      <c r="C730" s="195"/>
      <c r="D730" s="195"/>
      <c r="E730" s="195"/>
      <c r="F730" s="195"/>
      <c r="G730" s="195"/>
      <c r="H730" s="195"/>
      <c r="I730" s="195"/>
      <c r="J730" s="195"/>
      <c r="K730" s="195"/>
      <c r="L730" s="196"/>
      <c r="M730" s="196"/>
      <c r="N730" s="196"/>
      <c r="O730" s="195"/>
      <c r="P730" s="195"/>
      <c r="Q730" s="195"/>
      <c r="R730" s="195"/>
      <c r="S730" s="195"/>
      <c r="T730" s="195"/>
      <c r="U730" s="195"/>
      <c r="V730" s="195"/>
      <c r="W730" s="195"/>
      <c r="X730" s="195"/>
      <c r="Y730" s="195"/>
      <c r="Z730" s="195"/>
    </row>
    <row r="731" spans="1:26" ht="22.5" customHeight="1">
      <c r="A731" s="195"/>
      <c r="B731" s="195"/>
      <c r="C731" s="195"/>
      <c r="D731" s="195"/>
      <c r="E731" s="195"/>
      <c r="F731" s="195"/>
      <c r="G731" s="195"/>
      <c r="H731" s="195"/>
      <c r="I731" s="195"/>
      <c r="J731" s="195"/>
      <c r="K731" s="195"/>
      <c r="L731" s="196"/>
      <c r="M731" s="196"/>
      <c r="N731" s="196"/>
      <c r="O731" s="195"/>
      <c r="P731" s="195"/>
      <c r="Q731" s="195"/>
      <c r="R731" s="195"/>
      <c r="S731" s="195"/>
      <c r="T731" s="195"/>
      <c r="U731" s="195"/>
      <c r="V731" s="195"/>
      <c r="W731" s="195"/>
      <c r="X731" s="195"/>
      <c r="Y731" s="195"/>
      <c r="Z731" s="195"/>
    </row>
    <row r="732" spans="1:26" ht="22.5" customHeight="1">
      <c r="A732" s="195"/>
      <c r="B732" s="195"/>
      <c r="C732" s="195"/>
      <c r="D732" s="195"/>
      <c r="E732" s="195"/>
      <c r="F732" s="195"/>
      <c r="G732" s="195"/>
      <c r="H732" s="195"/>
      <c r="I732" s="195"/>
      <c r="J732" s="195"/>
      <c r="K732" s="195"/>
      <c r="L732" s="196"/>
      <c r="M732" s="196"/>
      <c r="N732" s="196"/>
      <c r="O732" s="195"/>
      <c r="P732" s="195"/>
      <c r="Q732" s="195"/>
      <c r="R732" s="195"/>
      <c r="S732" s="195"/>
      <c r="T732" s="195"/>
      <c r="U732" s="195"/>
      <c r="V732" s="195"/>
      <c r="W732" s="195"/>
      <c r="X732" s="195"/>
      <c r="Y732" s="195"/>
      <c r="Z732" s="195"/>
    </row>
    <row r="733" spans="1:26" ht="22.5" customHeight="1">
      <c r="A733" s="195"/>
      <c r="B733" s="195"/>
      <c r="C733" s="195"/>
      <c r="D733" s="195"/>
      <c r="E733" s="195"/>
      <c r="F733" s="195"/>
      <c r="G733" s="195"/>
      <c r="H733" s="195"/>
      <c r="I733" s="195"/>
      <c r="J733" s="195"/>
      <c r="K733" s="195"/>
      <c r="L733" s="196"/>
      <c r="M733" s="196"/>
      <c r="N733" s="196"/>
      <c r="O733" s="195"/>
      <c r="P733" s="195"/>
      <c r="Q733" s="195"/>
      <c r="R733" s="195"/>
      <c r="S733" s="195"/>
      <c r="T733" s="195"/>
      <c r="U733" s="195"/>
      <c r="V733" s="195"/>
      <c r="W733" s="195"/>
      <c r="X733" s="195"/>
      <c r="Y733" s="195"/>
      <c r="Z733" s="195"/>
    </row>
    <row r="734" spans="1:26" ht="22.5" customHeight="1">
      <c r="A734" s="195"/>
      <c r="B734" s="195"/>
      <c r="C734" s="195"/>
      <c r="D734" s="195"/>
      <c r="E734" s="195"/>
      <c r="F734" s="195"/>
      <c r="G734" s="195"/>
      <c r="H734" s="195"/>
      <c r="I734" s="195"/>
      <c r="J734" s="195"/>
      <c r="K734" s="195"/>
      <c r="L734" s="196"/>
      <c r="M734" s="196"/>
      <c r="N734" s="196"/>
      <c r="O734" s="195"/>
      <c r="P734" s="195"/>
      <c r="Q734" s="195"/>
      <c r="R734" s="195"/>
      <c r="S734" s="195"/>
      <c r="T734" s="195"/>
      <c r="U734" s="195"/>
      <c r="V734" s="195"/>
      <c r="W734" s="195"/>
      <c r="X734" s="195"/>
      <c r="Y734" s="195"/>
      <c r="Z734" s="195"/>
    </row>
    <row r="735" spans="1:26" ht="22.5" customHeight="1">
      <c r="A735" s="195"/>
      <c r="B735" s="195"/>
      <c r="C735" s="195"/>
      <c r="D735" s="195"/>
      <c r="E735" s="195"/>
      <c r="F735" s="195"/>
      <c r="G735" s="195"/>
      <c r="H735" s="195"/>
      <c r="I735" s="195"/>
      <c r="J735" s="195"/>
      <c r="K735" s="195"/>
      <c r="L735" s="196"/>
      <c r="M735" s="196"/>
      <c r="N735" s="196"/>
      <c r="O735" s="195"/>
      <c r="P735" s="195"/>
      <c r="Q735" s="195"/>
      <c r="R735" s="195"/>
      <c r="S735" s="195"/>
      <c r="T735" s="195"/>
      <c r="U735" s="195"/>
      <c r="V735" s="195"/>
      <c r="W735" s="195"/>
      <c r="X735" s="195"/>
      <c r="Y735" s="195"/>
      <c r="Z735" s="195"/>
    </row>
    <row r="736" spans="1:26" ht="22.5" customHeight="1">
      <c r="A736" s="195"/>
      <c r="B736" s="195"/>
      <c r="C736" s="195"/>
      <c r="D736" s="195"/>
      <c r="E736" s="195"/>
      <c r="F736" s="195"/>
      <c r="G736" s="195"/>
      <c r="H736" s="195"/>
      <c r="I736" s="195"/>
      <c r="J736" s="195"/>
      <c r="K736" s="195"/>
      <c r="L736" s="196"/>
      <c r="M736" s="196"/>
      <c r="N736" s="196"/>
      <c r="O736" s="195"/>
      <c r="P736" s="195"/>
      <c r="Q736" s="195"/>
      <c r="R736" s="195"/>
      <c r="S736" s="195"/>
      <c r="T736" s="195"/>
      <c r="U736" s="195"/>
      <c r="V736" s="195"/>
      <c r="W736" s="195"/>
      <c r="X736" s="195"/>
      <c r="Y736" s="195"/>
      <c r="Z736" s="195"/>
    </row>
    <row r="737" spans="1:26" ht="22.5" customHeight="1">
      <c r="A737" s="195"/>
      <c r="B737" s="195"/>
      <c r="C737" s="195"/>
      <c r="D737" s="195"/>
      <c r="E737" s="195"/>
      <c r="F737" s="195"/>
      <c r="G737" s="195"/>
      <c r="H737" s="195"/>
      <c r="I737" s="195"/>
      <c r="J737" s="195"/>
      <c r="K737" s="195"/>
      <c r="L737" s="196"/>
      <c r="M737" s="196"/>
      <c r="N737" s="196"/>
      <c r="O737" s="195"/>
      <c r="P737" s="195"/>
      <c r="Q737" s="195"/>
      <c r="R737" s="195"/>
      <c r="S737" s="195"/>
      <c r="T737" s="195"/>
      <c r="U737" s="195"/>
      <c r="V737" s="195"/>
      <c r="W737" s="195"/>
      <c r="X737" s="195"/>
      <c r="Y737" s="195"/>
      <c r="Z737" s="195"/>
    </row>
    <row r="738" spans="1:26" ht="22.5" customHeight="1">
      <c r="A738" s="195"/>
      <c r="B738" s="195"/>
      <c r="C738" s="195"/>
      <c r="D738" s="195"/>
      <c r="E738" s="195"/>
      <c r="F738" s="195"/>
      <c r="G738" s="195"/>
      <c r="H738" s="195"/>
      <c r="I738" s="195"/>
      <c r="J738" s="195"/>
      <c r="K738" s="195"/>
      <c r="L738" s="196"/>
      <c r="M738" s="196"/>
      <c r="N738" s="196"/>
      <c r="O738" s="195"/>
      <c r="P738" s="195"/>
      <c r="Q738" s="195"/>
      <c r="R738" s="195"/>
      <c r="S738" s="195"/>
      <c r="T738" s="195"/>
      <c r="U738" s="195"/>
      <c r="V738" s="195"/>
      <c r="W738" s="195"/>
      <c r="X738" s="195"/>
      <c r="Y738" s="195"/>
      <c r="Z738" s="195"/>
    </row>
    <row r="739" spans="1:26" ht="22.5" customHeight="1">
      <c r="A739" s="195"/>
      <c r="B739" s="195"/>
      <c r="C739" s="195"/>
      <c r="D739" s="195"/>
      <c r="E739" s="195"/>
      <c r="F739" s="195"/>
      <c r="G739" s="195"/>
      <c r="H739" s="195"/>
      <c r="I739" s="195"/>
      <c r="J739" s="195"/>
      <c r="K739" s="195"/>
      <c r="L739" s="196"/>
      <c r="M739" s="196"/>
      <c r="N739" s="196"/>
      <c r="O739" s="195"/>
      <c r="P739" s="195"/>
      <c r="Q739" s="195"/>
      <c r="R739" s="195"/>
      <c r="S739" s="195"/>
      <c r="T739" s="195"/>
      <c r="U739" s="195"/>
      <c r="V739" s="195"/>
      <c r="W739" s="195"/>
      <c r="X739" s="195"/>
      <c r="Y739" s="195"/>
      <c r="Z739" s="195"/>
    </row>
    <row r="740" spans="1:26" ht="22.5" customHeight="1">
      <c r="A740" s="195"/>
      <c r="B740" s="195"/>
      <c r="C740" s="195"/>
      <c r="D740" s="195"/>
      <c r="E740" s="195"/>
      <c r="F740" s="195"/>
      <c r="G740" s="195"/>
      <c r="H740" s="195"/>
      <c r="I740" s="195"/>
      <c r="J740" s="195"/>
      <c r="K740" s="195"/>
      <c r="L740" s="196"/>
      <c r="M740" s="196"/>
      <c r="N740" s="196"/>
      <c r="O740" s="195"/>
      <c r="P740" s="195"/>
      <c r="Q740" s="195"/>
      <c r="R740" s="195"/>
      <c r="S740" s="195"/>
      <c r="T740" s="195"/>
      <c r="U740" s="195"/>
      <c r="V740" s="195"/>
      <c r="W740" s="195"/>
      <c r="X740" s="195"/>
      <c r="Y740" s="195"/>
      <c r="Z740" s="195"/>
    </row>
    <row r="741" spans="1:26" ht="22.5" customHeight="1">
      <c r="A741" s="195"/>
      <c r="B741" s="195"/>
      <c r="C741" s="195"/>
      <c r="D741" s="195"/>
      <c r="E741" s="195"/>
      <c r="F741" s="195"/>
      <c r="G741" s="195"/>
      <c r="H741" s="195"/>
      <c r="I741" s="195"/>
      <c r="J741" s="195"/>
      <c r="K741" s="195"/>
      <c r="L741" s="196"/>
      <c r="M741" s="196"/>
      <c r="N741" s="196"/>
      <c r="O741" s="195"/>
      <c r="P741" s="195"/>
      <c r="Q741" s="195"/>
      <c r="R741" s="195"/>
      <c r="S741" s="195"/>
      <c r="T741" s="195"/>
      <c r="U741" s="195"/>
      <c r="V741" s="195"/>
      <c r="W741" s="195"/>
      <c r="X741" s="195"/>
      <c r="Y741" s="195"/>
      <c r="Z741" s="195"/>
    </row>
    <row r="742" spans="1:26" ht="22.5" customHeight="1">
      <c r="A742" s="195"/>
      <c r="B742" s="195"/>
      <c r="C742" s="195"/>
      <c r="D742" s="195"/>
      <c r="E742" s="195"/>
      <c r="F742" s="195"/>
      <c r="G742" s="195"/>
      <c r="H742" s="195"/>
      <c r="I742" s="195"/>
      <c r="J742" s="195"/>
      <c r="K742" s="195"/>
      <c r="L742" s="196"/>
      <c r="M742" s="196"/>
      <c r="N742" s="196"/>
      <c r="O742" s="195"/>
      <c r="P742" s="195"/>
      <c r="Q742" s="195"/>
      <c r="R742" s="195"/>
      <c r="S742" s="195"/>
      <c r="T742" s="195"/>
      <c r="U742" s="195"/>
      <c r="V742" s="195"/>
      <c r="W742" s="195"/>
      <c r="X742" s="195"/>
      <c r="Y742" s="195"/>
      <c r="Z742" s="195"/>
    </row>
    <row r="743" spans="1:26" ht="22.5" customHeight="1">
      <c r="A743" s="195"/>
      <c r="B743" s="195"/>
      <c r="C743" s="195"/>
      <c r="D743" s="195"/>
      <c r="E743" s="195"/>
      <c r="F743" s="195"/>
      <c r="G743" s="195"/>
      <c r="H743" s="195"/>
      <c r="I743" s="195"/>
      <c r="J743" s="195"/>
      <c r="K743" s="195"/>
      <c r="L743" s="196"/>
      <c r="M743" s="196"/>
      <c r="N743" s="196"/>
      <c r="O743" s="195"/>
      <c r="P743" s="195"/>
      <c r="Q743" s="195"/>
      <c r="R743" s="195"/>
      <c r="S743" s="195"/>
      <c r="T743" s="195"/>
      <c r="U743" s="195"/>
      <c r="V743" s="195"/>
      <c r="W743" s="195"/>
      <c r="X743" s="195"/>
      <c r="Y743" s="195"/>
      <c r="Z743" s="195"/>
    </row>
    <row r="744" spans="1:26" ht="22.5" customHeight="1">
      <c r="A744" s="195"/>
      <c r="B744" s="195"/>
      <c r="C744" s="195"/>
      <c r="D744" s="195"/>
      <c r="E744" s="195"/>
      <c r="F744" s="195"/>
      <c r="G744" s="195"/>
      <c r="H744" s="195"/>
      <c r="I744" s="195"/>
      <c r="J744" s="195"/>
      <c r="K744" s="195"/>
      <c r="L744" s="196"/>
      <c r="M744" s="196"/>
      <c r="N744" s="196"/>
      <c r="O744" s="195"/>
      <c r="P744" s="195"/>
      <c r="Q744" s="195"/>
      <c r="R744" s="195"/>
      <c r="S744" s="195"/>
      <c r="T744" s="195"/>
      <c r="U744" s="195"/>
      <c r="V744" s="195"/>
      <c r="W744" s="195"/>
      <c r="X744" s="195"/>
      <c r="Y744" s="195"/>
      <c r="Z744" s="195"/>
    </row>
    <row r="745" spans="1:26" ht="22.5" customHeight="1">
      <c r="A745" s="195"/>
      <c r="B745" s="195"/>
      <c r="C745" s="195"/>
      <c r="D745" s="195"/>
      <c r="E745" s="195"/>
      <c r="F745" s="195"/>
      <c r="G745" s="195"/>
      <c r="H745" s="195"/>
      <c r="I745" s="195"/>
      <c r="J745" s="195"/>
      <c r="K745" s="195"/>
      <c r="L745" s="196"/>
      <c r="M745" s="196"/>
      <c r="N745" s="196"/>
      <c r="O745" s="195"/>
      <c r="P745" s="195"/>
      <c r="Q745" s="195"/>
      <c r="R745" s="195"/>
      <c r="S745" s="195"/>
      <c r="T745" s="195"/>
      <c r="U745" s="195"/>
      <c r="V745" s="195"/>
      <c r="W745" s="195"/>
      <c r="X745" s="195"/>
      <c r="Y745" s="195"/>
      <c r="Z745" s="195"/>
    </row>
    <row r="746" spans="1:26" ht="22.5" customHeight="1">
      <c r="A746" s="195"/>
      <c r="B746" s="195"/>
      <c r="C746" s="195"/>
      <c r="D746" s="195"/>
      <c r="E746" s="195"/>
      <c r="F746" s="195"/>
      <c r="G746" s="195"/>
      <c r="H746" s="195"/>
      <c r="I746" s="195"/>
      <c r="J746" s="195"/>
      <c r="K746" s="195"/>
      <c r="L746" s="196"/>
      <c r="M746" s="196"/>
      <c r="N746" s="196"/>
      <c r="O746" s="195"/>
      <c r="P746" s="195"/>
      <c r="Q746" s="195"/>
      <c r="R746" s="195"/>
      <c r="S746" s="195"/>
      <c r="T746" s="195"/>
      <c r="U746" s="195"/>
      <c r="V746" s="195"/>
      <c r="W746" s="195"/>
      <c r="X746" s="195"/>
      <c r="Y746" s="195"/>
      <c r="Z746" s="195"/>
    </row>
    <row r="747" spans="1:26" ht="22.5" customHeight="1">
      <c r="A747" s="195"/>
      <c r="B747" s="195"/>
      <c r="C747" s="195"/>
      <c r="D747" s="195"/>
      <c r="E747" s="195"/>
      <c r="F747" s="195"/>
      <c r="G747" s="195"/>
      <c r="H747" s="195"/>
      <c r="I747" s="195"/>
      <c r="J747" s="195"/>
      <c r="K747" s="195"/>
      <c r="L747" s="196"/>
      <c r="M747" s="196"/>
      <c r="N747" s="196"/>
      <c r="O747" s="195"/>
      <c r="P747" s="195"/>
      <c r="Q747" s="195"/>
      <c r="R747" s="195"/>
      <c r="S747" s="195"/>
      <c r="T747" s="195"/>
      <c r="U747" s="195"/>
      <c r="V747" s="195"/>
      <c r="W747" s="195"/>
      <c r="X747" s="195"/>
      <c r="Y747" s="195"/>
      <c r="Z747" s="195"/>
    </row>
    <row r="748" spans="1:26" ht="22.5" customHeight="1">
      <c r="A748" s="195"/>
      <c r="B748" s="195"/>
      <c r="C748" s="195"/>
      <c r="D748" s="195"/>
      <c r="E748" s="195"/>
      <c r="F748" s="195"/>
      <c r="G748" s="195"/>
      <c r="H748" s="195"/>
      <c r="I748" s="195"/>
      <c r="J748" s="195"/>
      <c r="K748" s="195"/>
      <c r="L748" s="196"/>
      <c r="M748" s="196"/>
      <c r="N748" s="196"/>
      <c r="O748" s="195"/>
      <c r="P748" s="195"/>
      <c r="Q748" s="195"/>
      <c r="R748" s="195"/>
      <c r="S748" s="195"/>
      <c r="T748" s="195"/>
      <c r="U748" s="195"/>
      <c r="V748" s="195"/>
      <c r="W748" s="195"/>
      <c r="X748" s="195"/>
      <c r="Y748" s="195"/>
      <c r="Z748" s="195"/>
    </row>
    <row r="749" spans="1:26" ht="22.5" customHeight="1">
      <c r="A749" s="195"/>
      <c r="B749" s="195"/>
      <c r="C749" s="195"/>
      <c r="D749" s="195"/>
      <c r="E749" s="195"/>
      <c r="F749" s="195"/>
      <c r="G749" s="195"/>
      <c r="H749" s="195"/>
      <c r="I749" s="195"/>
      <c r="J749" s="195"/>
      <c r="K749" s="195"/>
      <c r="L749" s="196"/>
      <c r="M749" s="196"/>
      <c r="N749" s="196"/>
      <c r="O749" s="195"/>
      <c r="P749" s="195"/>
      <c r="Q749" s="195"/>
      <c r="R749" s="195"/>
      <c r="S749" s="195"/>
      <c r="T749" s="195"/>
      <c r="U749" s="195"/>
      <c r="V749" s="195"/>
      <c r="W749" s="195"/>
      <c r="X749" s="195"/>
      <c r="Y749" s="195"/>
      <c r="Z749" s="195"/>
    </row>
    <row r="750" spans="1:26" ht="22.5" customHeight="1">
      <c r="A750" s="195"/>
      <c r="B750" s="195"/>
      <c r="C750" s="195"/>
      <c r="D750" s="195"/>
      <c r="E750" s="195"/>
      <c r="F750" s="195"/>
      <c r="G750" s="195"/>
      <c r="H750" s="195"/>
      <c r="I750" s="195"/>
      <c r="J750" s="195"/>
      <c r="K750" s="195"/>
      <c r="L750" s="196"/>
      <c r="M750" s="196"/>
      <c r="N750" s="196"/>
      <c r="O750" s="195"/>
      <c r="P750" s="195"/>
      <c r="Q750" s="195"/>
      <c r="R750" s="195"/>
      <c r="S750" s="195"/>
      <c r="T750" s="195"/>
      <c r="U750" s="195"/>
      <c r="V750" s="195"/>
      <c r="W750" s="195"/>
      <c r="X750" s="195"/>
      <c r="Y750" s="195"/>
      <c r="Z750" s="195"/>
    </row>
    <row r="751" spans="1:26" ht="22.5" customHeight="1">
      <c r="A751" s="195"/>
      <c r="B751" s="195"/>
      <c r="C751" s="195"/>
      <c r="D751" s="195"/>
      <c r="E751" s="195"/>
      <c r="F751" s="195"/>
      <c r="G751" s="195"/>
      <c r="H751" s="195"/>
      <c r="I751" s="195"/>
      <c r="J751" s="195"/>
      <c r="K751" s="195"/>
      <c r="L751" s="196"/>
      <c r="M751" s="196"/>
      <c r="N751" s="196"/>
      <c r="O751" s="195"/>
      <c r="P751" s="195"/>
      <c r="Q751" s="195"/>
      <c r="R751" s="195"/>
      <c r="S751" s="195"/>
      <c r="T751" s="195"/>
      <c r="U751" s="195"/>
      <c r="V751" s="195"/>
      <c r="W751" s="195"/>
      <c r="X751" s="195"/>
      <c r="Y751" s="195"/>
      <c r="Z751" s="195"/>
    </row>
    <row r="752" spans="1:26" ht="22.5" customHeight="1">
      <c r="A752" s="195"/>
      <c r="B752" s="195"/>
      <c r="C752" s="195"/>
      <c r="D752" s="195"/>
      <c r="E752" s="195"/>
      <c r="F752" s="195"/>
      <c r="G752" s="195"/>
      <c r="H752" s="195"/>
      <c r="I752" s="195"/>
      <c r="J752" s="195"/>
      <c r="K752" s="195"/>
      <c r="L752" s="196"/>
      <c r="M752" s="196"/>
      <c r="N752" s="196"/>
      <c r="O752" s="195"/>
      <c r="P752" s="195"/>
      <c r="Q752" s="195"/>
      <c r="R752" s="195"/>
      <c r="S752" s="195"/>
      <c r="T752" s="195"/>
      <c r="U752" s="195"/>
      <c r="V752" s="195"/>
      <c r="W752" s="195"/>
      <c r="X752" s="195"/>
      <c r="Y752" s="195"/>
      <c r="Z752" s="195"/>
    </row>
    <row r="753" spans="1:26" ht="22.5" customHeight="1">
      <c r="A753" s="195"/>
      <c r="B753" s="195"/>
      <c r="C753" s="195"/>
      <c r="D753" s="195"/>
      <c r="E753" s="195"/>
      <c r="F753" s="195"/>
      <c r="G753" s="195"/>
      <c r="H753" s="195"/>
      <c r="I753" s="195"/>
      <c r="J753" s="195"/>
      <c r="K753" s="195"/>
      <c r="L753" s="196"/>
      <c r="M753" s="196"/>
      <c r="N753" s="196"/>
      <c r="O753" s="195"/>
      <c r="P753" s="195"/>
      <c r="Q753" s="195"/>
      <c r="R753" s="195"/>
      <c r="S753" s="195"/>
      <c r="T753" s="195"/>
      <c r="U753" s="195"/>
      <c r="V753" s="195"/>
      <c r="W753" s="195"/>
      <c r="X753" s="195"/>
      <c r="Y753" s="195"/>
      <c r="Z753" s="195"/>
    </row>
    <row r="754" spans="1:26" ht="22.5" customHeight="1">
      <c r="A754" s="195"/>
      <c r="B754" s="195"/>
      <c r="C754" s="195"/>
      <c r="D754" s="195"/>
      <c r="E754" s="195"/>
      <c r="F754" s="195"/>
      <c r="G754" s="195"/>
      <c r="H754" s="195"/>
      <c r="I754" s="195"/>
      <c r="J754" s="195"/>
      <c r="K754" s="195"/>
      <c r="L754" s="196"/>
      <c r="M754" s="196"/>
      <c r="N754" s="196"/>
      <c r="O754" s="195"/>
      <c r="P754" s="195"/>
      <c r="Q754" s="195"/>
      <c r="R754" s="195"/>
      <c r="S754" s="195"/>
      <c r="T754" s="195"/>
      <c r="U754" s="195"/>
      <c r="V754" s="195"/>
      <c r="W754" s="195"/>
      <c r="X754" s="195"/>
      <c r="Y754" s="195"/>
      <c r="Z754" s="195"/>
    </row>
    <row r="755" spans="1:26" ht="22.5" customHeight="1">
      <c r="A755" s="195"/>
      <c r="B755" s="195"/>
      <c r="C755" s="195"/>
      <c r="D755" s="195"/>
      <c r="E755" s="195"/>
      <c r="F755" s="195"/>
      <c r="G755" s="195"/>
      <c r="H755" s="195"/>
      <c r="I755" s="195"/>
      <c r="J755" s="195"/>
      <c r="K755" s="195"/>
      <c r="L755" s="196"/>
      <c r="M755" s="196"/>
      <c r="N755" s="196"/>
      <c r="O755" s="195"/>
      <c r="P755" s="195"/>
      <c r="Q755" s="195"/>
      <c r="R755" s="195"/>
      <c r="S755" s="195"/>
      <c r="T755" s="195"/>
      <c r="U755" s="195"/>
      <c r="V755" s="195"/>
      <c r="W755" s="195"/>
      <c r="X755" s="195"/>
      <c r="Y755" s="195"/>
      <c r="Z755" s="195"/>
    </row>
    <row r="756" spans="1:26" ht="22.5" customHeight="1">
      <c r="A756" s="195"/>
      <c r="B756" s="195"/>
      <c r="C756" s="195"/>
      <c r="D756" s="195"/>
      <c r="E756" s="195"/>
      <c r="F756" s="195"/>
      <c r="G756" s="195"/>
      <c r="H756" s="195"/>
      <c r="I756" s="195"/>
      <c r="J756" s="195"/>
      <c r="K756" s="195"/>
      <c r="L756" s="196"/>
      <c r="M756" s="196"/>
      <c r="N756" s="196"/>
      <c r="O756" s="195"/>
      <c r="P756" s="195"/>
      <c r="Q756" s="195"/>
      <c r="R756" s="195"/>
      <c r="S756" s="195"/>
      <c r="T756" s="195"/>
      <c r="U756" s="195"/>
      <c r="V756" s="195"/>
      <c r="W756" s="195"/>
      <c r="X756" s="195"/>
      <c r="Y756" s="195"/>
      <c r="Z756" s="195"/>
    </row>
    <row r="757" spans="1:26" ht="22.5" customHeight="1">
      <c r="A757" s="195"/>
      <c r="B757" s="195"/>
      <c r="C757" s="195"/>
      <c r="D757" s="195"/>
      <c r="E757" s="195"/>
      <c r="F757" s="195"/>
      <c r="G757" s="195"/>
      <c r="H757" s="195"/>
      <c r="I757" s="195"/>
      <c r="J757" s="195"/>
      <c r="K757" s="195"/>
      <c r="L757" s="196"/>
      <c r="M757" s="196"/>
      <c r="N757" s="196"/>
      <c r="O757" s="195"/>
      <c r="P757" s="195"/>
      <c r="Q757" s="195"/>
      <c r="R757" s="195"/>
      <c r="S757" s="195"/>
      <c r="T757" s="195"/>
      <c r="U757" s="195"/>
      <c r="V757" s="195"/>
      <c r="W757" s="195"/>
      <c r="X757" s="195"/>
      <c r="Y757" s="195"/>
      <c r="Z757" s="195"/>
    </row>
    <row r="758" spans="1:26" ht="22.5" customHeight="1">
      <c r="A758" s="195"/>
      <c r="B758" s="195"/>
      <c r="C758" s="195"/>
      <c r="D758" s="195"/>
      <c r="E758" s="195"/>
      <c r="F758" s="195"/>
      <c r="G758" s="195"/>
      <c r="H758" s="195"/>
      <c r="I758" s="195"/>
      <c r="J758" s="195"/>
      <c r="K758" s="195"/>
      <c r="L758" s="196"/>
      <c r="M758" s="196"/>
      <c r="N758" s="196"/>
      <c r="O758" s="195"/>
      <c r="P758" s="195"/>
      <c r="Q758" s="195"/>
      <c r="R758" s="195"/>
      <c r="S758" s="195"/>
      <c r="T758" s="195"/>
      <c r="U758" s="195"/>
      <c r="V758" s="195"/>
      <c r="W758" s="195"/>
      <c r="X758" s="195"/>
      <c r="Y758" s="195"/>
      <c r="Z758" s="195"/>
    </row>
    <row r="759" spans="1:26" ht="22.5" customHeight="1">
      <c r="A759" s="195"/>
      <c r="B759" s="195"/>
      <c r="C759" s="195"/>
      <c r="D759" s="195"/>
      <c r="E759" s="195"/>
      <c r="F759" s="195"/>
      <c r="G759" s="195"/>
      <c r="H759" s="195"/>
      <c r="I759" s="195"/>
      <c r="J759" s="195"/>
      <c r="K759" s="195"/>
      <c r="L759" s="196"/>
      <c r="M759" s="196"/>
      <c r="N759" s="196"/>
      <c r="O759" s="195"/>
      <c r="P759" s="195"/>
      <c r="Q759" s="195"/>
      <c r="R759" s="195"/>
      <c r="S759" s="195"/>
      <c r="T759" s="195"/>
      <c r="U759" s="195"/>
      <c r="V759" s="195"/>
      <c r="W759" s="195"/>
      <c r="X759" s="195"/>
      <c r="Y759" s="195"/>
      <c r="Z759" s="195"/>
    </row>
    <row r="760" spans="1:26" ht="22.5" customHeight="1">
      <c r="A760" s="195"/>
      <c r="B760" s="195"/>
      <c r="C760" s="195"/>
      <c r="D760" s="195"/>
      <c r="E760" s="195"/>
      <c r="F760" s="195"/>
      <c r="G760" s="195"/>
      <c r="H760" s="195"/>
      <c r="I760" s="195"/>
      <c r="J760" s="195"/>
      <c r="K760" s="195"/>
      <c r="L760" s="196"/>
      <c r="M760" s="196"/>
      <c r="N760" s="196"/>
      <c r="O760" s="195"/>
      <c r="P760" s="195"/>
      <c r="Q760" s="195"/>
      <c r="R760" s="195"/>
      <c r="S760" s="195"/>
      <c r="T760" s="195"/>
      <c r="U760" s="195"/>
      <c r="V760" s="195"/>
      <c r="W760" s="195"/>
      <c r="X760" s="195"/>
      <c r="Y760" s="195"/>
      <c r="Z760" s="195"/>
    </row>
    <row r="761" spans="1:26" ht="22.5" customHeight="1">
      <c r="A761" s="195"/>
      <c r="B761" s="195"/>
      <c r="C761" s="195"/>
      <c r="D761" s="195"/>
      <c r="E761" s="195"/>
      <c r="F761" s="195"/>
      <c r="G761" s="195"/>
      <c r="H761" s="195"/>
      <c r="I761" s="195"/>
      <c r="J761" s="195"/>
      <c r="K761" s="195"/>
      <c r="L761" s="196"/>
      <c r="M761" s="196"/>
      <c r="N761" s="196"/>
      <c r="O761" s="195"/>
      <c r="P761" s="195"/>
      <c r="Q761" s="195"/>
      <c r="R761" s="195"/>
      <c r="S761" s="195"/>
      <c r="T761" s="195"/>
      <c r="U761" s="195"/>
      <c r="V761" s="195"/>
      <c r="W761" s="195"/>
      <c r="X761" s="195"/>
      <c r="Y761" s="195"/>
      <c r="Z761" s="195"/>
    </row>
    <row r="762" spans="1:26" ht="22.5" customHeight="1">
      <c r="A762" s="195"/>
      <c r="B762" s="195"/>
      <c r="C762" s="195"/>
      <c r="D762" s="195"/>
      <c r="E762" s="195"/>
      <c r="F762" s="195"/>
      <c r="G762" s="195"/>
      <c r="H762" s="195"/>
      <c r="I762" s="195"/>
      <c r="J762" s="195"/>
      <c r="K762" s="195"/>
      <c r="L762" s="196"/>
      <c r="M762" s="196"/>
      <c r="N762" s="196"/>
      <c r="O762" s="195"/>
      <c r="P762" s="195"/>
      <c r="Q762" s="195"/>
      <c r="R762" s="195"/>
      <c r="S762" s="195"/>
      <c r="T762" s="195"/>
      <c r="U762" s="195"/>
      <c r="V762" s="195"/>
      <c r="W762" s="195"/>
      <c r="X762" s="195"/>
      <c r="Y762" s="195"/>
      <c r="Z762" s="195"/>
    </row>
    <row r="763" spans="1:26" ht="22.5" customHeight="1">
      <c r="A763" s="195"/>
      <c r="B763" s="195"/>
      <c r="C763" s="195"/>
      <c r="D763" s="195"/>
      <c r="E763" s="195"/>
      <c r="F763" s="195"/>
      <c r="G763" s="195"/>
      <c r="H763" s="195"/>
      <c r="I763" s="195"/>
      <c r="J763" s="195"/>
      <c r="K763" s="195"/>
      <c r="L763" s="196"/>
      <c r="M763" s="196"/>
      <c r="N763" s="196"/>
      <c r="O763" s="195"/>
      <c r="P763" s="195"/>
      <c r="Q763" s="195"/>
      <c r="R763" s="195"/>
      <c r="S763" s="195"/>
      <c r="T763" s="195"/>
      <c r="U763" s="195"/>
      <c r="V763" s="195"/>
      <c r="W763" s="195"/>
      <c r="X763" s="195"/>
      <c r="Y763" s="195"/>
      <c r="Z763" s="195"/>
    </row>
    <row r="764" spans="1:26" ht="22.5" customHeight="1">
      <c r="A764" s="195"/>
      <c r="B764" s="195"/>
      <c r="C764" s="195"/>
      <c r="D764" s="195"/>
      <c r="E764" s="195"/>
      <c r="F764" s="195"/>
      <c r="G764" s="195"/>
      <c r="H764" s="195"/>
      <c r="I764" s="195"/>
      <c r="J764" s="195"/>
      <c r="K764" s="195"/>
      <c r="L764" s="196"/>
      <c r="M764" s="196"/>
      <c r="N764" s="196"/>
      <c r="O764" s="195"/>
      <c r="P764" s="195"/>
      <c r="Q764" s="195"/>
      <c r="R764" s="195"/>
      <c r="S764" s="195"/>
      <c r="T764" s="195"/>
      <c r="U764" s="195"/>
      <c r="V764" s="195"/>
      <c r="W764" s="195"/>
      <c r="X764" s="195"/>
      <c r="Y764" s="195"/>
      <c r="Z764" s="195"/>
    </row>
    <row r="765" spans="1:26" ht="22.5" customHeight="1">
      <c r="A765" s="195"/>
      <c r="B765" s="195"/>
      <c r="C765" s="195"/>
      <c r="D765" s="195"/>
      <c r="E765" s="195"/>
      <c r="F765" s="195"/>
      <c r="G765" s="195"/>
      <c r="H765" s="195"/>
      <c r="I765" s="195"/>
      <c r="J765" s="195"/>
      <c r="K765" s="195"/>
      <c r="L765" s="196"/>
      <c r="M765" s="196"/>
      <c r="N765" s="196"/>
      <c r="O765" s="195"/>
      <c r="P765" s="195"/>
      <c r="Q765" s="195"/>
      <c r="R765" s="195"/>
      <c r="S765" s="195"/>
      <c r="T765" s="195"/>
      <c r="U765" s="195"/>
      <c r="V765" s="195"/>
      <c r="W765" s="195"/>
      <c r="X765" s="195"/>
      <c r="Y765" s="195"/>
      <c r="Z765" s="195"/>
    </row>
    <row r="766" spans="1:26" ht="22.5" customHeight="1">
      <c r="A766" s="195"/>
      <c r="B766" s="195"/>
      <c r="C766" s="195"/>
      <c r="D766" s="195"/>
      <c r="E766" s="195"/>
      <c r="F766" s="195"/>
      <c r="G766" s="195"/>
      <c r="H766" s="195"/>
      <c r="I766" s="195"/>
      <c r="J766" s="195"/>
      <c r="K766" s="195"/>
      <c r="L766" s="196"/>
      <c r="M766" s="196"/>
      <c r="N766" s="196"/>
      <c r="O766" s="195"/>
      <c r="P766" s="195"/>
      <c r="Q766" s="195"/>
      <c r="R766" s="195"/>
      <c r="S766" s="195"/>
      <c r="T766" s="195"/>
      <c r="U766" s="195"/>
      <c r="V766" s="195"/>
      <c r="W766" s="195"/>
      <c r="X766" s="195"/>
      <c r="Y766" s="195"/>
      <c r="Z766" s="195"/>
    </row>
    <row r="767" spans="1:26" ht="22.5" customHeight="1">
      <c r="A767" s="195"/>
      <c r="B767" s="195"/>
      <c r="C767" s="195"/>
      <c r="D767" s="195"/>
      <c r="E767" s="195"/>
      <c r="F767" s="195"/>
      <c r="G767" s="195"/>
      <c r="H767" s="195"/>
      <c r="I767" s="195"/>
      <c r="J767" s="195"/>
      <c r="K767" s="195"/>
      <c r="L767" s="196"/>
      <c r="M767" s="196"/>
      <c r="N767" s="196"/>
      <c r="O767" s="195"/>
      <c r="P767" s="195"/>
      <c r="Q767" s="195"/>
      <c r="R767" s="195"/>
      <c r="S767" s="195"/>
      <c r="T767" s="195"/>
      <c r="U767" s="195"/>
      <c r="V767" s="195"/>
      <c r="W767" s="195"/>
      <c r="X767" s="195"/>
      <c r="Y767" s="195"/>
      <c r="Z767" s="195"/>
    </row>
    <row r="768" spans="1:26" ht="22.5" customHeight="1">
      <c r="A768" s="195"/>
      <c r="B768" s="195"/>
      <c r="C768" s="195"/>
      <c r="D768" s="195"/>
      <c r="E768" s="195"/>
      <c r="F768" s="195"/>
      <c r="G768" s="195"/>
      <c r="H768" s="195"/>
      <c r="I768" s="195"/>
      <c r="J768" s="195"/>
      <c r="K768" s="195"/>
      <c r="L768" s="196"/>
      <c r="M768" s="196"/>
      <c r="N768" s="196"/>
      <c r="O768" s="195"/>
      <c r="P768" s="195"/>
      <c r="Q768" s="195"/>
      <c r="R768" s="195"/>
      <c r="S768" s="195"/>
      <c r="T768" s="195"/>
      <c r="U768" s="195"/>
      <c r="V768" s="195"/>
      <c r="W768" s="195"/>
      <c r="X768" s="195"/>
      <c r="Y768" s="195"/>
      <c r="Z768" s="195"/>
    </row>
    <row r="769" spans="1:26" ht="22.5" customHeight="1">
      <c r="A769" s="195"/>
      <c r="B769" s="195"/>
      <c r="C769" s="195"/>
      <c r="D769" s="195"/>
      <c r="E769" s="195"/>
      <c r="F769" s="195"/>
      <c r="G769" s="195"/>
      <c r="H769" s="195"/>
      <c r="I769" s="195"/>
      <c r="J769" s="195"/>
      <c r="K769" s="195"/>
      <c r="L769" s="196"/>
      <c r="M769" s="196"/>
      <c r="N769" s="196"/>
      <c r="O769" s="195"/>
      <c r="P769" s="195"/>
      <c r="Q769" s="195"/>
      <c r="R769" s="195"/>
      <c r="S769" s="195"/>
      <c r="T769" s="195"/>
      <c r="U769" s="195"/>
      <c r="V769" s="195"/>
      <c r="W769" s="195"/>
      <c r="X769" s="195"/>
      <c r="Y769" s="195"/>
      <c r="Z769" s="195"/>
    </row>
    <row r="770" spans="1:26" ht="22.5" customHeight="1">
      <c r="A770" s="195"/>
      <c r="B770" s="195"/>
      <c r="C770" s="195"/>
      <c r="D770" s="195"/>
      <c r="E770" s="195"/>
      <c r="F770" s="195"/>
      <c r="G770" s="195"/>
      <c r="H770" s="195"/>
      <c r="I770" s="195"/>
      <c r="J770" s="195"/>
      <c r="K770" s="195"/>
      <c r="L770" s="196"/>
      <c r="M770" s="196"/>
      <c r="N770" s="196"/>
      <c r="O770" s="195"/>
      <c r="P770" s="195"/>
      <c r="Q770" s="195"/>
      <c r="R770" s="195"/>
      <c r="S770" s="195"/>
      <c r="T770" s="195"/>
      <c r="U770" s="195"/>
      <c r="V770" s="195"/>
      <c r="W770" s="195"/>
      <c r="X770" s="195"/>
      <c r="Y770" s="195"/>
      <c r="Z770" s="195"/>
    </row>
    <row r="771" spans="1:26" ht="22.5" customHeight="1">
      <c r="A771" s="195"/>
      <c r="B771" s="195"/>
      <c r="C771" s="195"/>
      <c r="D771" s="195"/>
      <c r="E771" s="195"/>
      <c r="F771" s="195"/>
      <c r="G771" s="195"/>
      <c r="H771" s="195"/>
      <c r="I771" s="195"/>
      <c r="J771" s="195"/>
      <c r="K771" s="195"/>
      <c r="L771" s="196"/>
      <c r="M771" s="196"/>
      <c r="N771" s="196"/>
      <c r="O771" s="195"/>
      <c r="P771" s="195"/>
      <c r="Q771" s="195"/>
      <c r="R771" s="195"/>
      <c r="S771" s="195"/>
      <c r="T771" s="195"/>
      <c r="U771" s="195"/>
      <c r="V771" s="195"/>
      <c r="W771" s="195"/>
      <c r="X771" s="195"/>
      <c r="Y771" s="195"/>
      <c r="Z771" s="195"/>
    </row>
    <row r="772" spans="1:26" ht="22.5" customHeight="1">
      <c r="A772" s="195"/>
      <c r="B772" s="195"/>
      <c r="C772" s="195"/>
      <c r="D772" s="195"/>
      <c r="E772" s="195"/>
      <c r="F772" s="195"/>
      <c r="G772" s="195"/>
      <c r="H772" s="195"/>
      <c r="I772" s="195"/>
      <c r="J772" s="195"/>
      <c r="K772" s="195"/>
      <c r="L772" s="196"/>
      <c r="M772" s="196"/>
      <c r="N772" s="196"/>
      <c r="O772" s="195"/>
      <c r="P772" s="195"/>
      <c r="Q772" s="195"/>
      <c r="R772" s="195"/>
      <c r="S772" s="195"/>
      <c r="T772" s="195"/>
      <c r="U772" s="195"/>
      <c r="V772" s="195"/>
      <c r="W772" s="195"/>
      <c r="X772" s="195"/>
      <c r="Y772" s="195"/>
      <c r="Z772" s="195"/>
    </row>
    <row r="773" spans="1:26" ht="22.5" customHeight="1">
      <c r="A773" s="195"/>
      <c r="B773" s="195"/>
      <c r="C773" s="195"/>
      <c r="D773" s="195"/>
      <c r="E773" s="195"/>
      <c r="F773" s="195"/>
      <c r="G773" s="195"/>
      <c r="H773" s="195"/>
      <c r="I773" s="195"/>
      <c r="J773" s="195"/>
      <c r="K773" s="195"/>
      <c r="L773" s="196"/>
      <c r="M773" s="196"/>
      <c r="N773" s="196"/>
      <c r="O773" s="195"/>
      <c r="P773" s="195"/>
      <c r="Q773" s="195"/>
      <c r="R773" s="195"/>
      <c r="S773" s="195"/>
      <c r="T773" s="195"/>
      <c r="U773" s="195"/>
      <c r="V773" s="195"/>
      <c r="W773" s="195"/>
      <c r="X773" s="195"/>
      <c r="Y773" s="195"/>
      <c r="Z773" s="195"/>
    </row>
    <row r="774" spans="1:26" ht="22.5" customHeight="1">
      <c r="A774" s="195"/>
      <c r="B774" s="195"/>
      <c r="C774" s="195"/>
      <c r="D774" s="195"/>
      <c r="E774" s="195"/>
      <c r="F774" s="195"/>
      <c r="G774" s="195"/>
      <c r="H774" s="195"/>
      <c r="I774" s="195"/>
      <c r="J774" s="195"/>
      <c r="K774" s="195"/>
      <c r="L774" s="196"/>
      <c r="M774" s="196"/>
      <c r="N774" s="196"/>
      <c r="O774" s="195"/>
      <c r="P774" s="195"/>
      <c r="Q774" s="195"/>
      <c r="R774" s="195"/>
      <c r="S774" s="195"/>
      <c r="T774" s="195"/>
      <c r="U774" s="195"/>
      <c r="V774" s="195"/>
      <c r="W774" s="195"/>
      <c r="X774" s="195"/>
      <c r="Y774" s="195"/>
      <c r="Z774" s="195"/>
    </row>
    <row r="775" spans="1:26" ht="22.5" customHeight="1">
      <c r="A775" s="195"/>
      <c r="B775" s="195"/>
      <c r="C775" s="195"/>
      <c r="D775" s="195"/>
      <c r="E775" s="195"/>
      <c r="F775" s="195"/>
      <c r="G775" s="195"/>
      <c r="H775" s="195"/>
      <c r="I775" s="195"/>
      <c r="J775" s="195"/>
      <c r="K775" s="195"/>
      <c r="L775" s="196"/>
      <c r="M775" s="196"/>
      <c r="N775" s="196"/>
      <c r="O775" s="195"/>
      <c r="P775" s="195"/>
      <c r="Q775" s="195"/>
      <c r="R775" s="195"/>
      <c r="S775" s="195"/>
      <c r="T775" s="195"/>
      <c r="U775" s="195"/>
      <c r="V775" s="195"/>
      <c r="W775" s="195"/>
      <c r="X775" s="195"/>
      <c r="Y775" s="195"/>
      <c r="Z775" s="195"/>
    </row>
    <row r="776" spans="1:26" ht="22.5" customHeight="1">
      <c r="A776" s="195"/>
      <c r="B776" s="195"/>
      <c r="C776" s="195"/>
      <c r="D776" s="195"/>
      <c r="E776" s="195"/>
      <c r="F776" s="195"/>
      <c r="G776" s="195"/>
      <c r="H776" s="195"/>
      <c r="I776" s="195"/>
      <c r="J776" s="195"/>
      <c r="K776" s="195"/>
      <c r="L776" s="196"/>
      <c r="M776" s="196"/>
      <c r="N776" s="196"/>
      <c r="O776" s="195"/>
      <c r="P776" s="195"/>
      <c r="Q776" s="195"/>
      <c r="R776" s="195"/>
      <c r="S776" s="195"/>
      <c r="T776" s="195"/>
      <c r="U776" s="195"/>
      <c r="V776" s="195"/>
      <c r="W776" s="195"/>
      <c r="X776" s="195"/>
      <c r="Y776" s="195"/>
      <c r="Z776" s="195"/>
    </row>
    <row r="777" spans="1:26" ht="22.5" customHeight="1">
      <c r="A777" s="195"/>
      <c r="B777" s="195"/>
      <c r="C777" s="195"/>
      <c r="D777" s="195"/>
      <c r="E777" s="195"/>
      <c r="F777" s="195"/>
      <c r="G777" s="195"/>
      <c r="H777" s="195"/>
      <c r="I777" s="195"/>
      <c r="J777" s="195"/>
      <c r="K777" s="195"/>
      <c r="L777" s="196"/>
      <c r="M777" s="196"/>
      <c r="N777" s="196"/>
      <c r="O777" s="195"/>
      <c r="P777" s="195"/>
      <c r="Q777" s="195"/>
      <c r="R777" s="195"/>
      <c r="S777" s="195"/>
      <c r="T777" s="195"/>
      <c r="U777" s="195"/>
      <c r="V777" s="195"/>
      <c r="W777" s="195"/>
      <c r="X777" s="195"/>
      <c r="Y777" s="195"/>
      <c r="Z777" s="195"/>
    </row>
    <row r="778" spans="1:26" ht="22.5" customHeight="1">
      <c r="A778" s="195"/>
      <c r="B778" s="195"/>
      <c r="C778" s="195"/>
      <c r="D778" s="195"/>
      <c r="E778" s="195"/>
      <c r="F778" s="195"/>
      <c r="G778" s="195"/>
      <c r="H778" s="195"/>
      <c r="I778" s="195"/>
      <c r="J778" s="195"/>
      <c r="K778" s="195"/>
      <c r="L778" s="196"/>
      <c r="M778" s="196"/>
      <c r="N778" s="196"/>
      <c r="O778" s="195"/>
      <c r="P778" s="195"/>
      <c r="Q778" s="195"/>
      <c r="R778" s="195"/>
      <c r="S778" s="195"/>
      <c r="T778" s="195"/>
      <c r="U778" s="195"/>
      <c r="V778" s="195"/>
      <c r="W778" s="195"/>
      <c r="X778" s="195"/>
      <c r="Y778" s="195"/>
      <c r="Z778" s="195"/>
    </row>
    <row r="779" spans="1:26" ht="22.5" customHeight="1">
      <c r="A779" s="195"/>
      <c r="B779" s="195"/>
      <c r="C779" s="195"/>
      <c r="D779" s="195"/>
      <c r="E779" s="195"/>
      <c r="F779" s="195"/>
      <c r="G779" s="195"/>
      <c r="H779" s="195"/>
      <c r="I779" s="195"/>
      <c r="J779" s="195"/>
      <c r="K779" s="195"/>
      <c r="L779" s="196"/>
      <c r="M779" s="196"/>
      <c r="N779" s="196"/>
      <c r="O779" s="195"/>
      <c r="P779" s="195"/>
      <c r="Q779" s="195"/>
      <c r="R779" s="195"/>
      <c r="S779" s="195"/>
      <c r="T779" s="195"/>
      <c r="U779" s="195"/>
      <c r="V779" s="195"/>
      <c r="W779" s="195"/>
      <c r="X779" s="195"/>
      <c r="Y779" s="195"/>
      <c r="Z779" s="195"/>
    </row>
    <row r="780" spans="1:26" ht="22.5" customHeight="1">
      <c r="A780" s="195"/>
      <c r="B780" s="195"/>
      <c r="C780" s="195"/>
      <c r="D780" s="195"/>
      <c r="E780" s="195"/>
      <c r="F780" s="195"/>
      <c r="G780" s="195"/>
      <c r="H780" s="195"/>
      <c r="I780" s="195"/>
      <c r="J780" s="195"/>
      <c r="K780" s="195"/>
      <c r="L780" s="196"/>
      <c r="M780" s="196"/>
      <c r="N780" s="196"/>
      <c r="O780" s="195"/>
      <c r="P780" s="195"/>
      <c r="Q780" s="195"/>
      <c r="R780" s="195"/>
      <c r="S780" s="195"/>
      <c r="T780" s="195"/>
      <c r="U780" s="195"/>
      <c r="V780" s="195"/>
      <c r="W780" s="195"/>
      <c r="X780" s="195"/>
      <c r="Y780" s="195"/>
      <c r="Z780" s="195"/>
    </row>
    <row r="781" spans="1:26" ht="22.5" customHeight="1">
      <c r="A781" s="195"/>
      <c r="B781" s="195"/>
      <c r="C781" s="195"/>
      <c r="D781" s="195"/>
      <c r="E781" s="195"/>
      <c r="F781" s="195"/>
      <c r="G781" s="195"/>
      <c r="H781" s="195"/>
      <c r="I781" s="195"/>
      <c r="J781" s="195"/>
      <c r="K781" s="195"/>
      <c r="L781" s="196"/>
      <c r="M781" s="196"/>
      <c r="N781" s="196"/>
      <c r="O781" s="195"/>
      <c r="P781" s="195"/>
      <c r="Q781" s="195"/>
      <c r="R781" s="195"/>
      <c r="S781" s="195"/>
      <c r="T781" s="195"/>
      <c r="U781" s="195"/>
      <c r="V781" s="195"/>
      <c r="W781" s="195"/>
      <c r="X781" s="195"/>
      <c r="Y781" s="195"/>
      <c r="Z781" s="195"/>
    </row>
    <row r="782" spans="1:26" ht="22.5" customHeight="1">
      <c r="A782" s="195"/>
      <c r="B782" s="195"/>
      <c r="C782" s="195"/>
      <c r="D782" s="195"/>
      <c r="E782" s="195"/>
      <c r="F782" s="195"/>
      <c r="G782" s="195"/>
      <c r="H782" s="195"/>
      <c r="I782" s="195"/>
      <c r="J782" s="195"/>
      <c r="K782" s="195"/>
      <c r="L782" s="196"/>
      <c r="M782" s="196"/>
      <c r="N782" s="196"/>
      <c r="O782" s="195"/>
      <c r="P782" s="195"/>
      <c r="Q782" s="195"/>
      <c r="R782" s="195"/>
      <c r="S782" s="195"/>
      <c r="T782" s="195"/>
      <c r="U782" s="195"/>
      <c r="V782" s="195"/>
      <c r="W782" s="195"/>
      <c r="X782" s="195"/>
      <c r="Y782" s="195"/>
      <c r="Z782" s="195"/>
    </row>
    <row r="783" spans="1:26" ht="22.5" customHeight="1">
      <c r="A783" s="195"/>
      <c r="B783" s="195"/>
      <c r="C783" s="195"/>
      <c r="D783" s="195"/>
      <c r="E783" s="195"/>
      <c r="F783" s="195"/>
      <c r="G783" s="195"/>
      <c r="H783" s="195"/>
      <c r="I783" s="195"/>
      <c r="J783" s="195"/>
      <c r="K783" s="195"/>
      <c r="L783" s="196"/>
      <c r="M783" s="196"/>
      <c r="N783" s="196"/>
      <c r="O783" s="195"/>
      <c r="P783" s="195"/>
      <c r="Q783" s="195"/>
      <c r="R783" s="195"/>
      <c r="S783" s="195"/>
      <c r="T783" s="195"/>
      <c r="U783" s="195"/>
      <c r="V783" s="195"/>
      <c r="W783" s="195"/>
      <c r="X783" s="195"/>
      <c r="Y783" s="195"/>
      <c r="Z783" s="195"/>
    </row>
    <row r="784" spans="1:26" ht="22.5" customHeight="1">
      <c r="A784" s="195"/>
      <c r="B784" s="195"/>
      <c r="C784" s="195"/>
      <c r="D784" s="195"/>
      <c r="E784" s="195"/>
      <c r="F784" s="195"/>
      <c r="G784" s="195"/>
      <c r="H784" s="195"/>
      <c r="I784" s="195"/>
      <c r="J784" s="195"/>
      <c r="K784" s="195"/>
      <c r="L784" s="196"/>
      <c r="M784" s="196"/>
      <c r="N784" s="196"/>
      <c r="O784" s="195"/>
      <c r="P784" s="195"/>
      <c r="Q784" s="195"/>
      <c r="R784" s="195"/>
      <c r="S784" s="195"/>
      <c r="T784" s="195"/>
      <c r="U784" s="195"/>
      <c r="V784" s="195"/>
      <c r="W784" s="195"/>
      <c r="X784" s="195"/>
      <c r="Y784" s="195"/>
      <c r="Z784" s="195"/>
    </row>
    <row r="785" spans="1:26" ht="22.5" customHeight="1">
      <c r="A785" s="195"/>
      <c r="B785" s="195"/>
      <c r="C785" s="195"/>
      <c r="D785" s="195"/>
      <c r="E785" s="195"/>
      <c r="F785" s="195"/>
      <c r="G785" s="195"/>
      <c r="H785" s="195"/>
      <c r="I785" s="195"/>
      <c r="J785" s="195"/>
      <c r="K785" s="195"/>
      <c r="L785" s="196"/>
      <c r="M785" s="196"/>
      <c r="N785" s="196"/>
      <c r="O785" s="195"/>
      <c r="P785" s="195"/>
      <c r="Q785" s="195"/>
      <c r="R785" s="195"/>
      <c r="S785" s="195"/>
      <c r="T785" s="195"/>
      <c r="U785" s="195"/>
      <c r="V785" s="195"/>
      <c r="W785" s="195"/>
      <c r="X785" s="195"/>
      <c r="Y785" s="195"/>
      <c r="Z785" s="195"/>
    </row>
    <row r="786" spans="1:26" ht="22.5" customHeight="1">
      <c r="A786" s="195"/>
      <c r="B786" s="195"/>
      <c r="C786" s="195"/>
      <c r="D786" s="195"/>
      <c r="E786" s="195"/>
      <c r="F786" s="195"/>
      <c r="G786" s="195"/>
      <c r="H786" s="195"/>
      <c r="I786" s="195"/>
      <c r="J786" s="195"/>
      <c r="K786" s="195"/>
      <c r="L786" s="196"/>
      <c r="M786" s="196"/>
      <c r="N786" s="196"/>
      <c r="O786" s="195"/>
      <c r="P786" s="195"/>
      <c r="Q786" s="195"/>
      <c r="R786" s="195"/>
      <c r="S786" s="195"/>
      <c r="T786" s="195"/>
      <c r="U786" s="195"/>
      <c r="V786" s="195"/>
      <c r="W786" s="195"/>
      <c r="X786" s="195"/>
      <c r="Y786" s="195"/>
      <c r="Z786" s="195"/>
    </row>
    <row r="787" spans="1:26" ht="22.5" customHeight="1">
      <c r="A787" s="195"/>
      <c r="B787" s="195"/>
      <c r="C787" s="195"/>
      <c r="D787" s="195"/>
      <c r="E787" s="195"/>
      <c r="F787" s="195"/>
      <c r="G787" s="195"/>
      <c r="H787" s="195"/>
      <c r="I787" s="195"/>
      <c r="J787" s="195"/>
      <c r="K787" s="195"/>
      <c r="L787" s="196"/>
      <c r="M787" s="196"/>
      <c r="N787" s="196"/>
      <c r="O787" s="195"/>
      <c r="P787" s="195"/>
      <c r="Q787" s="195"/>
      <c r="R787" s="195"/>
      <c r="S787" s="195"/>
      <c r="T787" s="195"/>
      <c r="U787" s="195"/>
      <c r="V787" s="195"/>
      <c r="W787" s="195"/>
      <c r="X787" s="195"/>
      <c r="Y787" s="195"/>
      <c r="Z787" s="195"/>
    </row>
    <row r="788" spans="1:26" ht="22.5" customHeight="1">
      <c r="A788" s="195"/>
      <c r="B788" s="195"/>
      <c r="C788" s="195"/>
      <c r="D788" s="195"/>
      <c r="E788" s="195"/>
      <c r="F788" s="195"/>
      <c r="G788" s="195"/>
      <c r="H788" s="195"/>
      <c r="I788" s="195"/>
      <c r="J788" s="195"/>
      <c r="K788" s="195"/>
      <c r="L788" s="196"/>
      <c r="M788" s="196"/>
      <c r="N788" s="196"/>
      <c r="O788" s="195"/>
      <c r="P788" s="195"/>
      <c r="Q788" s="195"/>
      <c r="R788" s="195"/>
      <c r="S788" s="195"/>
      <c r="T788" s="195"/>
      <c r="U788" s="195"/>
      <c r="V788" s="195"/>
      <c r="W788" s="195"/>
      <c r="X788" s="195"/>
      <c r="Y788" s="195"/>
      <c r="Z788" s="195"/>
    </row>
    <row r="789" spans="1:26" ht="22.5" customHeight="1">
      <c r="A789" s="195"/>
      <c r="B789" s="195"/>
      <c r="C789" s="195"/>
      <c r="D789" s="195"/>
      <c r="E789" s="195"/>
      <c r="F789" s="195"/>
      <c r="G789" s="195"/>
      <c r="H789" s="195"/>
      <c r="I789" s="195"/>
      <c r="J789" s="195"/>
      <c r="K789" s="195"/>
      <c r="L789" s="196"/>
      <c r="M789" s="196"/>
      <c r="N789" s="196"/>
      <c r="O789" s="195"/>
      <c r="P789" s="195"/>
      <c r="Q789" s="195"/>
      <c r="R789" s="195"/>
      <c r="S789" s="195"/>
      <c r="T789" s="195"/>
      <c r="U789" s="195"/>
      <c r="V789" s="195"/>
      <c r="W789" s="195"/>
      <c r="X789" s="195"/>
      <c r="Y789" s="195"/>
      <c r="Z789" s="195"/>
    </row>
    <row r="790" spans="1:26" ht="22.5" customHeight="1">
      <c r="A790" s="195"/>
      <c r="B790" s="195"/>
      <c r="C790" s="195"/>
      <c r="D790" s="195"/>
      <c r="E790" s="195"/>
      <c r="F790" s="195"/>
      <c r="G790" s="195"/>
      <c r="H790" s="195"/>
      <c r="I790" s="195"/>
      <c r="J790" s="195"/>
      <c r="K790" s="195"/>
      <c r="L790" s="196"/>
      <c r="M790" s="196"/>
      <c r="N790" s="196"/>
      <c r="O790" s="195"/>
      <c r="P790" s="195"/>
      <c r="Q790" s="195"/>
      <c r="R790" s="195"/>
      <c r="S790" s="195"/>
      <c r="T790" s="195"/>
      <c r="U790" s="195"/>
      <c r="V790" s="195"/>
      <c r="W790" s="195"/>
      <c r="X790" s="195"/>
      <c r="Y790" s="195"/>
      <c r="Z790" s="195"/>
    </row>
    <row r="791" spans="1:26" ht="22.5" customHeight="1">
      <c r="A791" s="195"/>
      <c r="B791" s="195"/>
      <c r="C791" s="195"/>
      <c r="D791" s="195"/>
      <c r="E791" s="195"/>
      <c r="F791" s="195"/>
      <c r="G791" s="195"/>
      <c r="H791" s="195"/>
      <c r="I791" s="195"/>
      <c r="J791" s="195"/>
      <c r="K791" s="195"/>
      <c r="L791" s="196"/>
      <c r="M791" s="196"/>
      <c r="N791" s="196"/>
      <c r="O791" s="195"/>
      <c r="P791" s="195"/>
      <c r="Q791" s="195"/>
      <c r="R791" s="195"/>
      <c r="S791" s="195"/>
      <c r="T791" s="195"/>
      <c r="U791" s="195"/>
      <c r="V791" s="195"/>
      <c r="W791" s="195"/>
      <c r="X791" s="195"/>
      <c r="Y791" s="195"/>
      <c r="Z791" s="195"/>
    </row>
    <row r="792" spans="1:26" ht="22.5" customHeight="1">
      <c r="A792" s="195"/>
      <c r="B792" s="195"/>
      <c r="C792" s="195"/>
      <c r="D792" s="195"/>
      <c r="E792" s="195"/>
      <c r="F792" s="195"/>
      <c r="G792" s="195"/>
      <c r="H792" s="195"/>
      <c r="I792" s="195"/>
      <c r="J792" s="195"/>
      <c r="K792" s="195"/>
      <c r="L792" s="196"/>
      <c r="M792" s="196"/>
      <c r="N792" s="196"/>
      <c r="O792" s="195"/>
      <c r="P792" s="195"/>
      <c r="Q792" s="195"/>
      <c r="R792" s="195"/>
      <c r="S792" s="195"/>
      <c r="T792" s="195"/>
      <c r="U792" s="195"/>
      <c r="V792" s="195"/>
      <c r="W792" s="195"/>
      <c r="X792" s="195"/>
      <c r="Y792" s="195"/>
      <c r="Z792" s="195"/>
    </row>
    <row r="793" spans="1:26" ht="22.5" customHeight="1">
      <c r="A793" s="195"/>
      <c r="B793" s="195"/>
      <c r="C793" s="195"/>
      <c r="D793" s="195"/>
      <c r="E793" s="195"/>
      <c r="F793" s="195"/>
      <c r="G793" s="195"/>
      <c r="H793" s="195"/>
      <c r="I793" s="195"/>
      <c r="J793" s="195"/>
      <c r="K793" s="195"/>
      <c r="L793" s="196"/>
      <c r="M793" s="196"/>
      <c r="N793" s="196"/>
      <c r="O793" s="195"/>
      <c r="P793" s="195"/>
      <c r="Q793" s="195"/>
      <c r="R793" s="195"/>
      <c r="S793" s="195"/>
      <c r="T793" s="195"/>
      <c r="U793" s="195"/>
      <c r="V793" s="195"/>
      <c r="W793" s="195"/>
      <c r="X793" s="195"/>
      <c r="Y793" s="195"/>
      <c r="Z793" s="195"/>
    </row>
    <row r="794" spans="1:26" ht="22.5" customHeight="1">
      <c r="A794" s="195"/>
      <c r="B794" s="195"/>
      <c r="C794" s="195"/>
      <c r="D794" s="195"/>
      <c r="E794" s="195"/>
      <c r="F794" s="195"/>
      <c r="G794" s="195"/>
      <c r="H794" s="195"/>
      <c r="I794" s="195"/>
      <c r="J794" s="195"/>
      <c r="K794" s="195"/>
      <c r="L794" s="196"/>
      <c r="M794" s="196"/>
      <c r="N794" s="196"/>
      <c r="O794" s="195"/>
      <c r="P794" s="195"/>
      <c r="Q794" s="195"/>
      <c r="R794" s="195"/>
      <c r="S794" s="195"/>
      <c r="T794" s="195"/>
      <c r="U794" s="195"/>
      <c r="V794" s="195"/>
      <c r="W794" s="195"/>
      <c r="X794" s="195"/>
      <c r="Y794" s="195"/>
      <c r="Z794" s="195"/>
    </row>
    <row r="795" spans="1:26" ht="22.5" customHeight="1">
      <c r="A795" s="195"/>
      <c r="B795" s="195"/>
      <c r="C795" s="195"/>
      <c r="D795" s="195"/>
      <c r="E795" s="195"/>
      <c r="F795" s="195"/>
      <c r="G795" s="195"/>
      <c r="H795" s="195"/>
      <c r="I795" s="195"/>
      <c r="J795" s="195"/>
      <c r="K795" s="195"/>
      <c r="L795" s="196"/>
      <c r="M795" s="196"/>
      <c r="N795" s="196"/>
      <c r="O795" s="195"/>
      <c r="P795" s="195"/>
      <c r="Q795" s="195"/>
      <c r="R795" s="195"/>
      <c r="S795" s="195"/>
      <c r="T795" s="195"/>
      <c r="U795" s="195"/>
      <c r="V795" s="195"/>
      <c r="W795" s="195"/>
      <c r="X795" s="195"/>
      <c r="Y795" s="195"/>
      <c r="Z795" s="195"/>
    </row>
    <row r="796" spans="1:26" ht="22.5" customHeight="1">
      <c r="A796" s="195"/>
      <c r="B796" s="195"/>
      <c r="C796" s="195"/>
      <c r="D796" s="195"/>
      <c r="E796" s="195"/>
      <c r="F796" s="195"/>
      <c r="G796" s="195"/>
      <c r="H796" s="195"/>
      <c r="I796" s="195"/>
      <c r="J796" s="195"/>
      <c r="K796" s="195"/>
      <c r="L796" s="196"/>
      <c r="M796" s="196"/>
      <c r="N796" s="196"/>
      <c r="O796" s="195"/>
      <c r="P796" s="195"/>
      <c r="Q796" s="195"/>
      <c r="R796" s="195"/>
      <c r="S796" s="195"/>
      <c r="T796" s="195"/>
      <c r="U796" s="195"/>
      <c r="V796" s="195"/>
      <c r="W796" s="195"/>
      <c r="X796" s="195"/>
      <c r="Y796" s="195"/>
      <c r="Z796" s="195"/>
    </row>
    <row r="797" spans="1:26" ht="22.5" customHeight="1">
      <c r="A797" s="195"/>
      <c r="B797" s="195"/>
      <c r="C797" s="195"/>
      <c r="D797" s="195"/>
      <c r="E797" s="195"/>
      <c r="F797" s="195"/>
      <c r="G797" s="195"/>
      <c r="H797" s="195"/>
      <c r="I797" s="195"/>
      <c r="J797" s="195"/>
      <c r="K797" s="195"/>
      <c r="L797" s="196"/>
      <c r="M797" s="196"/>
      <c r="N797" s="196"/>
      <c r="O797" s="195"/>
      <c r="P797" s="195"/>
      <c r="Q797" s="195"/>
      <c r="R797" s="195"/>
      <c r="S797" s="195"/>
      <c r="T797" s="195"/>
      <c r="U797" s="195"/>
      <c r="V797" s="195"/>
      <c r="W797" s="195"/>
      <c r="X797" s="195"/>
      <c r="Y797" s="195"/>
      <c r="Z797" s="195"/>
    </row>
    <row r="798" spans="1:26" ht="22.5" customHeight="1">
      <c r="A798" s="195"/>
      <c r="B798" s="195"/>
      <c r="C798" s="195"/>
      <c r="D798" s="195"/>
      <c r="E798" s="195"/>
      <c r="F798" s="195"/>
      <c r="G798" s="195"/>
      <c r="H798" s="195"/>
      <c r="I798" s="195"/>
      <c r="J798" s="195"/>
      <c r="K798" s="195"/>
      <c r="L798" s="196"/>
      <c r="M798" s="196"/>
      <c r="N798" s="196"/>
      <c r="O798" s="195"/>
      <c r="P798" s="195"/>
      <c r="Q798" s="195"/>
      <c r="R798" s="195"/>
      <c r="S798" s="195"/>
      <c r="T798" s="195"/>
      <c r="U798" s="195"/>
      <c r="V798" s="195"/>
      <c r="W798" s="195"/>
      <c r="X798" s="195"/>
      <c r="Y798" s="195"/>
      <c r="Z798" s="195"/>
    </row>
    <row r="799" spans="1:26" ht="22.5" customHeight="1">
      <c r="A799" s="195"/>
      <c r="B799" s="195"/>
      <c r="C799" s="195"/>
      <c r="D799" s="195"/>
      <c r="E799" s="195"/>
      <c r="F799" s="195"/>
      <c r="G799" s="195"/>
      <c r="H799" s="195"/>
      <c r="I799" s="195"/>
      <c r="J799" s="195"/>
      <c r="K799" s="195"/>
      <c r="L799" s="196"/>
      <c r="M799" s="196"/>
      <c r="N799" s="196"/>
      <c r="O799" s="195"/>
      <c r="P799" s="195"/>
      <c r="Q799" s="195"/>
      <c r="R799" s="195"/>
      <c r="S799" s="195"/>
      <c r="T799" s="195"/>
      <c r="U799" s="195"/>
      <c r="V799" s="195"/>
      <c r="W799" s="195"/>
      <c r="X799" s="195"/>
      <c r="Y799" s="195"/>
      <c r="Z799" s="195"/>
    </row>
    <row r="800" spans="1:26" ht="22.5" customHeight="1">
      <c r="A800" s="195"/>
      <c r="B800" s="195"/>
      <c r="C800" s="195"/>
      <c r="D800" s="195"/>
      <c r="E800" s="195"/>
      <c r="F800" s="195"/>
      <c r="G800" s="195"/>
      <c r="H800" s="195"/>
      <c r="I800" s="195"/>
      <c r="J800" s="195"/>
      <c r="K800" s="195"/>
      <c r="L800" s="196"/>
      <c r="M800" s="196"/>
      <c r="N800" s="196"/>
      <c r="O800" s="195"/>
      <c r="P800" s="195"/>
      <c r="Q800" s="195"/>
      <c r="R800" s="195"/>
      <c r="S800" s="195"/>
      <c r="T800" s="195"/>
      <c r="U800" s="195"/>
      <c r="V800" s="195"/>
      <c r="W800" s="195"/>
      <c r="X800" s="195"/>
      <c r="Y800" s="195"/>
      <c r="Z800" s="195"/>
    </row>
    <row r="801" spans="1:26" ht="22.5" customHeight="1">
      <c r="A801" s="195"/>
      <c r="B801" s="195"/>
      <c r="C801" s="195"/>
      <c r="D801" s="195"/>
      <c r="E801" s="195"/>
      <c r="F801" s="195"/>
      <c r="G801" s="195"/>
      <c r="H801" s="195"/>
      <c r="I801" s="195"/>
      <c r="J801" s="195"/>
      <c r="K801" s="195"/>
      <c r="L801" s="196"/>
      <c r="M801" s="196"/>
      <c r="N801" s="196"/>
      <c r="O801" s="195"/>
      <c r="P801" s="195"/>
      <c r="Q801" s="195"/>
      <c r="R801" s="195"/>
      <c r="S801" s="195"/>
      <c r="T801" s="195"/>
      <c r="U801" s="195"/>
      <c r="V801" s="195"/>
      <c r="W801" s="195"/>
      <c r="X801" s="195"/>
      <c r="Y801" s="195"/>
      <c r="Z801" s="195"/>
    </row>
    <row r="802" spans="1:26" ht="22.5" customHeight="1">
      <c r="A802" s="195"/>
      <c r="B802" s="195"/>
      <c r="C802" s="195"/>
      <c r="D802" s="195"/>
      <c r="E802" s="195"/>
      <c r="F802" s="195"/>
      <c r="G802" s="195"/>
      <c r="H802" s="195"/>
      <c r="I802" s="195"/>
      <c r="J802" s="195"/>
      <c r="K802" s="195"/>
      <c r="L802" s="196"/>
      <c r="M802" s="196"/>
      <c r="N802" s="196"/>
      <c r="O802" s="195"/>
      <c r="P802" s="195"/>
      <c r="Q802" s="195"/>
      <c r="R802" s="195"/>
      <c r="S802" s="195"/>
      <c r="T802" s="195"/>
      <c r="U802" s="195"/>
      <c r="V802" s="195"/>
      <c r="W802" s="195"/>
      <c r="X802" s="195"/>
      <c r="Y802" s="195"/>
      <c r="Z802" s="195"/>
    </row>
    <row r="803" spans="1:26" ht="22.5" customHeight="1">
      <c r="A803" s="195"/>
      <c r="B803" s="195"/>
      <c r="C803" s="195"/>
      <c r="D803" s="195"/>
      <c r="E803" s="195"/>
      <c r="F803" s="195"/>
      <c r="G803" s="195"/>
      <c r="H803" s="195"/>
      <c r="I803" s="195"/>
      <c r="J803" s="195"/>
      <c r="K803" s="195"/>
      <c r="L803" s="196"/>
      <c r="M803" s="196"/>
      <c r="N803" s="196"/>
      <c r="O803" s="195"/>
      <c r="P803" s="195"/>
      <c r="Q803" s="195"/>
      <c r="R803" s="195"/>
      <c r="S803" s="195"/>
      <c r="T803" s="195"/>
      <c r="U803" s="195"/>
      <c r="V803" s="195"/>
      <c r="W803" s="195"/>
      <c r="X803" s="195"/>
      <c r="Y803" s="195"/>
      <c r="Z803" s="195"/>
    </row>
    <row r="804" spans="1:26" ht="22.5" customHeight="1">
      <c r="A804" s="195"/>
      <c r="B804" s="195"/>
      <c r="C804" s="195"/>
      <c r="D804" s="195"/>
      <c r="E804" s="195"/>
      <c r="F804" s="195"/>
      <c r="G804" s="195"/>
      <c r="H804" s="195"/>
      <c r="I804" s="195"/>
      <c r="J804" s="195"/>
      <c r="K804" s="195"/>
      <c r="L804" s="196"/>
      <c r="M804" s="196"/>
      <c r="N804" s="196"/>
      <c r="O804" s="195"/>
      <c r="P804" s="195"/>
      <c r="Q804" s="195"/>
      <c r="R804" s="195"/>
      <c r="S804" s="195"/>
      <c r="T804" s="195"/>
      <c r="U804" s="195"/>
      <c r="V804" s="195"/>
      <c r="W804" s="195"/>
      <c r="X804" s="195"/>
      <c r="Y804" s="195"/>
      <c r="Z804" s="195"/>
    </row>
    <row r="805" spans="1:26" ht="22.5" customHeight="1">
      <c r="A805" s="195"/>
      <c r="B805" s="195"/>
      <c r="C805" s="195"/>
      <c r="D805" s="195"/>
      <c r="E805" s="195"/>
      <c r="F805" s="195"/>
      <c r="G805" s="195"/>
      <c r="H805" s="195"/>
      <c r="I805" s="195"/>
      <c r="J805" s="195"/>
      <c r="K805" s="195"/>
      <c r="L805" s="196"/>
      <c r="M805" s="196"/>
      <c r="N805" s="196"/>
      <c r="O805" s="195"/>
      <c r="P805" s="195"/>
      <c r="Q805" s="195"/>
      <c r="R805" s="195"/>
      <c r="S805" s="195"/>
      <c r="T805" s="195"/>
      <c r="U805" s="195"/>
      <c r="V805" s="195"/>
      <c r="W805" s="195"/>
      <c r="X805" s="195"/>
      <c r="Y805" s="195"/>
      <c r="Z805" s="195"/>
    </row>
    <row r="806" spans="1:26" ht="22.5" customHeight="1">
      <c r="A806" s="195"/>
      <c r="B806" s="195"/>
      <c r="C806" s="195"/>
      <c r="D806" s="195"/>
      <c r="E806" s="195"/>
      <c r="F806" s="195"/>
      <c r="G806" s="195"/>
      <c r="H806" s="195"/>
      <c r="I806" s="195"/>
      <c r="J806" s="195"/>
      <c r="K806" s="195"/>
      <c r="L806" s="196"/>
      <c r="M806" s="196"/>
      <c r="N806" s="196"/>
      <c r="O806" s="195"/>
      <c r="P806" s="195"/>
      <c r="Q806" s="195"/>
      <c r="R806" s="195"/>
      <c r="S806" s="195"/>
      <c r="T806" s="195"/>
      <c r="U806" s="195"/>
      <c r="V806" s="195"/>
      <c r="W806" s="195"/>
      <c r="X806" s="195"/>
      <c r="Y806" s="195"/>
      <c r="Z806" s="195"/>
    </row>
    <row r="807" spans="1:26" ht="22.5" customHeight="1">
      <c r="A807" s="195"/>
      <c r="B807" s="195"/>
      <c r="C807" s="195"/>
      <c r="D807" s="195"/>
      <c r="E807" s="195"/>
      <c r="F807" s="195"/>
      <c r="G807" s="195"/>
      <c r="H807" s="195"/>
      <c r="I807" s="195"/>
      <c r="J807" s="195"/>
      <c r="K807" s="195"/>
      <c r="L807" s="196"/>
      <c r="M807" s="196"/>
      <c r="N807" s="196"/>
      <c r="O807" s="195"/>
      <c r="P807" s="195"/>
      <c r="Q807" s="195"/>
      <c r="R807" s="195"/>
      <c r="S807" s="195"/>
      <c r="T807" s="195"/>
      <c r="U807" s="195"/>
      <c r="V807" s="195"/>
      <c r="W807" s="195"/>
      <c r="X807" s="195"/>
      <c r="Y807" s="195"/>
      <c r="Z807" s="195"/>
    </row>
    <row r="808" spans="1:26" ht="22.5" customHeight="1">
      <c r="A808" s="195"/>
      <c r="B808" s="195"/>
      <c r="C808" s="195"/>
      <c r="D808" s="195"/>
      <c r="E808" s="195"/>
      <c r="F808" s="195"/>
      <c r="G808" s="195"/>
      <c r="H808" s="195"/>
      <c r="I808" s="195"/>
      <c r="J808" s="195"/>
      <c r="K808" s="195"/>
      <c r="L808" s="196"/>
      <c r="M808" s="196"/>
      <c r="N808" s="196"/>
      <c r="O808" s="195"/>
      <c r="P808" s="195"/>
      <c r="Q808" s="195"/>
      <c r="R808" s="195"/>
      <c r="S808" s="195"/>
      <c r="T808" s="195"/>
      <c r="U808" s="195"/>
      <c r="V808" s="195"/>
      <c r="W808" s="195"/>
      <c r="X808" s="195"/>
      <c r="Y808" s="195"/>
      <c r="Z808" s="195"/>
    </row>
    <row r="809" spans="1:26" ht="22.5" customHeight="1">
      <c r="A809" s="195"/>
      <c r="B809" s="195"/>
      <c r="C809" s="195"/>
      <c r="D809" s="195"/>
      <c r="E809" s="195"/>
      <c r="F809" s="195"/>
      <c r="G809" s="195"/>
      <c r="H809" s="195"/>
      <c r="I809" s="195"/>
      <c r="J809" s="195"/>
      <c r="K809" s="195"/>
      <c r="L809" s="196"/>
      <c r="M809" s="196"/>
      <c r="N809" s="196"/>
      <c r="O809" s="195"/>
      <c r="P809" s="195"/>
      <c r="Q809" s="195"/>
      <c r="R809" s="195"/>
      <c r="S809" s="195"/>
      <c r="T809" s="195"/>
      <c r="U809" s="195"/>
      <c r="V809" s="195"/>
      <c r="W809" s="195"/>
      <c r="X809" s="195"/>
      <c r="Y809" s="195"/>
      <c r="Z809" s="195"/>
    </row>
    <row r="810" spans="1:26" ht="22.5" customHeight="1">
      <c r="A810" s="195"/>
      <c r="B810" s="195"/>
      <c r="C810" s="195"/>
      <c r="D810" s="195"/>
      <c r="E810" s="195"/>
      <c r="F810" s="195"/>
      <c r="G810" s="195"/>
      <c r="H810" s="195"/>
      <c r="I810" s="195"/>
      <c r="J810" s="195"/>
      <c r="K810" s="195"/>
      <c r="L810" s="196"/>
      <c r="M810" s="196"/>
      <c r="N810" s="196"/>
      <c r="O810" s="195"/>
      <c r="P810" s="195"/>
      <c r="Q810" s="195"/>
      <c r="R810" s="195"/>
      <c r="S810" s="195"/>
      <c r="T810" s="195"/>
      <c r="U810" s="195"/>
      <c r="V810" s="195"/>
      <c r="W810" s="195"/>
      <c r="X810" s="195"/>
      <c r="Y810" s="195"/>
      <c r="Z810" s="195"/>
    </row>
    <row r="811" spans="1:26" ht="22.5" customHeight="1">
      <c r="A811" s="195"/>
      <c r="B811" s="195"/>
      <c r="C811" s="195"/>
      <c r="D811" s="195"/>
      <c r="E811" s="195"/>
      <c r="F811" s="195"/>
      <c r="G811" s="195"/>
      <c r="H811" s="195"/>
      <c r="I811" s="195"/>
      <c r="J811" s="195"/>
      <c r="K811" s="195"/>
      <c r="L811" s="196"/>
      <c r="M811" s="196"/>
      <c r="N811" s="196"/>
      <c r="O811" s="195"/>
      <c r="P811" s="195"/>
      <c r="Q811" s="195"/>
      <c r="R811" s="195"/>
      <c r="S811" s="195"/>
      <c r="T811" s="195"/>
      <c r="U811" s="195"/>
      <c r="V811" s="195"/>
      <c r="W811" s="195"/>
      <c r="X811" s="195"/>
      <c r="Y811" s="195"/>
      <c r="Z811" s="195"/>
    </row>
    <row r="812" spans="1:26" ht="22.5" customHeight="1">
      <c r="A812" s="195"/>
      <c r="B812" s="195"/>
      <c r="C812" s="195"/>
      <c r="D812" s="195"/>
      <c r="E812" s="195"/>
      <c r="F812" s="195"/>
      <c r="G812" s="195"/>
      <c r="H812" s="195"/>
      <c r="I812" s="195"/>
      <c r="J812" s="195"/>
      <c r="K812" s="195"/>
      <c r="L812" s="196"/>
      <c r="M812" s="196"/>
      <c r="N812" s="196"/>
      <c r="O812" s="195"/>
      <c r="P812" s="195"/>
      <c r="Q812" s="195"/>
      <c r="R812" s="195"/>
      <c r="S812" s="195"/>
      <c r="T812" s="195"/>
      <c r="U812" s="195"/>
      <c r="V812" s="195"/>
      <c r="W812" s="195"/>
      <c r="X812" s="195"/>
      <c r="Y812" s="195"/>
      <c r="Z812" s="195"/>
    </row>
    <row r="813" spans="1:26" ht="22.5" customHeight="1">
      <c r="A813" s="195"/>
      <c r="B813" s="195"/>
      <c r="C813" s="195"/>
      <c r="D813" s="195"/>
      <c r="E813" s="195"/>
      <c r="F813" s="195"/>
      <c r="G813" s="195"/>
      <c r="H813" s="195"/>
      <c r="I813" s="195"/>
      <c r="J813" s="195"/>
      <c r="K813" s="195"/>
      <c r="L813" s="196"/>
      <c r="M813" s="196"/>
      <c r="N813" s="196"/>
      <c r="O813" s="195"/>
      <c r="P813" s="195"/>
      <c r="Q813" s="195"/>
      <c r="R813" s="195"/>
      <c r="S813" s="195"/>
      <c r="T813" s="195"/>
      <c r="U813" s="195"/>
      <c r="V813" s="195"/>
      <c r="W813" s="195"/>
      <c r="X813" s="195"/>
      <c r="Y813" s="195"/>
      <c r="Z813" s="195"/>
    </row>
    <row r="814" spans="1:26" ht="22.5" customHeight="1">
      <c r="A814" s="195"/>
      <c r="B814" s="195"/>
      <c r="C814" s="195"/>
      <c r="D814" s="195"/>
      <c r="E814" s="195"/>
      <c r="F814" s="195"/>
      <c r="G814" s="195"/>
      <c r="H814" s="195"/>
      <c r="I814" s="195"/>
      <c r="J814" s="195"/>
      <c r="K814" s="195"/>
      <c r="L814" s="196"/>
      <c r="M814" s="196"/>
      <c r="N814" s="196"/>
      <c r="O814" s="195"/>
      <c r="P814" s="195"/>
      <c r="Q814" s="195"/>
      <c r="R814" s="195"/>
      <c r="S814" s="195"/>
      <c r="T814" s="195"/>
      <c r="U814" s="195"/>
      <c r="V814" s="195"/>
      <c r="W814" s="195"/>
      <c r="X814" s="195"/>
      <c r="Y814" s="195"/>
      <c r="Z814" s="195"/>
    </row>
    <row r="815" spans="1:26" ht="22.5" customHeight="1">
      <c r="A815" s="195"/>
      <c r="B815" s="195"/>
      <c r="C815" s="195"/>
      <c r="D815" s="195"/>
      <c r="E815" s="195"/>
      <c r="F815" s="195"/>
      <c r="G815" s="195"/>
      <c r="H815" s="195"/>
      <c r="I815" s="195"/>
      <c r="J815" s="195"/>
      <c r="K815" s="195"/>
      <c r="L815" s="196"/>
      <c r="M815" s="196"/>
      <c r="N815" s="196"/>
      <c r="O815" s="195"/>
      <c r="P815" s="195"/>
      <c r="Q815" s="195"/>
      <c r="R815" s="195"/>
      <c r="S815" s="195"/>
      <c r="T815" s="195"/>
      <c r="U815" s="195"/>
      <c r="V815" s="195"/>
      <c r="W815" s="195"/>
      <c r="X815" s="195"/>
      <c r="Y815" s="195"/>
      <c r="Z815" s="195"/>
    </row>
    <row r="816" spans="1:26" ht="22.5" customHeight="1">
      <c r="A816" s="195"/>
      <c r="B816" s="195"/>
      <c r="C816" s="195"/>
      <c r="D816" s="195"/>
      <c r="E816" s="195"/>
      <c r="F816" s="195"/>
      <c r="G816" s="195"/>
      <c r="H816" s="195"/>
      <c r="I816" s="195"/>
      <c r="J816" s="195"/>
      <c r="K816" s="195"/>
      <c r="L816" s="196"/>
      <c r="M816" s="196"/>
      <c r="N816" s="196"/>
      <c r="O816" s="195"/>
      <c r="P816" s="195"/>
      <c r="Q816" s="195"/>
      <c r="R816" s="195"/>
      <c r="S816" s="195"/>
      <c r="T816" s="195"/>
      <c r="U816" s="195"/>
      <c r="V816" s="195"/>
      <c r="W816" s="195"/>
      <c r="X816" s="195"/>
      <c r="Y816" s="195"/>
      <c r="Z816" s="195"/>
    </row>
    <row r="817" spans="1:26" ht="22.5" customHeight="1">
      <c r="A817" s="195"/>
      <c r="B817" s="195"/>
      <c r="C817" s="195"/>
      <c r="D817" s="195"/>
      <c r="E817" s="195"/>
      <c r="F817" s="195"/>
      <c r="G817" s="195"/>
      <c r="H817" s="195"/>
      <c r="I817" s="195"/>
      <c r="J817" s="195"/>
      <c r="K817" s="195"/>
      <c r="L817" s="196"/>
      <c r="M817" s="196"/>
      <c r="N817" s="196"/>
      <c r="O817" s="195"/>
      <c r="P817" s="195"/>
      <c r="Q817" s="195"/>
      <c r="R817" s="195"/>
      <c r="S817" s="195"/>
      <c r="T817" s="195"/>
      <c r="U817" s="195"/>
      <c r="V817" s="195"/>
      <c r="W817" s="195"/>
      <c r="X817" s="195"/>
      <c r="Y817" s="195"/>
      <c r="Z817" s="195"/>
    </row>
    <row r="818" spans="1:26" ht="22.5" customHeight="1">
      <c r="A818" s="195"/>
      <c r="B818" s="195"/>
      <c r="C818" s="195"/>
      <c r="D818" s="195"/>
      <c r="E818" s="195"/>
      <c r="F818" s="195"/>
      <c r="G818" s="195"/>
      <c r="H818" s="195"/>
      <c r="I818" s="195"/>
      <c r="J818" s="195"/>
      <c r="K818" s="195"/>
      <c r="L818" s="196"/>
      <c r="M818" s="196"/>
      <c r="N818" s="196"/>
      <c r="O818" s="195"/>
      <c r="P818" s="195"/>
      <c r="Q818" s="195"/>
      <c r="R818" s="195"/>
      <c r="S818" s="195"/>
      <c r="T818" s="195"/>
      <c r="U818" s="195"/>
      <c r="V818" s="195"/>
      <c r="W818" s="195"/>
      <c r="X818" s="195"/>
      <c r="Y818" s="195"/>
      <c r="Z818" s="195"/>
    </row>
    <row r="819" spans="1:26" ht="22.5" customHeight="1">
      <c r="A819" s="195"/>
      <c r="B819" s="195"/>
      <c r="C819" s="195"/>
      <c r="D819" s="195"/>
      <c r="E819" s="195"/>
      <c r="F819" s="195"/>
      <c r="G819" s="195"/>
      <c r="H819" s="195"/>
      <c r="I819" s="195"/>
      <c r="J819" s="195"/>
      <c r="K819" s="195"/>
      <c r="L819" s="196"/>
      <c r="M819" s="196"/>
      <c r="N819" s="196"/>
      <c r="O819" s="195"/>
      <c r="P819" s="195"/>
      <c r="Q819" s="195"/>
      <c r="R819" s="195"/>
      <c r="S819" s="195"/>
      <c r="T819" s="195"/>
      <c r="U819" s="195"/>
      <c r="V819" s="195"/>
      <c r="W819" s="195"/>
      <c r="X819" s="195"/>
      <c r="Y819" s="195"/>
      <c r="Z819" s="195"/>
    </row>
    <row r="820" spans="1:26" ht="22.5" customHeight="1">
      <c r="A820" s="195"/>
      <c r="B820" s="195"/>
      <c r="C820" s="195"/>
      <c r="D820" s="195"/>
      <c r="E820" s="195"/>
      <c r="F820" s="195"/>
      <c r="G820" s="195"/>
      <c r="H820" s="195"/>
      <c r="I820" s="195"/>
      <c r="J820" s="195"/>
      <c r="K820" s="195"/>
      <c r="L820" s="196"/>
      <c r="M820" s="196"/>
      <c r="N820" s="196"/>
      <c r="O820" s="195"/>
      <c r="P820" s="195"/>
      <c r="Q820" s="195"/>
      <c r="R820" s="195"/>
      <c r="S820" s="195"/>
      <c r="T820" s="195"/>
      <c r="U820" s="195"/>
      <c r="V820" s="195"/>
      <c r="W820" s="195"/>
      <c r="X820" s="195"/>
      <c r="Y820" s="195"/>
      <c r="Z820" s="195"/>
    </row>
    <row r="821" spans="1:26" ht="22.5" customHeight="1">
      <c r="A821" s="195"/>
      <c r="B821" s="195"/>
      <c r="C821" s="195"/>
      <c r="D821" s="195"/>
      <c r="E821" s="195"/>
      <c r="F821" s="195"/>
      <c r="G821" s="195"/>
      <c r="H821" s="195"/>
      <c r="I821" s="195"/>
      <c r="J821" s="195"/>
      <c r="K821" s="195"/>
      <c r="L821" s="196"/>
      <c r="M821" s="196"/>
      <c r="N821" s="196"/>
      <c r="O821" s="195"/>
      <c r="P821" s="195"/>
      <c r="Q821" s="195"/>
      <c r="R821" s="195"/>
      <c r="S821" s="195"/>
      <c r="T821" s="195"/>
      <c r="U821" s="195"/>
      <c r="V821" s="195"/>
      <c r="W821" s="195"/>
      <c r="X821" s="195"/>
      <c r="Y821" s="195"/>
      <c r="Z821" s="195"/>
    </row>
    <row r="822" spans="1:26" ht="22.5" customHeight="1">
      <c r="A822" s="195"/>
      <c r="B822" s="195"/>
      <c r="C822" s="195"/>
      <c r="D822" s="195"/>
      <c r="E822" s="195"/>
      <c r="F822" s="195"/>
      <c r="G822" s="195"/>
      <c r="H822" s="195"/>
      <c r="I822" s="195"/>
      <c r="J822" s="195"/>
      <c r="K822" s="195"/>
      <c r="L822" s="196"/>
      <c r="M822" s="196"/>
      <c r="N822" s="196"/>
      <c r="O822" s="195"/>
      <c r="P822" s="195"/>
      <c r="Q822" s="195"/>
      <c r="R822" s="195"/>
      <c r="S822" s="195"/>
      <c r="T822" s="195"/>
      <c r="U822" s="195"/>
      <c r="V822" s="195"/>
      <c r="W822" s="195"/>
      <c r="X822" s="195"/>
      <c r="Y822" s="195"/>
      <c r="Z822" s="195"/>
    </row>
    <row r="823" spans="1:26" ht="22.5" customHeight="1">
      <c r="A823" s="195"/>
      <c r="B823" s="195"/>
      <c r="C823" s="195"/>
      <c r="D823" s="195"/>
      <c r="E823" s="195"/>
      <c r="F823" s="195"/>
      <c r="G823" s="195"/>
      <c r="H823" s="195"/>
      <c r="I823" s="195"/>
      <c r="J823" s="195"/>
      <c r="K823" s="195"/>
      <c r="L823" s="196"/>
      <c r="M823" s="196"/>
      <c r="N823" s="196"/>
      <c r="O823" s="195"/>
      <c r="P823" s="195"/>
      <c r="Q823" s="195"/>
      <c r="R823" s="195"/>
      <c r="S823" s="195"/>
      <c r="T823" s="195"/>
      <c r="U823" s="195"/>
      <c r="V823" s="195"/>
      <c r="W823" s="195"/>
      <c r="X823" s="195"/>
      <c r="Y823" s="195"/>
      <c r="Z823" s="195"/>
    </row>
    <row r="824" spans="1:26" ht="22.5" customHeight="1">
      <c r="A824" s="195"/>
      <c r="B824" s="195"/>
      <c r="C824" s="195"/>
      <c r="D824" s="195"/>
      <c r="E824" s="195"/>
      <c r="F824" s="195"/>
      <c r="G824" s="195"/>
      <c r="H824" s="195"/>
      <c r="I824" s="195"/>
      <c r="J824" s="195"/>
      <c r="K824" s="195"/>
      <c r="L824" s="196"/>
      <c r="M824" s="196"/>
      <c r="N824" s="196"/>
      <c r="O824" s="195"/>
      <c r="P824" s="195"/>
      <c r="Q824" s="195"/>
      <c r="R824" s="195"/>
      <c r="S824" s="195"/>
      <c r="T824" s="195"/>
      <c r="U824" s="195"/>
      <c r="V824" s="195"/>
      <c r="W824" s="195"/>
      <c r="X824" s="195"/>
      <c r="Y824" s="195"/>
      <c r="Z824" s="195"/>
    </row>
    <row r="825" spans="1:26" ht="22.5" customHeight="1">
      <c r="A825" s="195"/>
      <c r="B825" s="195"/>
      <c r="C825" s="195"/>
      <c r="D825" s="195"/>
      <c r="E825" s="195"/>
      <c r="F825" s="195"/>
      <c r="G825" s="195"/>
      <c r="H825" s="195"/>
      <c r="I825" s="195"/>
      <c r="J825" s="195"/>
      <c r="K825" s="195"/>
      <c r="L825" s="196"/>
      <c r="M825" s="196"/>
      <c r="N825" s="196"/>
      <c r="O825" s="195"/>
      <c r="P825" s="195"/>
      <c r="Q825" s="195"/>
      <c r="R825" s="195"/>
      <c r="S825" s="195"/>
      <c r="T825" s="195"/>
      <c r="U825" s="195"/>
      <c r="V825" s="195"/>
      <c r="W825" s="195"/>
      <c r="X825" s="195"/>
      <c r="Y825" s="195"/>
      <c r="Z825" s="195"/>
    </row>
    <row r="826" spans="1:26" ht="22.5" customHeight="1">
      <c r="A826" s="195"/>
      <c r="B826" s="195"/>
      <c r="C826" s="195"/>
      <c r="D826" s="195"/>
      <c r="E826" s="195"/>
      <c r="F826" s="195"/>
      <c r="G826" s="195"/>
      <c r="H826" s="195"/>
      <c r="I826" s="195"/>
      <c r="J826" s="195"/>
      <c r="K826" s="195"/>
      <c r="L826" s="196"/>
      <c r="M826" s="196"/>
      <c r="N826" s="196"/>
      <c r="O826" s="195"/>
      <c r="P826" s="195"/>
      <c r="Q826" s="195"/>
      <c r="R826" s="195"/>
      <c r="S826" s="195"/>
      <c r="T826" s="195"/>
      <c r="U826" s="195"/>
      <c r="V826" s="195"/>
      <c r="W826" s="195"/>
      <c r="X826" s="195"/>
      <c r="Y826" s="195"/>
      <c r="Z826" s="195"/>
    </row>
    <row r="827" spans="1:26" ht="22.5" customHeight="1">
      <c r="A827" s="195"/>
      <c r="B827" s="195"/>
      <c r="C827" s="195"/>
      <c r="D827" s="195"/>
      <c r="E827" s="195"/>
      <c r="F827" s="195"/>
      <c r="G827" s="195"/>
      <c r="H827" s="195"/>
      <c r="I827" s="195"/>
      <c r="J827" s="195"/>
      <c r="K827" s="195"/>
      <c r="L827" s="196"/>
      <c r="M827" s="196"/>
      <c r="N827" s="196"/>
      <c r="O827" s="195"/>
      <c r="P827" s="195"/>
      <c r="Q827" s="195"/>
      <c r="R827" s="195"/>
      <c r="S827" s="195"/>
      <c r="T827" s="195"/>
      <c r="U827" s="195"/>
      <c r="V827" s="195"/>
      <c r="W827" s="195"/>
      <c r="X827" s="195"/>
      <c r="Y827" s="195"/>
      <c r="Z827" s="195"/>
    </row>
    <row r="828" spans="1:26" ht="22.5" customHeight="1">
      <c r="A828" s="195"/>
      <c r="B828" s="195"/>
      <c r="C828" s="195"/>
      <c r="D828" s="195"/>
      <c r="E828" s="195"/>
      <c r="F828" s="195"/>
      <c r="G828" s="195"/>
      <c r="H828" s="195"/>
      <c r="I828" s="195"/>
      <c r="J828" s="195"/>
      <c r="K828" s="195"/>
      <c r="L828" s="196"/>
      <c r="M828" s="196"/>
      <c r="N828" s="196"/>
      <c r="O828" s="195"/>
      <c r="P828" s="195"/>
      <c r="Q828" s="195"/>
      <c r="R828" s="195"/>
      <c r="S828" s="195"/>
      <c r="T828" s="195"/>
      <c r="U828" s="195"/>
      <c r="V828" s="195"/>
      <c r="W828" s="195"/>
      <c r="X828" s="195"/>
      <c r="Y828" s="195"/>
      <c r="Z828" s="195"/>
    </row>
    <row r="829" spans="1:26" ht="22.5" customHeight="1">
      <c r="A829" s="195"/>
      <c r="B829" s="195"/>
      <c r="C829" s="195"/>
      <c r="D829" s="195"/>
      <c r="E829" s="195"/>
      <c r="F829" s="195"/>
      <c r="G829" s="195"/>
      <c r="H829" s="195"/>
      <c r="I829" s="195"/>
      <c r="J829" s="195"/>
      <c r="K829" s="195"/>
      <c r="L829" s="196"/>
      <c r="M829" s="196"/>
      <c r="N829" s="196"/>
      <c r="O829" s="195"/>
      <c r="P829" s="195"/>
      <c r="Q829" s="195"/>
      <c r="R829" s="195"/>
      <c r="S829" s="195"/>
      <c r="T829" s="195"/>
      <c r="U829" s="195"/>
      <c r="V829" s="195"/>
      <c r="W829" s="195"/>
      <c r="X829" s="195"/>
      <c r="Y829" s="195"/>
      <c r="Z829" s="195"/>
    </row>
    <row r="830" spans="1:26" ht="22.5" customHeight="1">
      <c r="A830" s="195"/>
      <c r="B830" s="195"/>
      <c r="C830" s="195"/>
      <c r="D830" s="195"/>
      <c r="E830" s="195"/>
      <c r="F830" s="195"/>
      <c r="G830" s="195"/>
      <c r="H830" s="195"/>
      <c r="I830" s="195"/>
      <c r="J830" s="195"/>
      <c r="K830" s="195"/>
      <c r="L830" s="196"/>
      <c r="M830" s="196"/>
      <c r="N830" s="196"/>
      <c r="O830" s="195"/>
      <c r="P830" s="195"/>
      <c r="Q830" s="195"/>
      <c r="R830" s="195"/>
      <c r="S830" s="195"/>
      <c r="T830" s="195"/>
      <c r="U830" s="195"/>
      <c r="V830" s="195"/>
      <c r="W830" s="195"/>
      <c r="X830" s="195"/>
      <c r="Y830" s="195"/>
      <c r="Z830" s="195"/>
    </row>
    <row r="831" spans="1:26" ht="22.5" customHeight="1">
      <c r="A831" s="195"/>
      <c r="B831" s="195"/>
      <c r="C831" s="195"/>
      <c r="D831" s="195"/>
      <c r="E831" s="195"/>
      <c r="F831" s="195"/>
      <c r="G831" s="195"/>
      <c r="H831" s="195"/>
      <c r="I831" s="195"/>
      <c r="J831" s="195"/>
      <c r="K831" s="195"/>
      <c r="L831" s="196"/>
      <c r="M831" s="196"/>
      <c r="N831" s="196"/>
      <c r="O831" s="195"/>
      <c r="P831" s="195"/>
      <c r="Q831" s="195"/>
      <c r="R831" s="195"/>
      <c r="S831" s="195"/>
      <c r="T831" s="195"/>
      <c r="U831" s="195"/>
      <c r="V831" s="195"/>
      <c r="W831" s="195"/>
      <c r="X831" s="195"/>
      <c r="Y831" s="195"/>
      <c r="Z831" s="195"/>
    </row>
    <row r="832" spans="1:26" ht="22.5" customHeight="1">
      <c r="A832" s="195"/>
      <c r="B832" s="195"/>
      <c r="C832" s="195"/>
      <c r="D832" s="195"/>
      <c r="E832" s="195"/>
      <c r="F832" s="195"/>
      <c r="G832" s="195"/>
      <c r="H832" s="195"/>
      <c r="I832" s="195"/>
      <c r="J832" s="195"/>
      <c r="K832" s="195"/>
      <c r="L832" s="196"/>
      <c r="M832" s="196"/>
      <c r="N832" s="196"/>
      <c r="O832" s="195"/>
      <c r="P832" s="195"/>
      <c r="Q832" s="195"/>
      <c r="R832" s="195"/>
      <c r="S832" s="195"/>
      <c r="T832" s="195"/>
      <c r="U832" s="195"/>
      <c r="V832" s="195"/>
      <c r="W832" s="195"/>
      <c r="X832" s="195"/>
      <c r="Y832" s="195"/>
      <c r="Z832" s="195"/>
    </row>
    <row r="833" spans="1:26" ht="22.5" customHeight="1">
      <c r="A833" s="195"/>
      <c r="B833" s="195"/>
      <c r="C833" s="195"/>
      <c r="D833" s="195"/>
      <c r="E833" s="195"/>
      <c r="F833" s="195"/>
      <c r="G833" s="195"/>
      <c r="H833" s="195"/>
      <c r="I833" s="195"/>
      <c r="J833" s="195"/>
      <c r="K833" s="195"/>
      <c r="L833" s="196"/>
      <c r="M833" s="196"/>
      <c r="N833" s="196"/>
      <c r="O833" s="195"/>
      <c r="P833" s="195"/>
      <c r="Q833" s="195"/>
      <c r="R833" s="195"/>
      <c r="S833" s="195"/>
      <c r="T833" s="195"/>
      <c r="U833" s="195"/>
      <c r="V833" s="195"/>
      <c r="W833" s="195"/>
      <c r="X833" s="195"/>
      <c r="Y833" s="195"/>
      <c r="Z833" s="195"/>
    </row>
    <row r="834" spans="1:26" ht="22.5" customHeight="1">
      <c r="A834" s="195"/>
      <c r="B834" s="195"/>
      <c r="C834" s="195"/>
      <c r="D834" s="195"/>
      <c r="E834" s="195"/>
      <c r="F834" s="195"/>
      <c r="G834" s="195"/>
      <c r="H834" s="195"/>
      <c r="I834" s="195"/>
      <c r="J834" s="195"/>
      <c r="K834" s="195"/>
      <c r="L834" s="196"/>
      <c r="M834" s="196"/>
      <c r="N834" s="196"/>
      <c r="O834" s="195"/>
      <c r="P834" s="195"/>
      <c r="Q834" s="195"/>
      <c r="R834" s="195"/>
      <c r="S834" s="195"/>
      <c r="T834" s="195"/>
      <c r="U834" s="195"/>
      <c r="V834" s="195"/>
      <c r="W834" s="195"/>
      <c r="X834" s="195"/>
      <c r="Y834" s="195"/>
      <c r="Z834" s="195"/>
    </row>
    <row r="835" spans="1:26" ht="22.5" customHeight="1">
      <c r="A835" s="195"/>
      <c r="B835" s="195"/>
      <c r="C835" s="195"/>
      <c r="D835" s="195"/>
      <c r="E835" s="195"/>
      <c r="F835" s="195"/>
      <c r="G835" s="195"/>
      <c r="H835" s="195"/>
      <c r="I835" s="195"/>
      <c r="J835" s="195"/>
      <c r="K835" s="195"/>
      <c r="L835" s="196"/>
      <c r="M835" s="196"/>
      <c r="N835" s="196"/>
      <c r="O835" s="195"/>
      <c r="P835" s="195"/>
      <c r="Q835" s="195"/>
      <c r="R835" s="195"/>
      <c r="S835" s="195"/>
      <c r="T835" s="195"/>
      <c r="U835" s="195"/>
      <c r="V835" s="195"/>
      <c r="W835" s="195"/>
      <c r="X835" s="195"/>
      <c r="Y835" s="195"/>
      <c r="Z835" s="195"/>
    </row>
    <row r="836" spans="1:26" ht="22.5" customHeight="1">
      <c r="A836" s="195"/>
      <c r="B836" s="195"/>
      <c r="C836" s="195"/>
      <c r="D836" s="195"/>
      <c r="E836" s="195"/>
      <c r="F836" s="195"/>
      <c r="G836" s="195"/>
      <c r="H836" s="195"/>
      <c r="I836" s="195"/>
      <c r="J836" s="195"/>
      <c r="K836" s="195"/>
      <c r="L836" s="196"/>
      <c r="M836" s="196"/>
      <c r="N836" s="196"/>
      <c r="O836" s="195"/>
      <c r="P836" s="195"/>
      <c r="Q836" s="195"/>
      <c r="R836" s="195"/>
      <c r="S836" s="195"/>
      <c r="T836" s="195"/>
      <c r="U836" s="195"/>
      <c r="V836" s="195"/>
      <c r="W836" s="195"/>
      <c r="X836" s="195"/>
      <c r="Y836" s="195"/>
      <c r="Z836" s="195"/>
    </row>
    <row r="837" spans="1:26" ht="22.5" customHeight="1">
      <c r="A837" s="195"/>
      <c r="B837" s="195"/>
      <c r="C837" s="195"/>
      <c r="D837" s="195"/>
      <c r="E837" s="195"/>
      <c r="F837" s="195"/>
      <c r="G837" s="195"/>
      <c r="H837" s="195"/>
      <c r="I837" s="195"/>
      <c r="J837" s="195"/>
      <c r="K837" s="195"/>
      <c r="L837" s="196"/>
      <c r="M837" s="196"/>
      <c r="N837" s="196"/>
      <c r="O837" s="195"/>
      <c r="P837" s="195"/>
      <c r="Q837" s="195"/>
      <c r="R837" s="195"/>
      <c r="S837" s="195"/>
      <c r="T837" s="195"/>
      <c r="U837" s="195"/>
      <c r="V837" s="195"/>
      <c r="W837" s="195"/>
      <c r="X837" s="195"/>
      <c r="Y837" s="195"/>
      <c r="Z837" s="195"/>
    </row>
    <row r="838" spans="1:26" ht="22.5" customHeight="1">
      <c r="A838" s="195"/>
      <c r="B838" s="195"/>
      <c r="C838" s="195"/>
      <c r="D838" s="195"/>
      <c r="E838" s="195"/>
      <c r="F838" s="195"/>
      <c r="G838" s="195"/>
      <c r="H838" s="195"/>
      <c r="I838" s="195"/>
      <c r="J838" s="195"/>
      <c r="K838" s="195"/>
      <c r="L838" s="196"/>
      <c r="M838" s="196"/>
      <c r="N838" s="196"/>
      <c r="O838" s="195"/>
      <c r="P838" s="195"/>
      <c r="Q838" s="195"/>
      <c r="R838" s="195"/>
      <c r="S838" s="195"/>
      <c r="T838" s="195"/>
      <c r="U838" s="195"/>
      <c r="V838" s="195"/>
      <c r="W838" s="195"/>
      <c r="X838" s="195"/>
      <c r="Y838" s="195"/>
      <c r="Z838" s="195"/>
    </row>
    <row r="839" spans="1:26" ht="22.5" customHeight="1">
      <c r="A839" s="195"/>
      <c r="B839" s="195"/>
      <c r="C839" s="195"/>
      <c r="D839" s="195"/>
      <c r="E839" s="195"/>
      <c r="F839" s="195"/>
      <c r="G839" s="195"/>
      <c r="H839" s="195"/>
      <c r="I839" s="195"/>
      <c r="J839" s="195"/>
      <c r="K839" s="195"/>
      <c r="L839" s="196"/>
      <c r="M839" s="196"/>
      <c r="N839" s="196"/>
      <c r="O839" s="195"/>
      <c r="P839" s="195"/>
      <c r="Q839" s="195"/>
      <c r="R839" s="195"/>
      <c r="S839" s="195"/>
      <c r="T839" s="195"/>
      <c r="U839" s="195"/>
      <c r="V839" s="195"/>
      <c r="W839" s="195"/>
      <c r="X839" s="195"/>
      <c r="Y839" s="195"/>
      <c r="Z839" s="195"/>
    </row>
    <row r="840" spans="1:26" ht="22.5" customHeight="1">
      <c r="A840" s="195"/>
      <c r="B840" s="195"/>
      <c r="C840" s="195"/>
      <c r="D840" s="195"/>
      <c r="E840" s="195"/>
      <c r="F840" s="195"/>
      <c r="G840" s="195"/>
      <c r="H840" s="195"/>
      <c r="I840" s="195"/>
      <c r="J840" s="195"/>
      <c r="K840" s="195"/>
      <c r="L840" s="196"/>
      <c r="M840" s="196"/>
      <c r="N840" s="196"/>
      <c r="O840" s="195"/>
      <c r="P840" s="195"/>
      <c r="Q840" s="195"/>
      <c r="R840" s="195"/>
      <c r="S840" s="195"/>
      <c r="T840" s="195"/>
      <c r="U840" s="195"/>
      <c r="V840" s="195"/>
      <c r="W840" s="195"/>
      <c r="X840" s="195"/>
      <c r="Y840" s="195"/>
      <c r="Z840" s="195"/>
    </row>
    <row r="841" spans="1:26" ht="22.5" customHeight="1">
      <c r="A841" s="195"/>
      <c r="B841" s="195"/>
      <c r="C841" s="195"/>
      <c r="D841" s="195"/>
      <c r="E841" s="195"/>
      <c r="F841" s="195"/>
      <c r="G841" s="195"/>
      <c r="H841" s="195"/>
      <c r="I841" s="195"/>
      <c r="J841" s="195"/>
      <c r="K841" s="195"/>
      <c r="L841" s="196"/>
      <c r="M841" s="196"/>
      <c r="N841" s="196"/>
      <c r="O841" s="195"/>
      <c r="P841" s="195"/>
      <c r="Q841" s="195"/>
      <c r="R841" s="195"/>
      <c r="S841" s="195"/>
      <c r="T841" s="195"/>
      <c r="U841" s="195"/>
      <c r="V841" s="195"/>
      <c r="W841" s="195"/>
      <c r="X841" s="195"/>
      <c r="Y841" s="195"/>
      <c r="Z841" s="195"/>
    </row>
    <row r="842" spans="1:26" ht="22.5" customHeight="1">
      <c r="A842" s="195"/>
      <c r="B842" s="195"/>
      <c r="C842" s="195"/>
      <c r="D842" s="195"/>
      <c r="E842" s="195"/>
      <c r="F842" s="195"/>
      <c r="G842" s="195"/>
      <c r="H842" s="195"/>
      <c r="I842" s="195"/>
      <c r="J842" s="195"/>
      <c r="K842" s="195"/>
      <c r="L842" s="196"/>
      <c r="M842" s="196"/>
      <c r="N842" s="196"/>
      <c r="O842" s="195"/>
      <c r="P842" s="195"/>
      <c r="Q842" s="195"/>
      <c r="R842" s="195"/>
      <c r="S842" s="195"/>
      <c r="T842" s="195"/>
      <c r="U842" s="195"/>
      <c r="V842" s="195"/>
      <c r="W842" s="195"/>
      <c r="X842" s="195"/>
      <c r="Y842" s="195"/>
      <c r="Z842" s="195"/>
    </row>
    <row r="843" spans="1:26" ht="22.5" customHeight="1">
      <c r="A843" s="195"/>
      <c r="B843" s="195"/>
      <c r="C843" s="195"/>
      <c r="D843" s="195"/>
      <c r="E843" s="195"/>
      <c r="F843" s="195"/>
      <c r="G843" s="195"/>
      <c r="H843" s="195"/>
      <c r="I843" s="195"/>
      <c r="J843" s="195"/>
      <c r="K843" s="195"/>
      <c r="L843" s="196"/>
      <c r="M843" s="196"/>
      <c r="N843" s="196"/>
      <c r="O843" s="195"/>
      <c r="P843" s="195"/>
      <c r="Q843" s="195"/>
      <c r="R843" s="195"/>
      <c r="S843" s="195"/>
      <c r="T843" s="195"/>
      <c r="U843" s="195"/>
      <c r="V843" s="195"/>
      <c r="W843" s="195"/>
      <c r="X843" s="195"/>
      <c r="Y843" s="195"/>
      <c r="Z843" s="195"/>
    </row>
    <row r="844" spans="1:26" ht="22.5" customHeight="1">
      <c r="A844" s="195"/>
      <c r="B844" s="195"/>
      <c r="C844" s="195"/>
      <c r="D844" s="195"/>
      <c r="E844" s="195"/>
      <c r="F844" s="195"/>
      <c r="G844" s="195"/>
      <c r="H844" s="195"/>
      <c r="I844" s="195"/>
      <c r="J844" s="195"/>
      <c r="K844" s="195"/>
      <c r="L844" s="196"/>
      <c r="M844" s="196"/>
      <c r="N844" s="196"/>
      <c r="O844" s="195"/>
      <c r="P844" s="195"/>
      <c r="Q844" s="195"/>
      <c r="R844" s="195"/>
      <c r="S844" s="195"/>
      <c r="T844" s="195"/>
      <c r="U844" s="195"/>
      <c r="V844" s="195"/>
      <c r="W844" s="195"/>
      <c r="X844" s="195"/>
      <c r="Y844" s="195"/>
      <c r="Z844" s="195"/>
    </row>
    <row r="845" spans="1:26" ht="22.5" customHeight="1">
      <c r="A845" s="195"/>
      <c r="B845" s="195"/>
      <c r="C845" s="195"/>
      <c r="D845" s="195"/>
      <c r="E845" s="195"/>
      <c r="F845" s="195"/>
      <c r="G845" s="195"/>
      <c r="H845" s="195"/>
      <c r="I845" s="195"/>
      <c r="J845" s="195"/>
      <c r="K845" s="195"/>
      <c r="L845" s="196"/>
      <c r="M845" s="196"/>
      <c r="N845" s="196"/>
      <c r="O845" s="195"/>
      <c r="P845" s="195"/>
      <c r="Q845" s="195"/>
      <c r="R845" s="195"/>
      <c r="S845" s="195"/>
      <c r="T845" s="195"/>
      <c r="U845" s="195"/>
      <c r="V845" s="195"/>
      <c r="W845" s="195"/>
      <c r="X845" s="195"/>
      <c r="Y845" s="195"/>
      <c r="Z845" s="195"/>
    </row>
    <row r="846" spans="1:26" ht="22.5" customHeight="1">
      <c r="A846" s="195"/>
      <c r="B846" s="195"/>
      <c r="C846" s="195"/>
      <c r="D846" s="195"/>
      <c r="E846" s="195"/>
      <c r="F846" s="195"/>
      <c r="G846" s="195"/>
      <c r="H846" s="195"/>
      <c r="I846" s="195"/>
      <c r="J846" s="195"/>
      <c r="K846" s="195"/>
      <c r="L846" s="196"/>
      <c r="M846" s="196"/>
      <c r="N846" s="196"/>
      <c r="O846" s="195"/>
      <c r="P846" s="195"/>
      <c r="Q846" s="195"/>
      <c r="R846" s="195"/>
      <c r="S846" s="195"/>
      <c r="T846" s="195"/>
      <c r="U846" s="195"/>
      <c r="V846" s="195"/>
      <c r="W846" s="195"/>
      <c r="X846" s="195"/>
      <c r="Y846" s="195"/>
      <c r="Z846" s="195"/>
    </row>
    <row r="847" spans="1:26" ht="22.5" customHeight="1">
      <c r="A847" s="195"/>
      <c r="B847" s="195"/>
      <c r="C847" s="195"/>
      <c r="D847" s="195"/>
      <c r="E847" s="195"/>
      <c r="F847" s="195"/>
      <c r="G847" s="195"/>
      <c r="H847" s="195"/>
      <c r="I847" s="195"/>
      <c r="J847" s="195"/>
      <c r="K847" s="195"/>
      <c r="L847" s="196"/>
      <c r="M847" s="196"/>
      <c r="N847" s="196"/>
      <c r="O847" s="195"/>
      <c r="P847" s="195"/>
      <c r="Q847" s="195"/>
      <c r="R847" s="195"/>
      <c r="S847" s="195"/>
      <c r="T847" s="195"/>
      <c r="U847" s="195"/>
      <c r="V847" s="195"/>
      <c r="W847" s="195"/>
      <c r="X847" s="195"/>
      <c r="Y847" s="195"/>
      <c r="Z847" s="195"/>
    </row>
    <row r="848" spans="1:26" ht="22.5" customHeight="1">
      <c r="A848" s="195"/>
      <c r="B848" s="195"/>
      <c r="C848" s="195"/>
      <c r="D848" s="195"/>
      <c r="E848" s="195"/>
      <c r="F848" s="195"/>
      <c r="G848" s="195"/>
      <c r="H848" s="195"/>
      <c r="I848" s="195"/>
      <c r="J848" s="195"/>
      <c r="K848" s="195"/>
      <c r="L848" s="196"/>
      <c r="M848" s="196"/>
      <c r="N848" s="196"/>
      <c r="O848" s="195"/>
      <c r="P848" s="195"/>
      <c r="Q848" s="195"/>
      <c r="R848" s="195"/>
      <c r="S848" s="195"/>
      <c r="T848" s="195"/>
      <c r="U848" s="195"/>
      <c r="V848" s="195"/>
      <c r="W848" s="195"/>
      <c r="X848" s="195"/>
      <c r="Y848" s="195"/>
      <c r="Z848" s="195"/>
    </row>
    <row r="849" spans="1:26" ht="22.5" customHeight="1">
      <c r="A849" s="195"/>
      <c r="B849" s="195"/>
      <c r="C849" s="195"/>
      <c r="D849" s="195"/>
      <c r="E849" s="195"/>
      <c r="F849" s="195"/>
      <c r="G849" s="195"/>
      <c r="H849" s="195"/>
      <c r="I849" s="195"/>
      <c r="J849" s="195"/>
      <c r="K849" s="195"/>
      <c r="L849" s="196"/>
      <c r="M849" s="196"/>
      <c r="N849" s="196"/>
      <c r="O849" s="195"/>
      <c r="P849" s="195"/>
      <c r="Q849" s="195"/>
      <c r="R849" s="195"/>
      <c r="S849" s="195"/>
      <c r="T849" s="195"/>
      <c r="U849" s="195"/>
      <c r="V849" s="195"/>
      <c r="W849" s="195"/>
      <c r="X849" s="195"/>
      <c r="Y849" s="195"/>
      <c r="Z849" s="195"/>
    </row>
    <row r="850" spans="1:26" ht="22.5" customHeight="1">
      <c r="A850" s="195"/>
      <c r="B850" s="195"/>
      <c r="C850" s="195"/>
      <c r="D850" s="195"/>
      <c r="E850" s="195"/>
      <c r="F850" s="195"/>
      <c r="G850" s="195"/>
      <c r="H850" s="195"/>
      <c r="I850" s="195"/>
      <c r="J850" s="195"/>
      <c r="K850" s="195"/>
      <c r="L850" s="196"/>
      <c r="M850" s="196"/>
      <c r="N850" s="196"/>
      <c r="O850" s="195"/>
      <c r="P850" s="195"/>
      <c r="Q850" s="195"/>
      <c r="R850" s="195"/>
      <c r="S850" s="195"/>
      <c r="T850" s="195"/>
      <c r="U850" s="195"/>
      <c r="V850" s="195"/>
      <c r="W850" s="195"/>
      <c r="X850" s="195"/>
      <c r="Y850" s="195"/>
      <c r="Z850" s="195"/>
    </row>
    <row r="851" spans="1:26" ht="22.5" customHeight="1">
      <c r="A851" s="195"/>
      <c r="B851" s="195"/>
      <c r="C851" s="195"/>
      <c r="D851" s="195"/>
      <c r="E851" s="195"/>
      <c r="F851" s="195"/>
      <c r="G851" s="195"/>
      <c r="H851" s="195"/>
      <c r="I851" s="195"/>
      <c r="J851" s="195"/>
      <c r="K851" s="195"/>
      <c r="L851" s="196"/>
      <c r="M851" s="196"/>
      <c r="N851" s="196"/>
      <c r="O851" s="195"/>
      <c r="P851" s="195"/>
      <c r="Q851" s="195"/>
      <c r="R851" s="195"/>
      <c r="S851" s="195"/>
      <c r="T851" s="195"/>
      <c r="U851" s="195"/>
      <c r="V851" s="195"/>
      <c r="W851" s="195"/>
      <c r="X851" s="195"/>
      <c r="Y851" s="195"/>
      <c r="Z851" s="195"/>
    </row>
    <row r="852" spans="1:26" ht="22.5" customHeight="1">
      <c r="A852" s="195"/>
      <c r="B852" s="195"/>
      <c r="C852" s="195"/>
      <c r="D852" s="195"/>
      <c r="E852" s="195"/>
      <c r="F852" s="195"/>
      <c r="G852" s="195"/>
      <c r="H852" s="195"/>
      <c r="I852" s="195"/>
      <c r="J852" s="195"/>
      <c r="K852" s="195"/>
      <c r="L852" s="196"/>
      <c r="M852" s="196"/>
      <c r="N852" s="196"/>
      <c r="O852" s="195"/>
      <c r="P852" s="195"/>
      <c r="Q852" s="195"/>
      <c r="R852" s="195"/>
      <c r="S852" s="195"/>
      <c r="T852" s="195"/>
      <c r="U852" s="195"/>
      <c r="V852" s="195"/>
      <c r="W852" s="195"/>
      <c r="X852" s="195"/>
      <c r="Y852" s="195"/>
      <c r="Z852" s="195"/>
    </row>
    <row r="853" spans="1:26" ht="22.5" customHeight="1">
      <c r="A853" s="195"/>
      <c r="B853" s="195"/>
      <c r="C853" s="195"/>
      <c r="D853" s="195"/>
      <c r="E853" s="195"/>
      <c r="F853" s="195"/>
      <c r="G853" s="195"/>
      <c r="H853" s="195"/>
      <c r="I853" s="195"/>
      <c r="J853" s="195"/>
      <c r="K853" s="195"/>
      <c r="L853" s="196"/>
      <c r="M853" s="196"/>
      <c r="N853" s="196"/>
      <c r="O853" s="195"/>
      <c r="P853" s="195"/>
      <c r="Q853" s="195"/>
      <c r="R853" s="195"/>
      <c r="S853" s="195"/>
      <c r="T853" s="195"/>
      <c r="U853" s="195"/>
      <c r="V853" s="195"/>
      <c r="W853" s="195"/>
      <c r="X853" s="195"/>
      <c r="Y853" s="195"/>
      <c r="Z853" s="195"/>
    </row>
    <row r="854" spans="1:26" ht="22.5" customHeight="1">
      <c r="A854" s="195"/>
      <c r="B854" s="195"/>
      <c r="C854" s="195"/>
      <c r="D854" s="195"/>
      <c r="E854" s="195"/>
      <c r="F854" s="195"/>
      <c r="G854" s="195"/>
      <c r="H854" s="195"/>
      <c r="I854" s="195"/>
      <c r="J854" s="195"/>
      <c r="K854" s="195"/>
      <c r="L854" s="196"/>
      <c r="M854" s="196"/>
      <c r="N854" s="196"/>
      <c r="O854" s="195"/>
      <c r="P854" s="195"/>
      <c r="Q854" s="195"/>
      <c r="R854" s="195"/>
      <c r="S854" s="195"/>
      <c r="T854" s="195"/>
      <c r="U854" s="195"/>
      <c r="V854" s="195"/>
      <c r="W854" s="195"/>
      <c r="X854" s="195"/>
      <c r="Y854" s="195"/>
      <c r="Z854" s="195"/>
    </row>
    <row r="855" spans="1:26" ht="22.5" customHeight="1">
      <c r="A855" s="195"/>
      <c r="B855" s="195"/>
      <c r="C855" s="195"/>
      <c r="D855" s="195"/>
      <c r="E855" s="195"/>
      <c r="F855" s="195"/>
      <c r="G855" s="195"/>
      <c r="H855" s="195"/>
      <c r="I855" s="195"/>
      <c r="J855" s="195"/>
      <c r="K855" s="195"/>
      <c r="L855" s="196"/>
      <c r="M855" s="196"/>
      <c r="N855" s="196"/>
      <c r="O855" s="195"/>
      <c r="P855" s="195"/>
      <c r="Q855" s="195"/>
      <c r="R855" s="195"/>
      <c r="S855" s="195"/>
      <c r="T855" s="195"/>
      <c r="U855" s="195"/>
      <c r="V855" s="195"/>
      <c r="W855" s="195"/>
      <c r="X855" s="195"/>
      <c r="Y855" s="195"/>
      <c r="Z855" s="195"/>
    </row>
    <row r="856" spans="1:26" ht="22.5" customHeight="1">
      <c r="A856" s="195"/>
      <c r="B856" s="195"/>
      <c r="C856" s="195"/>
      <c r="D856" s="195"/>
      <c r="E856" s="195"/>
      <c r="F856" s="195"/>
      <c r="G856" s="195"/>
      <c r="H856" s="195"/>
      <c r="I856" s="195"/>
      <c r="J856" s="195"/>
      <c r="K856" s="195"/>
      <c r="L856" s="196"/>
      <c r="M856" s="196"/>
      <c r="N856" s="196"/>
      <c r="O856" s="195"/>
      <c r="P856" s="195"/>
      <c r="Q856" s="195"/>
      <c r="R856" s="195"/>
      <c r="S856" s="195"/>
      <c r="T856" s="195"/>
      <c r="U856" s="195"/>
      <c r="V856" s="195"/>
      <c r="W856" s="195"/>
      <c r="X856" s="195"/>
      <c r="Y856" s="195"/>
      <c r="Z856" s="195"/>
    </row>
    <row r="857" spans="1:26" ht="22.5" customHeight="1">
      <c r="A857" s="195"/>
      <c r="B857" s="195"/>
      <c r="C857" s="195"/>
      <c r="D857" s="195"/>
      <c r="E857" s="195"/>
      <c r="F857" s="195"/>
      <c r="G857" s="195"/>
      <c r="H857" s="195"/>
      <c r="I857" s="195"/>
      <c r="J857" s="195"/>
      <c r="K857" s="195"/>
      <c r="L857" s="196"/>
      <c r="M857" s="196"/>
      <c r="N857" s="196"/>
      <c r="O857" s="195"/>
      <c r="P857" s="195"/>
      <c r="Q857" s="195"/>
      <c r="R857" s="195"/>
      <c r="S857" s="195"/>
      <c r="T857" s="195"/>
      <c r="U857" s="195"/>
      <c r="V857" s="195"/>
      <c r="W857" s="195"/>
      <c r="X857" s="195"/>
      <c r="Y857" s="195"/>
      <c r="Z857" s="195"/>
    </row>
    <row r="858" spans="1:26" ht="22.5" customHeight="1">
      <c r="A858" s="195"/>
      <c r="B858" s="195"/>
      <c r="C858" s="195"/>
      <c r="D858" s="195"/>
      <c r="E858" s="195"/>
      <c r="F858" s="195"/>
      <c r="G858" s="195"/>
      <c r="H858" s="195"/>
      <c r="I858" s="195"/>
      <c r="J858" s="195"/>
      <c r="K858" s="195"/>
      <c r="L858" s="196"/>
      <c r="M858" s="196"/>
      <c r="N858" s="196"/>
      <c r="O858" s="195"/>
      <c r="P858" s="195"/>
      <c r="Q858" s="195"/>
      <c r="R858" s="195"/>
      <c r="S858" s="195"/>
      <c r="T858" s="195"/>
      <c r="U858" s="195"/>
      <c r="V858" s="195"/>
      <c r="W858" s="195"/>
      <c r="X858" s="195"/>
      <c r="Y858" s="195"/>
      <c r="Z858" s="195"/>
    </row>
    <row r="859" spans="1:26" ht="22.5" customHeight="1">
      <c r="A859" s="195"/>
      <c r="B859" s="195"/>
      <c r="C859" s="195"/>
      <c r="D859" s="195"/>
      <c r="E859" s="195"/>
      <c r="F859" s="195"/>
      <c r="G859" s="195"/>
      <c r="H859" s="195"/>
      <c r="I859" s="195"/>
      <c r="J859" s="195"/>
      <c r="K859" s="195"/>
      <c r="L859" s="196"/>
      <c r="M859" s="196"/>
      <c r="N859" s="196"/>
      <c r="O859" s="195"/>
      <c r="P859" s="195"/>
      <c r="Q859" s="195"/>
      <c r="R859" s="195"/>
      <c r="S859" s="195"/>
      <c r="T859" s="195"/>
      <c r="U859" s="195"/>
      <c r="V859" s="195"/>
      <c r="W859" s="195"/>
      <c r="X859" s="195"/>
      <c r="Y859" s="195"/>
      <c r="Z859" s="195"/>
    </row>
    <row r="860" spans="1:26" ht="22.5" customHeight="1">
      <c r="A860" s="195"/>
      <c r="B860" s="195"/>
      <c r="C860" s="195"/>
      <c r="D860" s="195"/>
      <c r="E860" s="195"/>
      <c r="F860" s="195"/>
      <c r="G860" s="195"/>
      <c r="H860" s="195"/>
      <c r="I860" s="195"/>
      <c r="J860" s="195"/>
      <c r="K860" s="195"/>
      <c r="L860" s="196"/>
      <c r="M860" s="196"/>
      <c r="N860" s="196"/>
      <c r="O860" s="195"/>
      <c r="P860" s="195"/>
      <c r="Q860" s="195"/>
      <c r="R860" s="195"/>
      <c r="S860" s="195"/>
      <c r="T860" s="195"/>
      <c r="U860" s="195"/>
      <c r="V860" s="195"/>
      <c r="W860" s="195"/>
      <c r="X860" s="195"/>
      <c r="Y860" s="195"/>
      <c r="Z860" s="195"/>
    </row>
    <row r="861" spans="1:26" ht="22.5" customHeight="1">
      <c r="A861" s="195"/>
      <c r="B861" s="195"/>
      <c r="C861" s="195"/>
      <c r="D861" s="195"/>
      <c r="E861" s="195"/>
      <c r="F861" s="195"/>
      <c r="G861" s="195"/>
      <c r="H861" s="195"/>
      <c r="I861" s="195"/>
      <c r="J861" s="195"/>
      <c r="K861" s="195"/>
      <c r="L861" s="196"/>
      <c r="M861" s="196"/>
      <c r="N861" s="196"/>
      <c r="O861" s="195"/>
      <c r="P861" s="195"/>
      <c r="Q861" s="195"/>
      <c r="R861" s="195"/>
      <c r="S861" s="195"/>
      <c r="T861" s="195"/>
      <c r="U861" s="195"/>
      <c r="V861" s="195"/>
      <c r="W861" s="195"/>
      <c r="X861" s="195"/>
      <c r="Y861" s="195"/>
      <c r="Z861" s="195"/>
    </row>
    <row r="862" spans="1:26" ht="22.5" customHeight="1">
      <c r="A862" s="195"/>
      <c r="B862" s="195"/>
      <c r="C862" s="195"/>
      <c r="D862" s="195"/>
      <c r="E862" s="195"/>
      <c r="F862" s="195"/>
      <c r="G862" s="195"/>
      <c r="H862" s="195"/>
      <c r="I862" s="195"/>
      <c r="J862" s="195"/>
      <c r="K862" s="195"/>
      <c r="L862" s="196"/>
      <c r="M862" s="196"/>
      <c r="N862" s="196"/>
      <c r="O862" s="195"/>
      <c r="P862" s="195"/>
      <c r="Q862" s="195"/>
      <c r="R862" s="195"/>
      <c r="S862" s="195"/>
      <c r="T862" s="195"/>
      <c r="U862" s="195"/>
      <c r="V862" s="195"/>
      <c r="W862" s="195"/>
      <c r="X862" s="195"/>
      <c r="Y862" s="195"/>
      <c r="Z862" s="195"/>
    </row>
    <row r="863" spans="1:26" ht="22.5" customHeight="1">
      <c r="A863" s="195"/>
      <c r="B863" s="195"/>
      <c r="C863" s="195"/>
      <c r="D863" s="195"/>
      <c r="E863" s="195"/>
      <c r="F863" s="195"/>
      <c r="G863" s="195"/>
      <c r="H863" s="195"/>
      <c r="I863" s="195"/>
      <c r="J863" s="195"/>
      <c r="K863" s="195"/>
      <c r="L863" s="196"/>
      <c r="M863" s="196"/>
      <c r="N863" s="196"/>
      <c r="O863" s="195"/>
      <c r="P863" s="195"/>
      <c r="Q863" s="195"/>
      <c r="R863" s="195"/>
      <c r="S863" s="195"/>
      <c r="T863" s="195"/>
      <c r="U863" s="195"/>
      <c r="V863" s="195"/>
      <c r="W863" s="195"/>
      <c r="X863" s="195"/>
      <c r="Y863" s="195"/>
      <c r="Z863" s="195"/>
    </row>
    <row r="864" spans="1:26" ht="22.5" customHeight="1">
      <c r="A864" s="195"/>
      <c r="B864" s="195"/>
      <c r="C864" s="195"/>
      <c r="D864" s="195"/>
      <c r="E864" s="195"/>
      <c r="F864" s="195"/>
      <c r="G864" s="195"/>
      <c r="H864" s="195"/>
      <c r="I864" s="195"/>
      <c r="J864" s="195"/>
      <c r="K864" s="195"/>
      <c r="L864" s="196"/>
      <c r="M864" s="196"/>
      <c r="N864" s="196"/>
      <c r="O864" s="195"/>
      <c r="P864" s="195"/>
      <c r="Q864" s="195"/>
      <c r="R864" s="195"/>
      <c r="S864" s="195"/>
      <c r="T864" s="195"/>
      <c r="U864" s="195"/>
      <c r="V864" s="195"/>
      <c r="W864" s="195"/>
      <c r="X864" s="195"/>
      <c r="Y864" s="195"/>
      <c r="Z864" s="195"/>
    </row>
    <row r="865" spans="1:26" ht="22.5" customHeight="1">
      <c r="A865" s="195"/>
      <c r="B865" s="195"/>
      <c r="C865" s="195"/>
      <c r="D865" s="195"/>
      <c r="E865" s="195"/>
      <c r="F865" s="195"/>
      <c r="G865" s="195"/>
      <c r="H865" s="195"/>
      <c r="I865" s="195"/>
      <c r="J865" s="195"/>
      <c r="K865" s="195"/>
      <c r="L865" s="196"/>
      <c r="M865" s="196"/>
      <c r="N865" s="196"/>
      <c r="O865" s="195"/>
      <c r="P865" s="195"/>
      <c r="Q865" s="195"/>
      <c r="R865" s="195"/>
      <c r="S865" s="195"/>
      <c r="T865" s="195"/>
      <c r="U865" s="195"/>
      <c r="V865" s="195"/>
      <c r="W865" s="195"/>
      <c r="X865" s="195"/>
      <c r="Y865" s="195"/>
      <c r="Z865" s="195"/>
    </row>
    <row r="866" spans="1:26" ht="22.5" customHeight="1">
      <c r="A866" s="195"/>
      <c r="B866" s="195"/>
      <c r="C866" s="195"/>
      <c r="D866" s="195"/>
      <c r="E866" s="195"/>
      <c r="F866" s="195"/>
      <c r="G866" s="195"/>
      <c r="H866" s="195"/>
      <c r="I866" s="195"/>
      <c r="J866" s="195"/>
      <c r="K866" s="195"/>
      <c r="L866" s="196"/>
      <c r="M866" s="196"/>
      <c r="N866" s="196"/>
      <c r="O866" s="195"/>
      <c r="P866" s="195"/>
      <c r="Q866" s="195"/>
      <c r="R866" s="195"/>
      <c r="S866" s="195"/>
      <c r="T866" s="195"/>
      <c r="U866" s="195"/>
      <c r="V866" s="195"/>
      <c r="W866" s="195"/>
      <c r="X866" s="195"/>
      <c r="Y866" s="195"/>
      <c r="Z866" s="195"/>
    </row>
    <row r="867" spans="1:26" ht="22.5" customHeight="1">
      <c r="A867" s="195"/>
      <c r="B867" s="195"/>
      <c r="C867" s="195"/>
      <c r="D867" s="195"/>
      <c r="E867" s="195"/>
      <c r="F867" s="195"/>
      <c r="G867" s="195"/>
      <c r="H867" s="195"/>
      <c r="I867" s="195"/>
      <c r="J867" s="195"/>
      <c r="K867" s="195"/>
      <c r="L867" s="196"/>
      <c r="M867" s="196"/>
      <c r="N867" s="196"/>
      <c r="O867" s="195"/>
      <c r="P867" s="195"/>
      <c r="Q867" s="195"/>
      <c r="R867" s="195"/>
      <c r="S867" s="195"/>
      <c r="T867" s="195"/>
      <c r="U867" s="195"/>
      <c r="V867" s="195"/>
      <c r="W867" s="195"/>
      <c r="X867" s="195"/>
      <c r="Y867" s="195"/>
      <c r="Z867" s="195"/>
    </row>
    <row r="868" spans="1:26" ht="22.5" customHeight="1">
      <c r="A868" s="195"/>
      <c r="B868" s="195"/>
      <c r="C868" s="195"/>
      <c r="D868" s="195"/>
      <c r="E868" s="195"/>
      <c r="F868" s="195"/>
      <c r="G868" s="195"/>
      <c r="H868" s="195"/>
      <c r="I868" s="195"/>
      <c r="J868" s="195"/>
      <c r="K868" s="195"/>
      <c r="L868" s="196"/>
      <c r="M868" s="196"/>
      <c r="N868" s="196"/>
      <c r="O868" s="195"/>
      <c r="P868" s="195"/>
      <c r="Q868" s="195"/>
      <c r="R868" s="195"/>
      <c r="S868" s="195"/>
      <c r="T868" s="195"/>
      <c r="U868" s="195"/>
      <c r="V868" s="195"/>
      <c r="W868" s="195"/>
      <c r="X868" s="195"/>
      <c r="Y868" s="195"/>
      <c r="Z868" s="195"/>
    </row>
    <row r="869" spans="1:26" ht="22.5" customHeight="1">
      <c r="A869" s="195"/>
      <c r="B869" s="195"/>
      <c r="C869" s="195"/>
      <c r="D869" s="195"/>
      <c r="E869" s="195"/>
      <c r="F869" s="195"/>
      <c r="G869" s="195"/>
      <c r="H869" s="195"/>
      <c r="I869" s="195"/>
      <c r="J869" s="195"/>
      <c r="K869" s="195"/>
      <c r="L869" s="196"/>
      <c r="M869" s="196"/>
      <c r="N869" s="196"/>
      <c r="O869" s="195"/>
      <c r="P869" s="195"/>
      <c r="Q869" s="195"/>
      <c r="R869" s="195"/>
      <c r="S869" s="195"/>
      <c r="T869" s="195"/>
      <c r="U869" s="195"/>
      <c r="V869" s="195"/>
      <c r="W869" s="195"/>
      <c r="X869" s="195"/>
      <c r="Y869" s="195"/>
      <c r="Z869" s="195"/>
    </row>
    <row r="870" spans="1:26" ht="22.5" customHeight="1">
      <c r="A870" s="195"/>
      <c r="B870" s="195"/>
      <c r="C870" s="195"/>
      <c r="D870" s="195"/>
      <c r="E870" s="195"/>
      <c r="F870" s="195"/>
      <c r="G870" s="195"/>
      <c r="H870" s="195"/>
      <c r="I870" s="195"/>
      <c r="J870" s="195"/>
      <c r="K870" s="195"/>
      <c r="L870" s="196"/>
      <c r="M870" s="196"/>
      <c r="N870" s="196"/>
      <c r="O870" s="195"/>
      <c r="P870" s="195"/>
      <c r="Q870" s="195"/>
      <c r="R870" s="195"/>
      <c r="S870" s="195"/>
      <c r="T870" s="195"/>
      <c r="U870" s="195"/>
      <c r="V870" s="195"/>
      <c r="W870" s="195"/>
      <c r="X870" s="195"/>
      <c r="Y870" s="195"/>
      <c r="Z870" s="195"/>
    </row>
    <row r="871" spans="1:26" ht="22.5" customHeight="1">
      <c r="A871" s="195"/>
      <c r="B871" s="195"/>
      <c r="C871" s="195"/>
      <c r="D871" s="195"/>
      <c r="E871" s="195"/>
      <c r="F871" s="195"/>
      <c r="G871" s="195"/>
      <c r="H871" s="195"/>
      <c r="I871" s="195"/>
      <c r="J871" s="195"/>
      <c r="K871" s="195"/>
      <c r="L871" s="196"/>
      <c r="M871" s="196"/>
      <c r="N871" s="196"/>
      <c r="O871" s="195"/>
      <c r="P871" s="195"/>
      <c r="Q871" s="195"/>
      <c r="R871" s="195"/>
      <c r="S871" s="195"/>
      <c r="T871" s="195"/>
      <c r="U871" s="195"/>
      <c r="V871" s="195"/>
      <c r="W871" s="195"/>
      <c r="X871" s="195"/>
      <c r="Y871" s="195"/>
      <c r="Z871" s="195"/>
    </row>
    <row r="872" spans="1:26" ht="22.5" customHeight="1">
      <c r="A872" s="195"/>
      <c r="B872" s="195"/>
      <c r="C872" s="195"/>
      <c r="D872" s="195"/>
      <c r="E872" s="195"/>
      <c r="F872" s="195"/>
      <c r="G872" s="195"/>
      <c r="H872" s="195"/>
      <c r="I872" s="195"/>
      <c r="J872" s="195"/>
      <c r="K872" s="195"/>
      <c r="L872" s="196"/>
      <c r="M872" s="196"/>
      <c r="N872" s="196"/>
      <c r="O872" s="195"/>
      <c r="P872" s="195"/>
      <c r="Q872" s="195"/>
      <c r="R872" s="195"/>
      <c r="S872" s="195"/>
      <c r="T872" s="195"/>
      <c r="U872" s="195"/>
      <c r="V872" s="195"/>
      <c r="W872" s="195"/>
      <c r="X872" s="195"/>
      <c r="Y872" s="195"/>
      <c r="Z872" s="195"/>
    </row>
    <row r="873" spans="1:26" ht="22.5" customHeight="1">
      <c r="A873" s="195"/>
      <c r="B873" s="195"/>
      <c r="C873" s="195"/>
      <c r="D873" s="195"/>
      <c r="E873" s="195"/>
      <c r="F873" s="195"/>
      <c r="G873" s="195"/>
      <c r="H873" s="195"/>
      <c r="I873" s="195"/>
      <c r="J873" s="195"/>
      <c r="K873" s="195"/>
      <c r="L873" s="196"/>
      <c r="M873" s="196"/>
      <c r="N873" s="196"/>
      <c r="O873" s="195"/>
      <c r="P873" s="195"/>
      <c r="Q873" s="195"/>
      <c r="R873" s="195"/>
      <c r="S873" s="195"/>
      <c r="T873" s="195"/>
      <c r="U873" s="195"/>
      <c r="V873" s="195"/>
      <c r="W873" s="195"/>
      <c r="X873" s="195"/>
      <c r="Y873" s="195"/>
      <c r="Z873" s="195"/>
    </row>
    <row r="874" spans="1:26" ht="22.5" customHeight="1">
      <c r="A874" s="195"/>
      <c r="B874" s="195"/>
      <c r="C874" s="195"/>
      <c r="D874" s="195"/>
      <c r="E874" s="195"/>
      <c r="F874" s="195"/>
      <c r="G874" s="195"/>
      <c r="H874" s="195"/>
      <c r="I874" s="195"/>
      <c r="J874" s="195"/>
      <c r="K874" s="195"/>
      <c r="L874" s="196"/>
      <c r="M874" s="196"/>
      <c r="N874" s="196"/>
      <c r="O874" s="195"/>
      <c r="P874" s="195"/>
      <c r="Q874" s="195"/>
      <c r="R874" s="195"/>
      <c r="S874" s="195"/>
      <c r="T874" s="195"/>
      <c r="U874" s="195"/>
      <c r="V874" s="195"/>
      <c r="W874" s="195"/>
      <c r="X874" s="195"/>
      <c r="Y874" s="195"/>
      <c r="Z874" s="195"/>
    </row>
    <row r="875" spans="1:26" ht="22.5" customHeight="1">
      <c r="A875" s="195"/>
      <c r="B875" s="195"/>
      <c r="C875" s="195"/>
      <c r="D875" s="195"/>
      <c r="E875" s="195"/>
      <c r="F875" s="195"/>
      <c r="G875" s="195"/>
      <c r="H875" s="195"/>
      <c r="I875" s="195"/>
      <c r="J875" s="195"/>
      <c r="K875" s="195"/>
      <c r="L875" s="196"/>
      <c r="M875" s="196"/>
      <c r="N875" s="196"/>
      <c r="O875" s="195"/>
      <c r="P875" s="195"/>
      <c r="Q875" s="195"/>
      <c r="R875" s="195"/>
      <c r="S875" s="195"/>
      <c r="T875" s="195"/>
      <c r="U875" s="195"/>
      <c r="V875" s="195"/>
      <c r="W875" s="195"/>
      <c r="X875" s="195"/>
      <c r="Y875" s="195"/>
      <c r="Z875" s="195"/>
    </row>
    <row r="876" spans="1:26" ht="22.5" customHeight="1">
      <c r="A876" s="195"/>
      <c r="B876" s="195"/>
      <c r="C876" s="195"/>
      <c r="D876" s="195"/>
      <c r="E876" s="195"/>
      <c r="F876" s="195"/>
      <c r="G876" s="195"/>
      <c r="H876" s="195"/>
      <c r="I876" s="195"/>
      <c r="J876" s="195"/>
      <c r="K876" s="195"/>
      <c r="L876" s="196"/>
      <c r="M876" s="196"/>
      <c r="N876" s="196"/>
      <c r="O876" s="195"/>
      <c r="P876" s="195"/>
      <c r="Q876" s="195"/>
      <c r="R876" s="195"/>
      <c r="S876" s="195"/>
      <c r="T876" s="195"/>
      <c r="U876" s="195"/>
      <c r="V876" s="195"/>
      <c r="W876" s="195"/>
      <c r="X876" s="195"/>
      <c r="Y876" s="195"/>
      <c r="Z876" s="195"/>
    </row>
    <row r="877" spans="1:26" ht="22.5" customHeight="1">
      <c r="A877" s="195"/>
      <c r="B877" s="195"/>
      <c r="C877" s="195"/>
      <c r="D877" s="195"/>
      <c r="E877" s="195"/>
      <c r="F877" s="195"/>
      <c r="G877" s="195"/>
      <c r="H877" s="195"/>
      <c r="I877" s="195"/>
      <c r="J877" s="195"/>
      <c r="K877" s="195"/>
      <c r="L877" s="196"/>
      <c r="M877" s="196"/>
      <c r="N877" s="196"/>
      <c r="O877" s="195"/>
      <c r="P877" s="195"/>
      <c r="Q877" s="195"/>
      <c r="R877" s="195"/>
      <c r="S877" s="195"/>
      <c r="T877" s="195"/>
      <c r="U877" s="195"/>
      <c r="V877" s="195"/>
      <c r="W877" s="195"/>
      <c r="X877" s="195"/>
      <c r="Y877" s="195"/>
      <c r="Z877" s="195"/>
    </row>
    <row r="878" spans="1:26" ht="22.5" customHeight="1">
      <c r="A878" s="195"/>
      <c r="B878" s="195"/>
      <c r="C878" s="195"/>
      <c r="D878" s="195"/>
      <c r="E878" s="195"/>
      <c r="F878" s="195"/>
      <c r="G878" s="195"/>
      <c r="H878" s="195"/>
      <c r="I878" s="195"/>
      <c r="J878" s="195"/>
      <c r="K878" s="195"/>
      <c r="L878" s="196"/>
      <c r="M878" s="196"/>
      <c r="N878" s="196"/>
      <c r="O878" s="195"/>
      <c r="P878" s="195"/>
      <c r="Q878" s="195"/>
      <c r="R878" s="195"/>
      <c r="S878" s="195"/>
      <c r="T878" s="195"/>
      <c r="U878" s="195"/>
      <c r="V878" s="195"/>
      <c r="W878" s="195"/>
      <c r="X878" s="195"/>
      <c r="Y878" s="195"/>
      <c r="Z878" s="195"/>
    </row>
    <row r="879" spans="1:26" ht="22.5" customHeight="1">
      <c r="A879" s="195"/>
      <c r="B879" s="195"/>
      <c r="C879" s="195"/>
      <c r="D879" s="195"/>
      <c r="E879" s="195"/>
      <c r="F879" s="195"/>
      <c r="G879" s="195"/>
      <c r="H879" s="195"/>
      <c r="I879" s="195"/>
      <c r="J879" s="195"/>
      <c r="K879" s="195"/>
      <c r="L879" s="196"/>
      <c r="M879" s="196"/>
      <c r="N879" s="196"/>
      <c r="O879" s="195"/>
      <c r="P879" s="195"/>
      <c r="Q879" s="195"/>
      <c r="R879" s="195"/>
      <c r="S879" s="195"/>
      <c r="T879" s="195"/>
      <c r="U879" s="195"/>
      <c r="V879" s="195"/>
      <c r="W879" s="195"/>
      <c r="X879" s="195"/>
      <c r="Y879" s="195"/>
      <c r="Z879" s="195"/>
    </row>
    <row r="880" spans="1:26" ht="22.5" customHeight="1">
      <c r="A880" s="195"/>
      <c r="B880" s="195"/>
      <c r="C880" s="195"/>
      <c r="D880" s="195"/>
      <c r="E880" s="195"/>
      <c r="F880" s="195"/>
      <c r="G880" s="195"/>
      <c r="H880" s="195"/>
      <c r="I880" s="195"/>
      <c r="J880" s="195"/>
      <c r="K880" s="195"/>
      <c r="L880" s="196"/>
      <c r="M880" s="196"/>
      <c r="N880" s="196"/>
      <c r="O880" s="195"/>
      <c r="P880" s="195"/>
      <c r="Q880" s="195"/>
      <c r="R880" s="195"/>
      <c r="S880" s="195"/>
      <c r="T880" s="195"/>
      <c r="U880" s="195"/>
      <c r="V880" s="195"/>
      <c r="W880" s="195"/>
      <c r="X880" s="195"/>
      <c r="Y880" s="195"/>
      <c r="Z880" s="195"/>
    </row>
    <row r="881" spans="1:26" ht="22.5" customHeight="1">
      <c r="A881" s="195"/>
      <c r="B881" s="195"/>
      <c r="C881" s="195"/>
      <c r="D881" s="195"/>
      <c r="E881" s="195"/>
      <c r="F881" s="195"/>
      <c r="G881" s="195"/>
      <c r="H881" s="195"/>
      <c r="I881" s="195"/>
      <c r="J881" s="195"/>
      <c r="K881" s="195"/>
      <c r="L881" s="196"/>
      <c r="M881" s="196"/>
      <c r="N881" s="196"/>
      <c r="O881" s="195"/>
      <c r="P881" s="195"/>
      <c r="Q881" s="195"/>
      <c r="R881" s="195"/>
      <c r="S881" s="195"/>
      <c r="T881" s="195"/>
      <c r="U881" s="195"/>
      <c r="V881" s="195"/>
      <c r="W881" s="195"/>
      <c r="X881" s="195"/>
      <c r="Y881" s="195"/>
      <c r="Z881" s="195"/>
    </row>
    <row r="882" spans="1:26" ht="22.5" customHeight="1">
      <c r="A882" s="195"/>
      <c r="B882" s="195"/>
      <c r="C882" s="195"/>
      <c r="D882" s="195"/>
      <c r="E882" s="195"/>
      <c r="F882" s="195"/>
      <c r="G882" s="195"/>
      <c r="H882" s="195"/>
      <c r="I882" s="195"/>
      <c r="J882" s="195"/>
      <c r="K882" s="195"/>
      <c r="L882" s="196"/>
      <c r="M882" s="196"/>
      <c r="N882" s="196"/>
      <c r="O882" s="195"/>
      <c r="P882" s="195"/>
      <c r="Q882" s="195"/>
      <c r="R882" s="195"/>
      <c r="S882" s="195"/>
      <c r="T882" s="195"/>
      <c r="U882" s="195"/>
      <c r="V882" s="195"/>
      <c r="W882" s="195"/>
      <c r="X882" s="195"/>
      <c r="Y882" s="195"/>
      <c r="Z882" s="195"/>
    </row>
    <row r="883" spans="1:26" ht="22.5" customHeight="1">
      <c r="A883" s="195"/>
      <c r="B883" s="195"/>
      <c r="C883" s="195"/>
      <c r="D883" s="195"/>
      <c r="E883" s="195"/>
      <c r="F883" s="195"/>
      <c r="G883" s="195"/>
      <c r="H883" s="195"/>
      <c r="I883" s="195"/>
      <c r="J883" s="195"/>
      <c r="K883" s="195"/>
      <c r="L883" s="196"/>
      <c r="M883" s="196"/>
      <c r="N883" s="196"/>
      <c r="O883" s="195"/>
      <c r="P883" s="195"/>
      <c r="Q883" s="195"/>
      <c r="R883" s="195"/>
      <c r="S883" s="195"/>
      <c r="T883" s="195"/>
      <c r="U883" s="195"/>
      <c r="V883" s="195"/>
      <c r="W883" s="195"/>
      <c r="X883" s="195"/>
      <c r="Y883" s="195"/>
      <c r="Z883" s="195"/>
    </row>
    <row r="884" spans="1:26" ht="22.5" customHeight="1">
      <c r="A884" s="195"/>
      <c r="B884" s="195"/>
      <c r="C884" s="195"/>
      <c r="D884" s="195"/>
      <c r="E884" s="195"/>
      <c r="F884" s="195"/>
      <c r="G884" s="195"/>
      <c r="H884" s="195"/>
      <c r="I884" s="195"/>
      <c r="J884" s="195"/>
      <c r="K884" s="195"/>
      <c r="L884" s="196"/>
      <c r="M884" s="196"/>
      <c r="N884" s="196"/>
      <c r="O884" s="195"/>
      <c r="P884" s="195"/>
      <c r="Q884" s="195"/>
      <c r="R884" s="195"/>
      <c r="S884" s="195"/>
      <c r="T884" s="195"/>
      <c r="U884" s="195"/>
      <c r="V884" s="195"/>
      <c r="W884" s="195"/>
      <c r="X884" s="195"/>
      <c r="Y884" s="195"/>
      <c r="Z884" s="195"/>
    </row>
    <row r="885" spans="1:26" ht="22.5" customHeight="1">
      <c r="A885" s="195"/>
      <c r="B885" s="195"/>
      <c r="C885" s="195"/>
      <c r="D885" s="195"/>
      <c r="E885" s="195"/>
      <c r="F885" s="195"/>
      <c r="G885" s="195"/>
      <c r="H885" s="195"/>
      <c r="I885" s="195"/>
      <c r="J885" s="195"/>
      <c r="K885" s="195"/>
      <c r="L885" s="196"/>
      <c r="M885" s="196"/>
      <c r="N885" s="196"/>
      <c r="O885" s="195"/>
      <c r="P885" s="195"/>
      <c r="Q885" s="195"/>
      <c r="R885" s="195"/>
      <c r="S885" s="195"/>
      <c r="T885" s="195"/>
      <c r="U885" s="195"/>
      <c r="V885" s="195"/>
      <c r="W885" s="195"/>
      <c r="X885" s="195"/>
      <c r="Y885" s="195"/>
      <c r="Z885" s="195"/>
    </row>
    <row r="886" spans="1:26" ht="22.5" customHeight="1">
      <c r="A886" s="195"/>
      <c r="B886" s="195"/>
      <c r="C886" s="195"/>
      <c r="D886" s="195"/>
      <c r="E886" s="195"/>
      <c r="F886" s="195"/>
      <c r="G886" s="195"/>
      <c r="H886" s="195"/>
      <c r="I886" s="195"/>
      <c r="J886" s="195"/>
      <c r="K886" s="195"/>
      <c r="L886" s="196"/>
      <c r="M886" s="196"/>
      <c r="N886" s="196"/>
      <c r="O886" s="195"/>
      <c r="P886" s="195"/>
      <c r="Q886" s="195"/>
      <c r="R886" s="195"/>
      <c r="S886" s="195"/>
      <c r="T886" s="195"/>
      <c r="U886" s="195"/>
      <c r="V886" s="195"/>
      <c r="W886" s="195"/>
      <c r="X886" s="195"/>
      <c r="Y886" s="195"/>
      <c r="Z886" s="195"/>
    </row>
    <row r="887" spans="1:26" ht="22.5" customHeight="1">
      <c r="A887" s="195"/>
      <c r="B887" s="195"/>
      <c r="C887" s="195"/>
      <c r="D887" s="195"/>
      <c r="E887" s="195"/>
      <c r="F887" s="195"/>
      <c r="G887" s="195"/>
      <c r="H887" s="195"/>
      <c r="I887" s="195"/>
      <c r="J887" s="195"/>
      <c r="K887" s="195"/>
      <c r="L887" s="196"/>
      <c r="M887" s="196"/>
      <c r="N887" s="196"/>
      <c r="O887" s="195"/>
      <c r="P887" s="195"/>
      <c r="Q887" s="195"/>
      <c r="R887" s="195"/>
      <c r="S887" s="195"/>
      <c r="T887" s="195"/>
      <c r="U887" s="195"/>
      <c r="V887" s="195"/>
      <c r="W887" s="195"/>
      <c r="X887" s="195"/>
      <c r="Y887" s="195"/>
      <c r="Z887" s="195"/>
    </row>
    <row r="888" spans="1:26" ht="22.5" customHeight="1">
      <c r="A888" s="195"/>
      <c r="B888" s="195"/>
      <c r="C888" s="195"/>
      <c r="D888" s="195"/>
      <c r="E888" s="195"/>
      <c r="F888" s="195"/>
      <c r="G888" s="195"/>
      <c r="H888" s="195"/>
      <c r="I888" s="195"/>
      <c r="J888" s="195"/>
      <c r="K888" s="195"/>
      <c r="L888" s="196"/>
      <c r="M888" s="196"/>
      <c r="N888" s="196"/>
      <c r="O888" s="195"/>
      <c r="P888" s="195"/>
      <c r="Q888" s="195"/>
      <c r="R888" s="195"/>
      <c r="S888" s="195"/>
      <c r="T888" s="195"/>
      <c r="U888" s="195"/>
      <c r="V888" s="195"/>
      <c r="W888" s="195"/>
      <c r="X888" s="195"/>
      <c r="Y888" s="195"/>
      <c r="Z888" s="195"/>
    </row>
    <row r="889" spans="1:26" ht="22.5" customHeight="1">
      <c r="A889" s="195"/>
      <c r="B889" s="195"/>
      <c r="C889" s="195"/>
      <c r="D889" s="195"/>
      <c r="E889" s="195"/>
      <c r="F889" s="195"/>
      <c r="G889" s="195"/>
      <c r="H889" s="195"/>
      <c r="I889" s="195"/>
      <c r="J889" s="195"/>
      <c r="K889" s="195"/>
      <c r="L889" s="196"/>
      <c r="M889" s="196"/>
      <c r="N889" s="196"/>
      <c r="O889" s="195"/>
      <c r="P889" s="195"/>
      <c r="Q889" s="195"/>
      <c r="R889" s="195"/>
      <c r="S889" s="195"/>
      <c r="T889" s="195"/>
      <c r="U889" s="195"/>
      <c r="V889" s="195"/>
      <c r="W889" s="195"/>
      <c r="X889" s="195"/>
      <c r="Y889" s="195"/>
      <c r="Z889" s="195"/>
    </row>
    <row r="890" spans="1:26" ht="22.5" customHeight="1">
      <c r="A890" s="195"/>
      <c r="B890" s="195"/>
      <c r="C890" s="195"/>
      <c r="D890" s="195"/>
      <c r="E890" s="195"/>
      <c r="F890" s="195"/>
      <c r="G890" s="195"/>
      <c r="H890" s="195"/>
      <c r="I890" s="195"/>
      <c r="J890" s="195"/>
      <c r="K890" s="195"/>
      <c r="L890" s="196"/>
      <c r="M890" s="196"/>
      <c r="N890" s="196"/>
      <c r="O890" s="195"/>
      <c r="P890" s="195"/>
      <c r="Q890" s="195"/>
      <c r="R890" s="195"/>
      <c r="S890" s="195"/>
      <c r="T890" s="195"/>
      <c r="U890" s="195"/>
      <c r="V890" s="195"/>
      <c r="W890" s="195"/>
      <c r="X890" s="195"/>
      <c r="Y890" s="195"/>
      <c r="Z890" s="195"/>
    </row>
    <row r="891" spans="1:26" ht="22.5" customHeight="1">
      <c r="A891" s="195"/>
      <c r="B891" s="195"/>
      <c r="C891" s="195"/>
      <c r="D891" s="195"/>
      <c r="E891" s="195"/>
      <c r="F891" s="195"/>
      <c r="G891" s="195"/>
      <c r="H891" s="195"/>
      <c r="I891" s="195"/>
      <c r="J891" s="195"/>
      <c r="K891" s="195"/>
      <c r="L891" s="196"/>
      <c r="M891" s="196"/>
      <c r="N891" s="196"/>
      <c r="O891" s="195"/>
      <c r="P891" s="195"/>
      <c r="Q891" s="195"/>
      <c r="R891" s="195"/>
      <c r="S891" s="195"/>
      <c r="T891" s="195"/>
      <c r="U891" s="195"/>
      <c r="V891" s="195"/>
      <c r="W891" s="195"/>
      <c r="X891" s="195"/>
      <c r="Y891" s="195"/>
      <c r="Z891" s="195"/>
    </row>
    <row r="892" spans="1:26" ht="22.5" customHeight="1">
      <c r="A892" s="195"/>
      <c r="B892" s="195"/>
      <c r="C892" s="195"/>
      <c r="D892" s="195"/>
      <c r="E892" s="195"/>
      <c r="F892" s="195"/>
      <c r="G892" s="195"/>
      <c r="H892" s="195"/>
      <c r="I892" s="195"/>
      <c r="J892" s="195"/>
      <c r="K892" s="195"/>
      <c r="L892" s="196"/>
      <c r="M892" s="196"/>
      <c r="N892" s="196"/>
      <c r="O892" s="195"/>
      <c r="P892" s="195"/>
      <c r="Q892" s="195"/>
      <c r="R892" s="195"/>
      <c r="S892" s="195"/>
      <c r="T892" s="195"/>
      <c r="U892" s="195"/>
      <c r="V892" s="195"/>
      <c r="W892" s="195"/>
      <c r="X892" s="195"/>
      <c r="Y892" s="195"/>
      <c r="Z892" s="195"/>
    </row>
    <row r="893" spans="1:26" ht="22.5" customHeight="1">
      <c r="A893" s="195"/>
      <c r="B893" s="195"/>
      <c r="C893" s="195"/>
      <c r="D893" s="195"/>
      <c r="E893" s="195"/>
      <c r="F893" s="195"/>
      <c r="G893" s="195"/>
      <c r="H893" s="195"/>
      <c r="I893" s="195"/>
      <c r="J893" s="195"/>
      <c r="K893" s="195"/>
      <c r="L893" s="196"/>
      <c r="M893" s="196"/>
      <c r="N893" s="196"/>
      <c r="O893" s="195"/>
      <c r="P893" s="195"/>
      <c r="Q893" s="195"/>
      <c r="R893" s="195"/>
      <c r="S893" s="195"/>
      <c r="T893" s="195"/>
      <c r="U893" s="195"/>
      <c r="V893" s="195"/>
      <c r="W893" s="195"/>
      <c r="X893" s="195"/>
      <c r="Y893" s="195"/>
      <c r="Z893" s="195"/>
    </row>
    <row r="894" spans="1:26" ht="22.5" customHeight="1">
      <c r="A894" s="195"/>
      <c r="B894" s="195"/>
      <c r="C894" s="195"/>
      <c r="D894" s="195"/>
      <c r="E894" s="195"/>
      <c r="F894" s="195"/>
      <c r="G894" s="195"/>
      <c r="H894" s="195"/>
      <c r="I894" s="195"/>
      <c r="J894" s="195"/>
      <c r="K894" s="195"/>
      <c r="L894" s="196"/>
      <c r="M894" s="196"/>
      <c r="N894" s="196"/>
      <c r="O894" s="195"/>
      <c r="P894" s="195"/>
      <c r="Q894" s="195"/>
      <c r="R894" s="195"/>
      <c r="S894" s="195"/>
      <c r="T894" s="195"/>
      <c r="U894" s="195"/>
      <c r="V894" s="195"/>
      <c r="W894" s="195"/>
      <c r="X894" s="195"/>
      <c r="Y894" s="195"/>
      <c r="Z894" s="195"/>
    </row>
    <row r="895" spans="1:26" ht="22.5" customHeight="1">
      <c r="A895" s="195"/>
      <c r="B895" s="195"/>
      <c r="C895" s="195"/>
      <c r="D895" s="195"/>
      <c r="E895" s="195"/>
      <c r="F895" s="195"/>
      <c r="G895" s="195"/>
      <c r="H895" s="195"/>
      <c r="I895" s="195"/>
      <c r="J895" s="195"/>
      <c r="K895" s="195"/>
      <c r="L895" s="196"/>
      <c r="M895" s="196"/>
      <c r="N895" s="196"/>
      <c r="O895" s="195"/>
      <c r="P895" s="195"/>
      <c r="Q895" s="195"/>
      <c r="R895" s="195"/>
      <c r="S895" s="195"/>
      <c r="T895" s="195"/>
      <c r="U895" s="195"/>
      <c r="V895" s="195"/>
      <c r="W895" s="195"/>
      <c r="X895" s="195"/>
      <c r="Y895" s="195"/>
      <c r="Z895" s="195"/>
    </row>
    <row r="896" spans="1:26" ht="22.5" customHeight="1">
      <c r="A896" s="195"/>
      <c r="B896" s="195"/>
      <c r="C896" s="195"/>
      <c r="D896" s="195"/>
      <c r="E896" s="195"/>
      <c r="F896" s="195"/>
      <c r="G896" s="195"/>
      <c r="H896" s="195"/>
      <c r="I896" s="195"/>
      <c r="J896" s="195"/>
      <c r="K896" s="195"/>
      <c r="L896" s="196"/>
      <c r="M896" s="196"/>
      <c r="N896" s="196"/>
      <c r="O896" s="195"/>
      <c r="P896" s="195"/>
      <c r="Q896" s="195"/>
      <c r="R896" s="195"/>
      <c r="S896" s="195"/>
      <c r="T896" s="195"/>
      <c r="U896" s="195"/>
      <c r="V896" s="195"/>
      <c r="W896" s="195"/>
      <c r="X896" s="195"/>
      <c r="Y896" s="195"/>
      <c r="Z896" s="195"/>
    </row>
    <row r="897" spans="1:26" ht="22.5" customHeight="1">
      <c r="A897" s="195"/>
      <c r="B897" s="195"/>
      <c r="C897" s="195"/>
      <c r="D897" s="195"/>
      <c r="E897" s="195"/>
      <c r="F897" s="195"/>
      <c r="G897" s="195"/>
      <c r="H897" s="195"/>
      <c r="I897" s="195"/>
      <c r="J897" s="195"/>
      <c r="K897" s="195"/>
      <c r="L897" s="196"/>
      <c r="M897" s="196"/>
      <c r="N897" s="196"/>
      <c r="O897" s="195"/>
      <c r="P897" s="195"/>
      <c r="Q897" s="195"/>
      <c r="R897" s="195"/>
      <c r="S897" s="195"/>
      <c r="T897" s="195"/>
      <c r="U897" s="195"/>
      <c r="V897" s="195"/>
      <c r="W897" s="195"/>
      <c r="X897" s="195"/>
      <c r="Y897" s="195"/>
      <c r="Z897" s="195"/>
    </row>
    <row r="898" spans="1:26" ht="22.5" customHeight="1">
      <c r="A898" s="195"/>
      <c r="B898" s="195"/>
      <c r="C898" s="195"/>
      <c r="D898" s="195"/>
      <c r="E898" s="195"/>
      <c r="F898" s="195"/>
      <c r="G898" s="195"/>
      <c r="H898" s="195"/>
      <c r="I898" s="195"/>
      <c r="J898" s="195"/>
      <c r="K898" s="195"/>
      <c r="L898" s="196"/>
      <c r="M898" s="196"/>
      <c r="N898" s="196"/>
      <c r="O898" s="195"/>
      <c r="P898" s="195"/>
      <c r="Q898" s="195"/>
      <c r="R898" s="195"/>
      <c r="S898" s="195"/>
      <c r="T898" s="195"/>
      <c r="U898" s="195"/>
      <c r="V898" s="195"/>
      <c r="W898" s="195"/>
      <c r="X898" s="195"/>
      <c r="Y898" s="195"/>
      <c r="Z898" s="195"/>
    </row>
    <row r="899" spans="1:26" ht="22.5" customHeight="1">
      <c r="A899" s="195"/>
      <c r="B899" s="195"/>
      <c r="C899" s="195"/>
      <c r="D899" s="195"/>
      <c r="E899" s="195"/>
      <c r="F899" s="195"/>
      <c r="G899" s="195"/>
      <c r="H899" s="195"/>
      <c r="I899" s="195"/>
      <c r="J899" s="195"/>
      <c r="K899" s="195"/>
      <c r="L899" s="196"/>
      <c r="M899" s="196"/>
      <c r="N899" s="196"/>
      <c r="O899" s="195"/>
      <c r="P899" s="195"/>
      <c r="Q899" s="195"/>
      <c r="R899" s="195"/>
      <c r="S899" s="195"/>
      <c r="T899" s="195"/>
      <c r="U899" s="195"/>
      <c r="V899" s="195"/>
      <c r="W899" s="195"/>
      <c r="X899" s="195"/>
      <c r="Y899" s="195"/>
      <c r="Z899" s="195"/>
    </row>
    <row r="900" spans="1:26" ht="22.5" customHeight="1">
      <c r="A900" s="195"/>
      <c r="B900" s="195"/>
      <c r="C900" s="195"/>
      <c r="D900" s="195"/>
      <c r="E900" s="195"/>
      <c r="F900" s="195"/>
      <c r="G900" s="195"/>
      <c r="H900" s="195"/>
      <c r="I900" s="195"/>
      <c r="J900" s="195"/>
      <c r="K900" s="195"/>
      <c r="L900" s="196"/>
      <c r="M900" s="196"/>
      <c r="N900" s="196"/>
      <c r="O900" s="195"/>
      <c r="P900" s="195"/>
      <c r="Q900" s="195"/>
      <c r="R900" s="195"/>
      <c r="S900" s="195"/>
      <c r="T900" s="195"/>
      <c r="U900" s="195"/>
      <c r="V900" s="195"/>
      <c r="W900" s="195"/>
      <c r="X900" s="195"/>
      <c r="Y900" s="195"/>
      <c r="Z900" s="195"/>
    </row>
    <row r="901" spans="1:26" ht="22.5" customHeight="1">
      <c r="A901" s="195"/>
      <c r="B901" s="195"/>
      <c r="C901" s="195"/>
      <c r="D901" s="195"/>
      <c r="E901" s="195"/>
      <c r="F901" s="195"/>
      <c r="G901" s="195"/>
      <c r="H901" s="195"/>
      <c r="I901" s="195"/>
      <c r="J901" s="195"/>
      <c r="K901" s="195"/>
      <c r="L901" s="196"/>
      <c r="M901" s="196"/>
      <c r="N901" s="196"/>
      <c r="O901" s="195"/>
      <c r="P901" s="195"/>
      <c r="Q901" s="195"/>
      <c r="R901" s="195"/>
      <c r="S901" s="195"/>
      <c r="T901" s="195"/>
      <c r="U901" s="195"/>
      <c r="V901" s="195"/>
      <c r="W901" s="195"/>
      <c r="X901" s="195"/>
      <c r="Y901" s="195"/>
      <c r="Z901" s="195"/>
    </row>
    <row r="902" spans="1:26" ht="22.5" customHeight="1">
      <c r="A902" s="195"/>
      <c r="B902" s="195"/>
      <c r="C902" s="195"/>
      <c r="D902" s="195"/>
      <c r="E902" s="195"/>
      <c r="F902" s="195"/>
      <c r="G902" s="195"/>
      <c r="H902" s="195"/>
      <c r="I902" s="195"/>
      <c r="J902" s="195"/>
      <c r="K902" s="195"/>
      <c r="L902" s="196"/>
      <c r="M902" s="196"/>
      <c r="N902" s="196"/>
      <c r="O902" s="195"/>
      <c r="P902" s="195"/>
      <c r="Q902" s="195"/>
      <c r="R902" s="195"/>
      <c r="S902" s="195"/>
      <c r="T902" s="195"/>
      <c r="U902" s="195"/>
      <c r="V902" s="195"/>
      <c r="W902" s="195"/>
      <c r="X902" s="195"/>
      <c r="Y902" s="195"/>
      <c r="Z902" s="195"/>
    </row>
    <row r="903" spans="1:26" ht="22.5" customHeight="1">
      <c r="A903" s="195"/>
      <c r="B903" s="195"/>
      <c r="C903" s="195"/>
      <c r="D903" s="195"/>
      <c r="E903" s="195"/>
      <c r="F903" s="195"/>
      <c r="G903" s="195"/>
      <c r="H903" s="195"/>
      <c r="I903" s="195"/>
      <c r="J903" s="195"/>
      <c r="K903" s="195"/>
      <c r="L903" s="196"/>
      <c r="M903" s="196"/>
      <c r="N903" s="196"/>
      <c r="O903" s="195"/>
      <c r="P903" s="195"/>
      <c r="Q903" s="195"/>
      <c r="R903" s="195"/>
      <c r="S903" s="195"/>
      <c r="T903" s="195"/>
      <c r="U903" s="195"/>
      <c r="V903" s="195"/>
      <c r="W903" s="195"/>
      <c r="X903" s="195"/>
      <c r="Y903" s="195"/>
      <c r="Z903" s="195"/>
    </row>
    <row r="904" spans="1:26" ht="22.5" customHeight="1">
      <c r="A904" s="195"/>
      <c r="B904" s="195"/>
      <c r="C904" s="195"/>
      <c r="D904" s="195"/>
      <c r="E904" s="195"/>
      <c r="F904" s="195"/>
      <c r="G904" s="195"/>
      <c r="H904" s="195"/>
      <c r="I904" s="195"/>
      <c r="J904" s="195"/>
      <c r="K904" s="195"/>
      <c r="L904" s="196"/>
      <c r="M904" s="196"/>
      <c r="N904" s="196"/>
      <c r="O904" s="195"/>
      <c r="P904" s="195"/>
      <c r="Q904" s="195"/>
      <c r="R904" s="195"/>
      <c r="S904" s="195"/>
      <c r="T904" s="195"/>
      <c r="U904" s="195"/>
      <c r="V904" s="195"/>
      <c r="W904" s="195"/>
      <c r="X904" s="195"/>
      <c r="Y904" s="195"/>
      <c r="Z904" s="195"/>
    </row>
    <row r="905" spans="1:26" ht="22.5" customHeight="1">
      <c r="A905" s="195"/>
      <c r="B905" s="195"/>
      <c r="C905" s="195"/>
      <c r="D905" s="195"/>
      <c r="E905" s="195"/>
      <c r="F905" s="195"/>
      <c r="G905" s="195"/>
      <c r="H905" s="195"/>
      <c r="I905" s="195"/>
      <c r="J905" s="195"/>
      <c r="K905" s="195"/>
      <c r="L905" s="196"/>
      <c r="M905" s="196"/>
      <c r="N905" s="196"/>
      <c r="O905" s="195"/>
      <c r="P905" s="195"/>
      <c r="Q905" s="195"/>
      <c r="R905" s="195"/>
      <c r="S905" s="195"/>
      <c r="T905" s="195"/>
      <c r="U905" s="195"/>
      <c r="V905" s="195"/>
      <c r="W905" s="195"/>
      <c r="X905" s="195"/>
      <c r="Y905" s="195"/>
      <c r="Z905" s="195"/>
    </row>
    <row r="906" spans="1:26" ht="22.5" customHeight="1">
      <c r="A906" s="195"/>
      <c r="B906" s="195"/>
      <c r="C906" s="195"/>
      <c r="D906" s="195"/>
      <c r="E906" s="195"/>
      <c r="F906" s="195"/>
      <c r="G906" s="195"/>
      <c r="H906" s="195"/>
      <c r="I906" s="195"/>
      <c r="J906" s="195"/>
      <c r="K906" s="195"/>
      <c r="L906" s="196"/>
      <c r="M906" s="196"/>
      <c r="N906" s="196"/>
      <c r="O906" s="195"/>
      <c r="P906" s="195"/>
      <c r="Q906" s="195"/>
      <c r="R906" s="195"/>
      <c r="S906" s="195"/>
      <c r="T906" s="195"/>
      <c r="U906" s="195"/>
      <c r="V906" s="195"/>
      <c r="W906" s="195"/>
      <c r="X906" s="195"/>
      <c r="Y906" s="195"/>
      <c r="Z906" s="195"/>
    </row>
    <row r="907" spans="1:26" ht="22.5" customHeight="1">
      <c r="A907" s="195"/>
      <c r="B907" s="195"/>
      <c r="C907" s="195"/>
      <c r="D907" s="195"/>
      <c r="E907" s="195"/>
      <c r="F907" s="195"/>
      <c r="G907" s="195"/>
      <c r="H907" s="195"/>
      <c r="I907" s="195"/>
      <c r="J907" s="195"/>
      <c r="K907" s="195"/>
      <c r="L907" s="196"/>
      <c r="M907" s="196"/>
      <c r="N907" s="196"/>
      <c r="O907" s="195"/>
      <c r="P907" s="195"/>
      <c r="Q907" s="195"/>
      <c r="R907" s="195"/>
      <c r="S907" s="195"/>
      <c r="T907" s="195"/>
      <c r="U907" s="195"/>
      <c r="V907" s="195"/>
      <c r="W907" s="195"/>
      <c r="X907" s="195"/>
      <c r="Y907" s="195"/>
      <c r="Z907" s="195"/>
    </row>
    <row r="908" spans="1:26" ht="22.5" customHeight="1">
      <c r="A908" s="195"/>
      <c r="B908" s="195"/>
      <c r="C908" s="195"/>
      <c r="D908" s="195"/>
      <c r="E908" s="195"/>
      <c r="F908" s="195"/>
      <c r="G908" s="195"/>
      <c r="H908" s="195"/>
      <c r="I908" s="195"/>
      <c r="J908" s="195"/>
      <c r="K908" s="195"/>
      <c r="L908" s="196"/>
      <c r="M908" s="196"/>
      <c r="N908" s="196"/>
      <c r="O908" s="195"/>
      <c r="P908" s="195"/>
      <c r="Q908" s="195"/>
      <c r="R908" s="195"/>
      <c r="S908" s="195"/>
      <c r="T908" s="195"/>
      <c r="U908" s="195"/>
      <c r="V908" s="195"/>
      <c r="W908" s="195"/>
      <c r="X908" s="195"/>
      <c r="Y908" s="195"/>
      <c r="Z908" s="195"/>
    </row>
    <row r="909" spans="1:26" ht="22.5" customHeight="1">
      <c r="A909" s="195"/>
      <c r="B909" s="195"/>
      <c r="C909" s="195"/>
      <c r="D909" s="195"/>
      <c r="E909" s="195"/>
      <c r="F909" s="195"/>
      <c r="G909" s="195"/>
      <c r="H909" s="195"/>
      <c r="I909" s="195"/>
      <c r="J909" s="195"/>
      <c r="K909" s="195"/>
      <c r="L909" s="196"/>
      <c r="M909" s="196"/>
      <c r="N909" s="196"/>
      <c r="O909" s="195"/>
      <c r="P909" s="195"/>
      <c r="Q909" s="195"/>
      <c r="R909" s="195"/>
      <c r="S909" s="195"/>
      <c r="T909" s="195"/>
      <c r="U909" s="195"/>
      <c r="V909" s="195"/>
      <c r="W909" s="195"/>
      <c r="X909" s="195"/>
      <c r="Y909" s="195"/>
      <c r="Z909" s="195"/>
    </row>
    <row r="910" spans="1:26" ht="22.5" customHeight="1">
      <c r="A910" s="195"/>
      <c r="B910" s="195"/>
      <c r="C910" s="195"/>
      <c r="D910" s="195"/>
      <c r="E910" s="195"/>
      <c r="F910" s="195"/>
      <c r="G910" s="195"/>
      <c r="H910" s="195"/>
      <c r="I910" s="195"/>
      <c r="J910" s="195"/>
      <c r="K910" s="195"/>
      <c r="L910" s="196"/>
      <c r="M910" s="196"/>
      <c r="N910" s="196"/>
      <c r="O910" s="195"/>
      <c r="P910" s="195"/>
      <c r="Q910" s="195"/>
      <c r="R910" s="195"/>
      <c r="S910" s="195"/>
      <c r="T910" s="195"/>
      <c r="U910" s="195"/>
      <c r="V910" s="195"/>
      <c r="W910" s="195"/>
      <c r="X910" s="195"/>
      <c r="Y910" s="195"/>
      <c r="Z910" s="195"/>
    </row>
    <row r="911" spans="1:26" ht="22.5" customHeight="1">
      <c r="A911" s="195"/>
      <c r="B911" s="195"/>
      <c r="C911" s="195"/>
      <c r="D911" s="195"/>
      <c r="E911" s="195"/>
      <c r="F911" s="195"/>
      <c r="G911" s="195"/>
      <c r="H911" s="195"/>
      <c r="I911" s="195"/>
      <c r="J911" s="195"/>
      <c r="K911" s="195"/>
      <c r="L911" s="196"/>
      <c r="M911" s="196"/>
      <c r="N911" s="196"/>
      <c r="O911" s="195"/>
      <c r="P911" s="195"/>
      <c r="Q911" s="195"/>
      <c r="R911" s="195"/>
      <c r="S911" s="195"/>
      <c r="T911" s="195"/>
      <c r="U911" s="195"/>
      <c r="V911" s="195"/>
      <c r="W911" s="195"/>
      <c r="X911" s="195"/>
      <c r="Y911" s="195"/>
      <c r="Z911" s="195"/>
    </row>
    <row r="912" spans="1:26" ht="22.5" customHeight="1">
      <c r="A912" s="195"/>
      <c r="B912" s="195"/>
      <c r="C912" s="195"/>
      <c r="D912" s="195"/>
      <c r="E912" s="195"/>
      <c r="F912" s="195"/>
      <c r="G912" s="195"/>
      <c r="H912" s="195"/>
      <c r="I912" s="195"/>
      <c r="J912" s="195"/>
      <c r="K912" s="195"/>
      <c r="L912" s="196"/>
      <c r="M912" s="196"/>
      <c r="N912" s="196"/>
      <c r="O912" s="195"/>
      <c r="P912" s="195"/>
      <c r="Q912" s="195"/>
      <c r="R912" s="195"/>
      <c r="S912" s="195"/>
      <c r="T912" s="195"/>
      <c r="U912" s="195"/>
      <c r="V912" s="195"/>
      <c r="W912" s="195"/>
      <c r="X912" s="195"/>
      <c r="Y912" s="195"/>
      <c r="Z912" s="195"/>
    </row>
    <row r="913" spans="1:26" ht="22.5" customHeight="1">
      <c r="A913" s="195"/>
      <c r="B913" s="195"/>
      <c r="C913" s="195"/>
      <c r="D913" s="195"/>
      <c r="E913" s="195"/>
      <c r="F913" s="195"/>
      <c r="G913" s="195"/>
      <c r="H913" s="195"/>
      <c r="I913" s="195"/>
      <c r="J913" s="195"/>
      <c r="K913" s="195"/>
      <c r="L913" s="196"/>
      <c r="M913" s="196"/>
      <c r="N913" s="196"/>
      <c r="O913" s="195"/>
      <c r="P913" s="195"/>
      <c r="Q913" s="195"/>
      <c r="R913" s="195"/>
      <c r="S913" s="195"/>
      <c r="T913" s="195"/>
      <c r="U913" s="195"/>
      <c r="V913" s="195"/>
      <c r="W913" s="195"/>
      <c r="X913" s="195"/>
      <c r="Y913" s="195"/>
      <c r="Z913" s="195"/>
    </row>
    <row r="914" spans="1:26" ht="22.5" customHeight="1">
      <c r="A914" s="195"/>
      <c r="B914" s="195"/>
      <c r="C914" s="195"/>
      <c r="D914" s="195"/>
      <c r="E914" s="195"/>
      <c r="F914" s="195"/>
      <c r="G914" s="195"/>
      <c r="H914" s="195"/>
      <c r="I914" s="195"/>
      <c r="J914" s="195"/>
      <c r="K914" s="195"/>
      <c r="L914" s="196"/>
      <c r="M914" s="196"/>
      <c r="N914" s="196"/>
      <c r="O914" s="195"/>
      <c r="P914" s="195"/>
      <c r="Q914" s="195"/>
      <c r="R914" s="195"/>
      <c r="S914" s="195"/>
      <c r="T914" s="195"/>
      <c r="U914" s="195"/>
      <c r="V914" s="195"/>
      <c r="W914" s="195"/>
      <c r="X914" s="195"/>
      <c r="Y914" s="195"/>
      <c r="Z914" s="195"/>
    </row>
    <row r="915" spans="1:26" ht="22.5" customHeight="1">
      <c r="A915" s="195"/>
      <c r="B915" s="195"/>
      <c r="C915" s="195"/>
      <c r="D915" s="195"/>
      <c r="E915" s="195"/>
      <c r="F915" s="195"/>
      <c r="G915" s="195"/>
      <c r="H915" s="195"/>
      <c r="I915" s="195"/>
      <c r="J915" s="195"/>
      <c r="K915" s="195"/>
      <c r="L915" s="196"/>
      <c r="M915" s="196"/>
      <c r="N915" s="196"/>
      <c r="O915" s="195"/>
      <c r="P915" s="195"/>
      <c r="Q915" s="195"/>
      <c r="R915" s="195"/>
      <c r="S915" s="195"/>
      <c r="T915" s="195"/>
      <c r="U915" s="195"/>
      <c r="V915" s="195"/>
      <c r="W915" s="195"/>
      <c r="X915" s="195"/>
      <c r="Y915" s="195"/>
      <c r="Z915" s="195"/>
    </row>
    <row r="916" spans="1:26" ht="22.5" customHeight="1">
      <c r="A916" s="195"/>
      <c r="B916" s="195"/>
      <c r="C916" s="195"/>
      <c r="D916" s="195"/>
      <c r="E916" s="195"/>
      <c r="F916" s="195"/>
      <c r="G916" s="195"/>
      <c r="H916" s="195"/>
      <c r="I916" s="195"/>
      <c r="J916" s="195"/>
      <c r="K916" s="195"/>
      <c r="L916" s="196"/>
      <c r="M916" s="196"/>
      <c r="N916" s="196"/>
      <c r="O916" s="195"/>
      <c r="P916" s="195"/>
      <c r="Q916" s="195"/>
      <c r="R916" s="195"/>
      <c r="S916" s="195"/>
      <c r="T916" s="195"/>
      <c r="U916" s="195"/>
      <c r="V916" s="195"/>
      <c r="W916" s="195"/>
      <c r="X916" s="195"/>
      <c r="Y916" s="195"/>
      <c r="Z916" s="195"/>
    </row>
    <row r="917" spans="1:26" ht="22.5" customHeight="1">
      <c r="A917" s="195"/>
      <c r="B917" s="195"/>
      <c r="C917" s="195"/>
      <c r="D917" s="195"/>
      <c r="E917" s="195"/>
      <c r="F917" s="195"/>
      <c r="G917" s="195"/>
      <c r="H917" s="195"/>
      <c r="I917" s="195"/>
      <c r="J917" s="195"/>
      <c r="K917" s="195"/>
      <c r="L917" s="196"/>
      <c r="M917" s="196"/>
      <c r="N917" s="196"/>
      <c r="O917" s="195"/>
      <c r="P917" s="195"/>
      <c r="Q917" s="195"/>
      <c r="R917" s="195"/>
      <c r="S917" s="195"/>
      <c r="T917" s="195"/>
      <c r="U917" s="195"/>
      <c r="V917" s="195"/>
      <c r="W917" s="195"/>
      <c r="X917" s="195"/>
      <c r="Y917" s="195"/>
      <c r="Z917" s="195"/>
    </row>
    <row r="918" spans="1:26" ht="22.5" customHeight="1">
      <c r="A918" s="195"/>
      <c r="B918" s="195"/>
      <c r="C918" s="195"/>
      <c r="D918" s="195"/>
      <c r="E918" s="195"/>
      <c r="F918" s="195"/>
      <c r="G918" s="195"/>
      <c r="H918" s="195"/>
      <c r="I918" s="195"/>
      <c r="J918" s="195"/>
      <c r="K918" s="195"/>
      <c r="L918" s="196"/>
      <c r="M918" s="196"/>
      <c r="N918" s="196"/>
      <c r="O918" s="195"/>
      <c r="P918" s="195"/>
      <c r="Q918" s="195"/>
      <c r="R918" s="195"/>
      <c r="S918" s="195"/>
      <c r="T918" s="195"/>
      <c r="U918" s="195"/>
      <c r="V918" s="195"/>
      <c r="W918" s="195"/>
      <c r="X918" s="195"/>
      <c r="Y918" s="195"/>
      <c r="Z918" s="195"/>
    </row>
    <row r="919" spans="1:26" ht="22.5" customHeight="1">
      <c r="A919" s="195"/>
      <c r="B919" s="195"/>
      <c r="C919" s="195"/>
      <c r="D919" s="195"/>
      <c r="E919" s="195"/>
      <c r="F919" s="195"/>
      <c r="G919" s="195"/>
      <c r="H919" s="195"/>
      <c r="I919" s="195"/>
      <c r="J919" s="195"/>
      <c r="K919" s="195"/>
      <c r="L919" s="196"/>
      <c r="M919" s="196"/>
      <c r="N919" s="196"/>
      <c r="O919" s="195"/>
      <c r="P919" s="195"/>
      <c r="Q919" s="195"/>
      <c r="R919" s="195"/>
      <c r="S919" s="195"/>
      <c r="T919" s="195"/>
      <c r="U919" s="195"/>
      <c r="V919" s="195"/>
      <c r="W919" s="195"/>
      <c r="X919" s="195"/>
      <c r="Y919" s="195"/>
      <c r="Z919" s="195"/>
    </row>
    <row r="920" spans="1:26" ht="22.5" customHeight="1">
      <c r="A920" s="195"/>
      <c r="B920" s="195"/>
      <c r="C920" s="195"/>
      <c r="D920" s="195"/>
      <c r="E920" s="195"/>
      <c r="F920" s="195"/>
      <c r="G920" s="195"/>
      <c r="H920" s="195"/>
      <c r="I920" s="195"/>
      <c r="J920" s="195"/>
      <c r="K920" s="195"/>
      <c r="L920" s="196"/>
      <c r="M920" s="196"/>
      <c r="N920" s="196"/>
      <c r="O920" s="195"/>
      <c r="P920" s="195"/>
      <c r="Q920" s="195"/>
      <c r="R920" s="195"/>
      <c r="S920" s="195"/>
      <c r="T920" s="195"/>
      <c r="U920" s="195"/>
      <c r="V920" s="195"/>
      <c r="W920" s="195"/>
      <c r="X920" s="195"/>
      <c r="Y920" s="195"/>
      <c r="Z920" s="195"/>
    </row>
    <row r="921" spans="1:26" ht="22.5" customHeight="1">
      <c r="A921" s="195"/>
      <c r="B921" s="195"/>
      <c r="C921" s="195"/>
      <c r="D921" s="195"/>
      <c r="E921" s="195"/>
      <c r="F921" s="195"/>
      <c r="G921" s="195"/>
      <c r="H921" s="195"/>
      <c r="I921" s="195"/>
      <c r="J921" s="195"/>
      <c r="K921" s="195"/>
      <c r="L921" s="196"/>
      <c r="M921" s="196"/>
      <c r="N921" s="196"/>
      <c r="O921" s="195"/>
      <c r="P921" s="195"/>
      <c r="Q921" s="195"/>
      <c r="R921" s="195"/>
      <c r="S921" s="195"/>
      <c r="T921" s="195"/>
      <c r="U921" s="195"/>
      <c r="V921" s="195"/>
      <c r="W921" s="195"/>
      <c r="X921" s="195"/>
      <c r="Y921" s="195"/>
      <c r="Z921" s="195"/>
    </row>
    <row r="922" spans="1:26" ht="22.5" customHeight="1">
      <c r="A922" s="195"/>
      <c r="B922" s="195"/>
      <c r="C922" s="195"/>
      <c r="D922" s="195"/>
      <c r="E922" s="195"/>
      <c r="F922" s="195"/>
      <c r="G922" s="195"/>
      <c r="H922" s="195"/>
      <c r="I922" s="195"/>
      <c r="J922" s="195"/>
      <c r="K922" s="195"/>
      <c r="L922" s="196"/>
      <c r="M922" s="196"/>
      <c r="N922" s="196"/>
      <c r="O922" s="195"/>
      <c r="P922" s="195"/>
      <c r="Q922" s="195"/>
      <c r="R922" s="195"/>
      <c r="S922" s="195"/>
      <c r="T922" s="195"/>
      <c r="U922" s="195"/>
      <c r="V922" s="195"/>
      <c r="W922" s="195"/>
      <c r="X922" s="195"/>
      <c r="Y922" s="195"/>
      <c r="Z922" s="195"/>
    </row>
    <row r="923" spans="1:26" ht="22.5" customHeight="1">
      <c r="A923" s="195"/>
      <c r="B923" s="195"/>
      <c r="C923" s="195"/>
      <c r="D923" s="195"/>
      <c r="E923" s="195"/>
      <c r="F923" s="195"/>
      <c r="G923" s="195"/>
      <c r="H923" s="195"/>
      <c r="I923" s="195"/>
      <c r="J923" s="195"/>
      <c r="K923" s="195"/>
      <c r="L923" s="196"/>
      <c r="M923" s="196"/>
      <c r="N923" s="196"/>
      <c r="O923" s="195"/>
      <c r="P923" s="195"/>
      <c r="Q923" s="195"/>
      <c r="R923" s="195"/>
      <c r="S923" s="195"/>
      <c r="T923" s="195"/>
      <c r="U923" s="195"/>
      <c r="V923" s="195"/>
      <c r="W923" s="195"/>
      <c r="X923" s="195"/>
      <c r="Y923" s="195"/>
      <c r="Z923" s="195"/>
    </row>
    <row r="924" spans="1:26" ht="22.5" customHeight="1">
      <c r="A924" s="195"/>
      <c r="B924" s="195"/>
      <c r="C924" s="195"/>
      <c r="D924" s="195"/>
      <c r="E924" s="195"/>
      <c r="F924" s="195"/>
      <c r="G924" s="195"/>
      <c r="H924" s="195"/>
      <c r="I924" s="195"/>
      <c r="J924" s="195"/>
      <c r="K924" s="195"/>
      <c r="L924" s="196"/>
      <c r="M924" s="196"/>
      <c r="N924" s="196"/>
      <c r="O924" s="195"/>
      <c r="P924" s="195"/>
      <c r="Q924" s="195"/>
      <c r="R924" s="195"/>
      <c r="S924" s="195"/>
      <c r="T924" s="195"/>
      <c r="U924" s="195"/>
      <c r="V924" s="195"/>
      <c r="W924" s="195"/>
      <c r="X924" s="195"/>
      <c r="Y924" s="195"/>
      <c r="Z924" s="195"/>
    </row>
    <row r="925" spans="1:26" ht="22.5" customHeight="1">
      <c r="A925" s="195"/>
      <c r="B925" s="195"/>
      <c r="C925" s="195"/>
      <c r="D925" s="195"/>
      <c r="E925" s="195"/>
      <c r="F925" s="195"/>
      <c r="G925" s="195"/>
      <c r="H925" s="195"/>
      <c r="I925" s="195"/>
      <c r="J925" s="195"/>
      <c r="K925" s="195"/>
      <c r="L925" s="196"/>
      <c r="M925" s="196"/>
      <c r="N925" s="196"/>
      <c r="O925" s="195"/>
      <c r="P925" s="195"/>
      <c r="Q925" s="195"/>
      <c r="R925" s="195"/>
      <c r="S925" s="195"/>
      <c r="T925" s="195"/>
      <c r="U925" s="195"/>
      <c r="V925" s="195"/>
      <c r="W925" s="195"/>
      <c r="X925" s="195"/>
      <c r="Y925" s="195"/>
      <c r="Z925" s="195"/>
    </row>
    <row r="926" spans="1:26" ht="22.5" customHeight="1">
      <c r="A926" s="195"/>
      <c r="B926" s="195"/>
      <c r="C926" s="195"/>
      <c r="D926" s="195"/>
      <c r="E926" s="195"/>
      <c r="F926" s="195"/>
      <c r="G926" s="195"/>
      <c r="H926" s="195"/>
      <c r="I926" s="195"/>
      <c r="J926" s="195"/>
      <c r="K926" s="195"/>
      <c r="L926" s="196"/>
      <c r="M926" s="196"/>
      <c r="N926" s="196"/>
      <c r="O926" s="195"/>
      <c r="P926" s="195"/>
      <c r="Q926" s="195"/>
      <c r="R926" s="195"/>
      <c r="S926" s="195"/>
      <c r="T926" s="195"/>
      <c r="U926" s="195"/>
      <c r="V926" s="195"/>
      <c r="W926" s="195"/>
      <c r="X926" s="195"/>
      <c r="Y926" s="195"/>
      <c r="Z926" s="195"/>
    </row>
    <row r="927" spans="1:26" ht="22.5" customHeight="1">
      <c r="A927" s="195"/>
      <c r="B927" s="195"/>
      <c r="C927" s="195"/>
      <c r="D927" s="195"/>
      <c r="E927" s="195"/>
      <c r="F927" s="195"/>
      <c r="G927" s="195"/>
      <c r="H927" s="195"/>
      <c r="I927" s="195"/>
      <c r="J927" s="195"/>
      <c r="K927" s="195"/>
      <c r="L927" s="196"/>
      <c r="M927" s="196"/>
      <c r="N927" s="196"/>
      <c r="O927" s="195"/>
      <c r="P927" s="195"/>
      <c r="Q927" s="195"/>
      <c r="R927" s="195"/>
      <c r="S927" s="195"/>
      <c r="T927" s="195"/>
      <c r="U927" s="195"/>
      <c r="V927" s="195"/>
      <c r="W927" s="195"/>
      <c r="X927" s="195"/>
      <c r="Y927" s="195"/>
      <c r="Z927" s="195"/>
    </row>
    <row r="928" spans="1:26" ht="22.5" customHeight="1">
      <c r="A928" s="195"/>
      <c r="B928" s="195"/>
      <c r="C928" s="195"/>
      <c r="D928" s="195"/>
      <c r="E928" s="195"/>
      <c r="F928" s="195"/>
      <c r="G928" s="195"/>
      <c r="H928" s="195"/>
      <c r="I928" s="195"/>
      <c r="J928" s="195"/>
      <c r="K928" s="195"/>
      <c r="L928" s="196"/>
      <c r="M928" s="196"/>
      <c r="N928" s="196"/>
      <c r="O928" s="195"/>
      <c r="P928" s="195"/>
      <c r="Q928" s="195"/>
      <c r="R928" s="195"/>
      <c r="S928" s="195"/>
      <c r="T928" s="195"/>
      <c r="U928" s="195"/>
      <c r="V928" s="195"/>
      <c r="W928" s="195"/>
      <c r="X928" s="195"/>
      <c r="Y928" s="195"/>
      <c r="Z928" s="195"/>
    </row>
    <row r="929" spans="1:26" ht="22.5" customHeight="1">
      <c r="A929" s="195"/>
      <c r="B929" s="195"/>
      <c r="C929" s="195"/>
      <c r="D929" s="195"/>
      <c r="E929" s="195"/>
      <c r="F929" s="195"/>
      <c r="G929" s="195"/>
      <c r="H929" s="195"/>
      <c r="I929" s="195"/>
      <c r="J929" s="195"/>
      <c r="K929" s="195"/>
      <c r="L929" s="196"/>
      <c r="M929" s="196"/>
      <c r="N929" s="196"/>
      <c r="O929" s="195"/>
      <c r="P929" s="195"/>
      <c r="Q929" s="195"/>
      <c r="R929" s="195"/>
      <c r="S929" s="195"/>
      <c r="T929" s="195"/>
      <c r="U929" s="195"/>
      <c r="V929" s="195"/>
      <c r="W929" s="195"/>
      <c r="X929" s="195"/>
      <c r="Y929" s="195"/>
      <c r="Z929" s="195"/>
    </row>
    <row r="930" spans="1:26" ht="22.5" customHeight="1">
      <c r="A930" s="195"/>
      <c r="B930" s="195"/>
      <c r="C930" s="195"/>
      <c r="D930" s="195"/>
      <c r="E930" s="195"/>
      <c r="F930" s="195"/>
      <c r="G930" s="195"/>
      <c r="H930" s="195"/>
      <c r="I930" s="195"/>
      <c r="J930" s="195"/>
      <c r="K930" s="195"/>
      <c r="L930" s="196"/>
      <c r="M930" s="196"/>
      <c r="N930" s="196"/>
      <c r="O930" s="195"/>
      <c r="P930" s="195"/>
      <c r="Q930" s="195"/>
      <c r="R930" s="195"/>
      <c r="S930" s="195"/>
      <c r="T930" s="195"/>
      <c r="U930" s="195"/>
      <c r="V930" s="195"/>
      <c r="W930" s="195"/>
      <c r="X930" s="195"/>
      <c r="Y930" s="195"/>
      <c r="Z930" s="195"/>
    </row>
    <row r="931" spans="1:26" ht="22.5" customHeight="1">
      <c r="A931" s="195"/>
      <c r="B931" s="195"/>
      <c r="C931" s="195"/>
      <c r="D931" s="195"/>
      <c r="E931" s="195"/>
      <c r="F931" s="195"/>
      <c r="G931" s="195"/>
      <c r="H931" s="195"/>
      <c r="I931" s="195"/>
      <c r="J931" s="195"/>
      <c r="K931" s="195"/>
      <c r="L931" s="196"/>
      <c r="M931" s="196"/>
      <c r="N931" s="196"/>
      <c r="O931" s="195"/>
      <c r="P931" s="195"/>
      <c r="Q931" s="195"/>
      <c r="R931" s="195"/>
      <c r="S931" s="195"/>
      <c r="T931" s="195"/>
      <c r="U931" s="195"/>
      <c r="V931" s="195"/>
      <c r="W931" s="195"/>
      <c r="X931" s="195"/>
      <c r="Y931" s="195"/>
      <c r="Z931" s="195"/>
    </row>
    <row r="932" spans="1:26" ht="22.5" customHeight="1">
      <c r="A932" s="195"/>
      <c r="B932" s="195"/>
      <c r="C932" s="195"/>
      <c r="D932" s="195"/>
      <c r="E932" s="195"/>
      <c r="F932" s="195"/>
      <c r="G932" s="195"/>
      <c r="H932" s="195"/>
      <c r="I932" s="195"/>
      <c r="J932" s="195"/>
      <c r="K932" s="195"/>
      <c r="L932" s="196"/>
      <c r="M932" s="196"/>
      <c r="N932" s="196"/>
      <c r="O932" s="195"/>
      <c r="P932" s="195"/>
      <c r="Q932" s="195"/>
      <c r="R932" s="195"/>
      <c r="S932" s="195"/>
      <c r="T932" s="195"/>
      <c r="U932" s="195"/>
      <c r="V932" s="195"/>
      <c r="W932" s="195"/>
      <c r="X932" s="195"/>
      <c r="Y932" s="195"/>
      <c r="Z932" s="195"/>
    </row>
    <row r="933" spans="1:26" ht="22.5" customHeight="1">
      <c r="A933" s="195"/>
      <c r="B933" s="195"/>
      <c r="C933" s="195"/>
      <c r="D933" s="195"/>
      <c r="E933" s="195"/>
      <c r="F933" s="195"/>
      <c r="G933" s="195"/>
      <c r="H933" s="195"/>
      <c r="I933" s="195"/>
      <c r="J933" s="195"/>
      <c r="K933" s="195"/>
      <c r="L933" s="196"/>
      <c r="M933" s="196"/>
      <c r="N933" s="196"/>
      <c r="O933" s="195"/>
      <c r="P933" s="195"/>
      <c r="Q933" s="195"/>
      <c r="R933" s="195"/>
      <c r="S933" s="195"/>
      <c r="T933" s="195"/>
      <c r="U933" s="195"/>
      <c r="V933" s="195"/>
      <c r="W933" s="195"/>
      <c r="X933" s="195"/>
      <c r="Y933" s="195"/>
      <c r="Z933" s="195"/>
    </row>
    <row r="934" spans="1:26" ht="22.5" customHeight="1">
      <c r="A934" s="195"/>
      <c r="B934" s="195"/>
      <c r="C934" s="195"/>
      <c r="D934" s="195"/>
      <c r="E934" s="195"/>
      <c r="F934" s="195"/>
      <c r="G934" s="195"/>
      <c r="H934" s="195"/>
      <c r="I934" s="195"/>
      <c r="J934" s="195"/>
      <c r="K934" s="195"/>
      <c r="L934" s="196"/>
      <c r="M934" s="196"/>
      <c r="N934" s="196"/>
      <c r="O934" s="195"/>
      <c r="P934" s="195"/>
      <c r="Q934" s="195"/>
      <c r="R934" s="195"/>
      <c r="S934" s="195"/>
      <c r="T934" s="195"/>
      <c r="U934" s="195"/>
      <c r="V934" s="195"/>
      <c r="W934" s="195"/>
      <c r="X934" s="195"/>
      <c r="Y934" s="195"/>
      <c r="Z934" s="195"/>
    </row>
    <row r="935" spans="1:26" ht="22.5" customHeight="1">
      <c r="A935" s="195"/>
      <c r="B935" s="195"/>
      <c r="C935" s="195"/>
      <c r="D935" s="195"/>
      <c r="E935" s="195"/>
      <c r="F935" s="195"/>
      <c r="G935" s="195"/>
      <c r="H935" s="195"/>
      <c r="I935" s="195"/>
      <c r="J935" s="195"/>
      <c r="K935" s="195"/>
      <c r="L935" s="196"/>
      <c r="M935" s="196"/>
      <c r="N935" s="196"/>
      <c r="O935" s="195"/>
      <c r="P935" s="195"/>
      <c r="Q935" s="195"/>
      <c r="R935" s="195"/>
      <c r="S935" s="195"/>
      <c r="T935" s="195"/>
      <c r="U935" s="195"/>
      <c r="V935" s="195"/>
      <c r="W935" s="195"/>
      <c r="X935" s="195"/>
      <c r="Y935" s="195"/>
      <c r="Z935" s="195"/>
    </row>
    <row r="936" spans="1:26" ht="22.5" customHeight="1">
      <c r="A936" s="195"/>
      <c r="B936" s="195"/>
      <c r="C936" s="195"/>
      <c r="D936" s="195"/>
      <c r="E936" s="195"/>
      <c r="F936" s="195"/>
      <c r="G936" s="195"/>
      <c r="H936" s="195"/>
      <c r="I936" s="195"/>
      <c r="J936" s="195"/>
      <c r="K936" s="195"/>
      <c r="L936" s="196"/>
      <c r="M936" s="196"/>
      <c r="N936" s="196"/>
      <c r="O936" s="195"/>
      <c r="P936" s="195"/>
      <c r="Q936" s="195"/>
      <c r="R936" s="195"/>
      <c r="S936" s="195"/>
      <c r="T936" s="195"/>
      <c r="U936" s="195"/>
      <c r="V936" s="195"/>
      <c r="W936" s="195"/>
      <c r="X936" s="195"/>
      <c r="Y936" s="195"/>
      <c r="Z936" s="195"/>
    </row>
    <row r="937" spans="1:26" ht="22.5" customHeight="1">
      <c r="A937" s="195"/>
      <c r="B937" s="195"/>
      <c r="C937" s="195"/>
      <c r="D937" s="195"/>
      <c r="E937" s="195"/>
      <c r="F937" s="195"/>
      <c r="G937" s="195"/>
      <c r="H937" s="195"/>
      <c r="I937" s="195"/>
      <c r="J937" s="195"/>
      <c r="K937" s="195"/>
      <c r="L937" s="196"/>
      <c r="M937" s="196"/>
      <c r="N937" s="196"/>
      <c r="O937" s="195"/>
      <c r="P937" s="195"/>
      <c r="Q937" s="195"/>
      <c r="R937" s="195"/>
      <c r="S937" s="195"/>
      <c r="T937" s="195"/>
      <c r="U937" s="195"/>
      <c r="V937" s="195"/>
      <c r="W937" s="195"/>
      <c r="X937" s="195"/>
      <c r="Y937" s="195"/>
      <c r="Z937" s="195"/>
    </row>
    <row r="938" spans="1:26" ht="22.5" customHeight="1">
      <c r="A938" s="195"/>
      <c r="B938" s="195"/>
      <c r="C938" s="195"/>
      <c r="D938" s="195"/>
      <c r="E938" s="195"/>
      <c r="F938" s="195"/>
      <c r="G938" s="195"/>
      <c r="H938" s="195"/>
      <c r="I938" s="195"/>
      <c r="J938" s="195"/>
      <c r="K938" s="195"/>
      <c r="L938" s="196"/>
      <c r="M938" s="196"/>
      <c r="N938" s="196"/>
      <c r="O938" s="195"/>
      <c r="P938" s="195"/>
      <c r="Q938" s="195"/>
      <c r="R938" s="195"/>
      <c r="S938" s="195"/>
      <c r="T938" s="195"/>
      <c r="U938" s="195"/>
      <c r="V938" s="195"/>
      <c r="W938" s="195"/>
      <c r="X938" s="195"/>
      <c r="Y938" s="195"/>
      <c r="Z938" s="195"/>
    </row>
    <row r="939" spans="1:26" ht="22.5" customHeight="1">
      <c r="A939" s="195"/>
      <c r="B939" s="195"/>
      <c r="C939" s="195"/>
      <c r="D939" s="195"/>
      <c r="E939" s="195"/>
      <c r="F939" s="195"/>
      <c r="G939" s="195"/>
      <c r="H939" s="195"/>
      <c r="I939" s="195"/>
      <c r="J939" s="195"/>
      <c r="K939" s="195"/>
      <c r="L939" s="196"/>
      <c r="M939" s="196"/>
      <c r="N939" s="196"/>
      <c r="O939" s="195"/>
      <c r="P939" s="195"/>
      <c r="Q939" s="195"/>
      <c r="R939" s="195"/>
      <c r="S939" s="195"/>
      <c r="T939" s="195"/>
      <c r="U939" s="195"/>
      <c r="V939" s="195"/>
      <c r="W939" s="195"/>
      <c r="X939" s="195"/>
      <c r="Y939" s="195"/>
      <c r="Z939" s="195"/>
    </row>
    <row r="940" spans="1:26" ht="22.5" customHeight="1">
      <c r="A940" s="195"/>
      <c r="B940" s="195"/>
      <c r="C940" s="195"/>
      <c r="D940" s="195"/>
      <c r="E940" s="195"/>
      <c r="F940" s="195"/>
      <c r="G940" s="195"/>
      <c r="H940" s="195"/>
      <c r="I940" s="195"/>
      <c r="J940" s="195"/>
      <c r="K940" s="195"/>
      <c r="L940" s="196"/>
      <c r="M940" s="196"/>
      <c r="N940" s="196"/>
      <c r="O940" s="195"/>
      <c r="P940" s="195"/>
      <c r="Q940" s="195"/>
      <c r="R940" s="195"/>
      <c r="S940" s="195"/>
      <c r="T940" s="195"/>
      <c r="U940" s="195"/>
      <c r="V940" s="195"/>
      <c r="W940" s="195"/>
      <c r="X940" s="195"/>
      <c r="Y940" s="195"/>
      <c r="Z940" s="195"/>
    </row>
    <row r="941" spans="1:26" ht="22.5" customHeight="1">
      <c r="A941" s="195"/>
      <c r="B941" s="195"/>
      <c r="C941" s="195"/>
      <c r="D941" s="195"/>
      <c r="E941" s="195"/>
      <c r="F941" s="195"/>
      <c r="G941" s="195"/>
      <c r="H941" s="195"/>
      <c r="I941" s="195"/>
      <c r="J941" s="195"/>
      <c r="K941" s="195"/>
      <c r="L941" s="196"/>
      <c r="M941" s="196"/>
      <c r="N941" s="196"/>
      <c r="O941" s="195"/>
      <c r="P941" s="195"/>
      <c r="Q941" s="195"/>
      <c r="R941" s="195"/>
      <c r="S941" s="195"/>
      <c r="T941" s="195"/>
      <c r="U941" s="195"/>
      <c r="V941" s="195"/>
      <c r="W941" s="195"/>
      <c r="X941" s="195"/>
      <c r="Y941" s="195"/>
      <c r="Z941" s="195"/>
    </row>
    <row r="942" spans="1:26" ht="22.5" customHeight="1">
      <c r="A942" s="195"/>
      <c r="B942" s="195"/>
      <c r="C942" s="195"/>
      <c r="D942" s="195"/>
      <c r="E942" s="195"/>
      <c r="F942" s="195"/>
      <c r="G942" s="195"/>
      <c r="H942" s="195"/>
      <c r="I942" s="195"/>
      <c r="J942" s="195"/>
      <c r="K942" s="195"/>
      <c r="L942" s="196"/>
      <c r="M942" s="196"/>
      <c r="N942" s="196"/>
      <c r="O942" s="195"/>
      <c r="P942" s="195"/>
      <c r="Q942" s="195"/>
      <c r="R942" s="195"/>
      <c r="S942" s="195"/>
      <c r="T942" s="195"/>
      <c r="U942" s="195"/>
      <c r="V942" s="195"/>
      <c r="W942" s="195"/>
      <c r="X942" s="195"/>
      <c r="Y942" s="195"/>
      <c r="Z942" s="195"/>
    </row>
    <row r="943" spans="1:26" ht="22.5" customHeight="1">
      <c r="A943" s="195"/>
      <c r="B943" s="195"/>
      <c r="C943" s="195"/>
      <c r="D943" s="195"/>
      <c r="E943" s="195"/>
      <c r="F943" s="195"/>
      <c r="G943" s="195"/>
      <c r="H943" s="195"/>
      <c r="I943" s="195"/>
      <c r="J943" s="195"/>
      <c r="K943" s="195"/>
      <c r="L943" s="196"/>
      <c r="M943" s="196"/>
      <c r="N943" s="196"/>
      <c r="O943" s="195"/>
      <c r="P943" s="195"/>
      <c r="Q943" s="195"/>
      <c r="R943" s="195"/>
      <c r="S943" s="195"/>
      <c r="T943" s="195"/>
      <c r="U943" s="195"/>
      <c r="V943" s="195"/>
      <c r="W943" s="195"/>
      <c r="X943" s="195"/>
      <c r="Y943" s="195"/>
      <c r="Z943" s="195"/>
    </row>
    <row r="944" spans="1:26" ht="22.5" customHeight="1">
      <c r="A944" s="195"/>
      <c r="B944" s="195"/>
      <c r="C944" s="195"/>
      <c r="D944" s="195"/>
      <c r="E944" s="195"/>
      <c r="F944" s="195"/>
      <c r="G944" s="195"/>
      <c r="H944" s="195"/>
      <c r="I944" s="195"/>
      <c r="J944" s="195"/>
      <c r="K944" s="195"/>
      <c r="L944" s="196"/>
      <c r="M944" s="196"/>
      <c r="N944" s="196"/>
      <c r="O944" s="195"/>
      <c r="P944" s="195"/>
      <c r="Q944" s="195"/>
      <c r="R944" s="195"/>
      <c r="S944" s="195"/>
      <c r="T944" s="195"/>
      <c r="U944" s="195"/>
      <c r="V944" s="195"/>
      <c r="W944" s="195"/>
      <c r="X944" s="195"/>
      <c r="Y944" s="195"/>
      <c r="Z944" s="195"/>
    </row>
    <row r="945" spans="1:26" ht="22.5" customHeight="1">
      <c r="A945" s="195"/>
      <c r="B945" s="195"/>
      <c r="C945" s="195"/>
      <c r="D945" s="195"/>
      <c r="E945" s="195"/>
      <c r="F945" s="195"/>
      <c r="G945" s="195"/>
      <c r="H945" s="195"/>
      <c r="I945" s="195"/>
      <c r="J945" s="195"/>
      <c r="K945" s="195"/>
      <c r="L945" s="196"/>
      <c r="M945" s="196"/>
      <c r="N945" s="196"/>
      <c r="O945" s="195"/>
      <c r="P945" s="195"/>
      <c r="Q945" s="195"/>
      <c r="R945" s="195"/>
      <c r="S945" s="195"/>
      <c r="T945" s="195"/>
      <c r="U945" s="195"/>
      <c r="V945" s="195"/>
      <c r="W945" s="195"/>
      <c r="X945" s="195"/>
      <c r="Y945" s="195"/>
      <c r="Z945" s="195"/>
    </row>
    <row r="946" spans="1:26" ht="22.5" customHeight="1">
      <c r="A946" s="195"/>
      <c r="B946" s="195"/>
      <c r="C946" s="195"/>
      <c r="D946" s="195"/>
      <c r="E946" s="195"/>
      <c r="F946" s="195"/>
      <c r="G946" s="195"/>
      <c r="H946" s="195"/>
      <c r="I946" s="195"/>
      <c r="J946" s="195"/>
      <c r="K946" s="195"/>
      <c r="L946" s="196"/>
      <c r="M946" s="196"/>
      <c r="N946" s="196"/>
      <c r="O946" s="195"/>
      <c r="P946" s="195"/>
      <c r="Q946" s="195"/>
      <c r="R946" s="195"/>
      <c r="S946" s="195"/>
      <c r="T946" s="195"/>
      <c r="U946" s="195"/>
      <c r="V946" s="195"/>
      <c r="W946" s="195"/>
      <c r="X946" s="195"/>
      <c r="Y946" s="195"/>
      <c r="Z946" s="195"/>
    </row>
    <row r="947" spans="1:26" ht="22.5" customHeight="1">
      <c r="A947" s="195"/>
      <c r="B947" s="195"/>
      <c r="C947" s="195"/>
      <c r="D947" s="195"/>
      <c r="E947" s="195"/>
      <c r="F947" s="195"/>
      <c r="G947" s="195"/>
      <c r="H947" s="195"/>
      <c r="I947" s="195"/>
      <c r="J947" s="195"/>
      <c r="K947" s="195"/>
      <c r="L947" s="196"/>
      <c r="M947" s="196"/>
      <c r="N947" s="196"/>
      <c r="O947" s="195"/>
      <c r="P947" s="195"/>
      <c r="Q947" s="195"/>
      <c r="R947" s="195"/>
      <c r="S947" s="195"/>
      <c r="T947" s="195"/>
      <c r="U947" s="195"/>
      <c r="V947" s="195"/>
      <c r="W947" s="195"/>
      <c r="X947" s="195"/>
      <c r="Y947" s="195"/>
      <c r="Z947" s="195"/>
    </row>
    <row r="948" spans="1:26" ht="22.5" customHeight="1">
      <c r="A948" s="195"/>
      <c r="B948" s="195"/>
      <c r="C948" s="195"/>
      <c r="D948" s="195"/>
      <c r="E948" s="195"/>
      <c r="F948" s="195"/>
      <c r="G948" s="195"/>
      <c r="H948" s="195"/>
      <c r="I948" s="195"/>
      <c r="J948" s="195"/>
      <c r="K948" s="195"/>
      <c r="L948" s="196"/>
      <c r="M948" s="196"/>
      <c r="N948" s="196"/>
      <c r="O948" s="195"/>
      <c r="P948" s="195"/>
      <c r="Q948" s="195"/>
      <c r="R948" s="195"/>
      <c r="S948" s="195"/>
      <c r="T948" s="195"/>
      <c r="U948" s="195"/>
      <c r="V948" s="195"/>
      <c r="W948" s="195"/>
      <c r="X948" s="195"/>
      <c r="Y948" s="195"/>
      <c r="Z948" s="195"/>
    </row>
    <row r="949" spans="1:26" ht="22.5" customHeight="1">
      <c r="A949" s="195"/>
      <c r="B949" s="195"/>
      <c r="C949" s="195"/>
      <c r="D949" s="195"/>
      <c r="E949" s="195"/>
      <c r="F949" s="195"/>
      <c r="G949" s="195"/>
      <c r="H949" s="195"/>
      <c r="I949" s="195"/>
      <c r="J949" s="195"/>
      <c r="K949" s="195"/>
      <c r="L949" s="196"/>
      <c r="M949" s="196"/>
      <c r="N949" s="196"/>
      <c r="O949" s="195"/>
      <c r="P949" s="195"/>
      <c r="Q949" s="195"/>
      <c r="R949" s="195"/>
      <c r="S949" s="195"/>
      <c r="T949" s="195"/>
      <c r="U949" s="195"/>
      <c r="V949" s="195"/>
      <c r="W949" s="195"/>
      <c r="X949" s="195"/>
      <c r="Y949" s="195"/>
      <c r="Z949" s="195"/>
    </row>
    <row r="950" spans="1:26" ht="22.5" customHeight="1">
      <c r="A950" s="195"/>
      <c r="B950" s="195"/>
      <c r="C950" s="195"/>
      <c r="D950" s="195"/>
      <c r="E950" s="195"/>
      <c r="F950" s="195"/>
      <c r="G950" s="195"/>
      <c r="H950" s="195"/>
      <c r="I950" s="195"/>
      <c r="J950" s="195"/>
      <c r="K950" s="195"/>
      <c r="L950" s="196"/>
      <c r="M950" s="196"/>
      <c r="N950" s="196"/>
      <c r="O950" s="195"/>
      <c r="P950" s="195"/>
      <c r="Q950" s="195"/>
      <c r="R950" s="195"/>
      <c r="S950" s="195"/>
      <c r="T950" s="195"/>
      <c r="U950" s="195"/>
      <c r="V950" s="195"/>
      <c r="W950" s="195"/>
      <c r="X950" s="195"/>
      <c r="Y950" s="195"/>
      <c r="Z950" s="195"/>
    </row>
    <row r="951" spans="1:26" ht="22.5" customHeight="1">
      <c r="A951" s="195"/>
      <c r="B951" s="195"/>
      <c r="C951" s="195"/>
      <c r="D951" s="195"/>
      <c r="E951" s="195"/>
      <c r="F951" s="195"/>
      <c r="G951" s="195"/>
      <c r="H951" s="195"/>
      <c r="I951" s="195"/>
      <c r="J951" s="195"/>
      <c r="K951" s="195"/>
      <c r="L951" s="196"/>
      <c r="M951" s="196"/>
      <c r="N951" s="196"/>
      <c r="O951" s="195"/>
      <c r="P951" s="195"/>
      <c r="Q951" s="195"/>
      <c r="R951" s="195"/>
      <c r="S951" s="195"/>
      <c r="T951" s="195"/>
      <c r="U951" s="195"/>
      <c r="V951" s="195"/>
      <c r="W951" s="195"/>
      <c r="X951" s="195"/>
      <c r="Y951" s="195"/>
      <c r="Z951" s="195"/>
    </row>
    <row r="952" spans="1:26" ht="22.5" customHeight="1">
      <c r="A952" s="195"/>
      <c r="B952" s="195"/>
      <c r="C952" s="195"/>
      <c r="D952" s="195"/>
      <c r="E952" s="195"/>
      <c r="F952" s="195"/>
      <c r="G952" s="195"/>
      <c r="H952" s="195"/>
      <c r="I952" s="195"/>
      <c r="J952" s="195"/>
      <c r="K952" s="195"/>
      <c r="L952" s="196"/>
      <c r="M952" s="196"/>
      <c r="N952" s="196"/>
      <c r="O952" s="195"/>
      <c r="P952" s="195"/>
      <c r="Q952" s="195"/>
      <c r="R952" s="195"/>
      <c r="S952" s="195"/>
      <c r="T952" s="195"/>
      <c r="U952" s="195"/>
      <c r="V952" s="195"/>
      <c r="W952" s="195"/>
      <c r="X952" s="195"/>
      <c r="Y952" s="195"/>
      <c r="Z952" s="195"/>
    </row>
    <row r="953" spans="1:26" ht="22.5" customHeight="1">
      <c r="A953" s="195"/>
      <c r="B953" s="195"/>
      <c r="C953" s="195"/>
      <c r="D953" s="195"/>
      <c r="E953" s="195"/>
      <c r="F953" s="195"/>
      <c r="G953" s="195"/>
      <c r="H953" s="195"/>
      <c r="I953" s="195"/>
      <c r="J953" s="195"/>
      <c r="K953" s="195"/>
      <c r="L953" s="196"/>
      <c r="M953" s="196"/>
      <c r="N953" s="196"/>
      <c r="O953" s="195"/>
      <c r="P953" s="195"/>
      <c r="Q953" s="195"/>
      <c r="R953" s="195"/>
      <c r="S953" s="195"/>
      <c r="T953" s="195"/>
      <c r="U953" s="195"/>
      <c r="V953" s="195"/>
      <c r="W953" s="195"/>
      <c r="X953" s="195"/>
      <c r="Y953" s="195"/>
      <c r="Z953" s="195"/>
    </row>
    <row r="954" spans="1:26" ht="22.5" customHeight="1">
      <c r="A954" s="195"/>
      <c r="B954" s="195"/>
      <c r="C954" s="195"/>
      <c r="D954" s="195"/>
      <c r="E954" s="195"/>
      <c r="F954" s="195"/>
      <c r="G954" s="195"/>
      <c r="H954" s="195"/>
      <c r="I954" s="195"/>
      <c r="J954" s="195"/>
      <c r="K954" s="195"/>
      <c r="L954" s="196"/>
      <c r="M954" s="196"/>
      <c r="N954" s="196"/>
      <c r="O954" s="195"/>
      <c r="P954" s="195"/>
      <c r="Q954" s="195"/>
      <c r="R954" s="195"/>
      <c r="S954" s="195"/>
      <c r="T954" s="195"/>
      <c r="U954" s="195"/>
      <c r="V954" s="195"/>
      <c r="W954" s="195"/>
      <c r="X954" s="195"/>
      <c r="Y954" s="195"/>
      <c r="Z954" s="195"/>
    </row>
    <row r="955" spans="1:26" ht="22.5" customHeight="1">
      <c r="A955" s="195"/>
      <c r="B955" s="195"/>
      <c r="C955" s="195"/>
      <c r="D955" s="195"/>
      <c r="E955" s="195"/>
      <c r="F955" s="195"/>
      <c r="G955" s="195"/>
      <c r="H955" s="195"/>
      <c r="I955" s="195"/>
      <c r="J955" s="195"/>
      <c r="K955" s="195"/>
      <c r="L955" s="196"/>
      <c r="M955" s="196"/>
      <c r="N955" s="196"/>
      <c r="O955" s="195"/>
      <c r="P955" s="195"/>
      <c r="Q955" s="195"/>
      <c r="R955" s="195"/>
      <c r="S955" s="195"/>
      <c r="T955" s="195"/>
      <c r="U955" s="195"/>
      <c r="V955" s="195"/>
      <c r="W955" s="195"/>
      <c r="X955" s="195"/>
      <c r="Y955" s="195"/>
      <c r="Z955" s="195"/>
    </row>
    <row r="956" spans="1:26" ht="22.5" customHeight="1">
      <c r="A956" s="195"/>
      <c r="B956" s="195"/>
      <c r="C956" s="195"/>
      <c r="D956" s="195"/>
      <c r="E956" s="195"/>
      <c r="F956" s="195"/>
      <c r="G956" s="195"/>
      <c r="H956" s="195"/>
      <c r="I956" s="195"/>
      <c r="J956" s="195"/>
      <c r="K956" s="195"/>
      <c r="L956" s="196"/>
      <c r="M956" s="196"/>
      <c r="N956" s="196"/>
      <c r="O956" s="195"/>
      <c r="P956" s="195"/>
      <c r="Q956" s="195"/>
      <c r="R956" s="195"/>
      <c r="S956" s="195"/>
      <c r="T956" s="195"/>
      <c r="U956" s="195"/>
      <c r="V956" s="195"/>
      <c r="W956" s="195"/>
      <c r="X956" s="195"/>
      <c r="Y956" s="195"/>
      <c r="Z956" s="195"/>
    </row>
    <row r="957" spans="1:26" ht="22.5" customHeight="1">
      <c r="A957" s="195"/>
      <c r="B957" s="195"/>
      <c r="C957" s="195"/>
      <c r="D957" s="195"/>
      <c r="E957" s="195"/>
      <c r="F957" s="195"/>
      <c r="G957" s="195"/>
      <c r="H957" s="195"/>
      <c r="I957" s="195"/>
      <c r="J957" s="195"/>
      <c r="K957" s="195"/>
      <c r="L957" s="196"/>
      <c r="M957" s="196"/>
      <c r="N957" s="196"/>
      <c r="O957" s="195"/>
      <c r="P957" s="195"/>
      <c r="Q957" s="195"/>
      <c r="R957" s="195"/>
      <c r="S957" s="195"/>
      <c r="T957" s="195"/>
      <c r="U957" s="195"/>
      <c r="V957" s="195"/>
      <c r="W957" s="195"/>
      <c r="X957" s="195"/>
      <c r="Y957" s="195"/>
      <c r="Z957" s="195"/>
    </row>
    <row r="958" spans="1:26" ht="22.5" customHeight="1">
      <c r="A958" s="195"/>
      <c r="B958" s="195"/>
      <c r="C958" s="195"/>
      <c r="D958" s="195"/>
      <c r="E958" s="195"/>
      <c r="F958" s="195"/>
      <c r="G958" s="195"/>
      <c r="H958" s="195"/>
      <c r="I958" s="195"/>
      <c r="J958" s="195"/>
      <c r="K958" s="195"/>
      <c r="L958" s="196"/>
      <c r="M958" s="196"/>
      <c r="N958" s="196"/>
      <c r="O958" s="195"/>
      <c r="P958" s="195"/>
      <c r="Q958" s="195"/>
      <c r="R958" s="195"/>
      <c r="S958" s="195"/>
      <c r="T958" s="195"/>
      <c r="U958" s="195"/>
      <c r="V958" s="195"/>
      <c r="W958" s="195"/>
      <c r="X958" s="195"/>
      <c r="Y958" s="195"/>
      <c r="Z958" s="195"/>
    </row>
    <row r="959" spans="1:26" ht="22.5" customHeight="1">
      <c r="A959" s="195"/>
      <c r="B959" s="195"/>
      <c r="C959" s="195"/>
      <c r="D959" s="195"/>
      <c r="E959" s="195"/>
      <c r="F959" s="195"/>
      <c r="G959" s="195"/>
      <c r="H959" s="195"/>
      <c r="I959" s="195"/>
      <c r="J959" s="195"/>
      <c r="K959" s="195"/>
      <c r="L959" s="196"/>
      <c r="M959" s="196"/>
      <c r="N959" s="196"/>
      <c r="O959" s="195"/>
      <c r="P959" s="195"/>
      <c r="Q959" s="195"/>
      <c r="R959" s="195"/>
      <c r="S959" s="195"/>
      <c r="T959" s="195"/>
      <c r="U959" s="195"/>
      <c r="V959" s="195"/>
      <c r="W959" s="195"/>
      <c r="X959" s="195"/>
      <c r="Y959" s="195"/>
      <c r="Z959" s="195"/>
    </row>
    <row r="960" spans="1:26" ht="22.5" customHeight="1">
      <c r="A960" s="195"/>
      <c r="B960" s="195"/>
      <c r="C960" s="195"/>
      <c r="D960" s="195"/>
      <c r="E960" s="195"/>
      <c r="F960" s="195"/>
      <c r="G960" s="195"/>
      <c r="H960" s="195"/>
      <c r="I960" s="195"/>
      <c r="J960" s="195"/>
      <c r="K960" s="195"/>
      <c r="L960" s="196"/>
      <c r="M960" s="196"/>
      <c r="N960" s="196"/>
      <c r="O960" s="195"/>
      <c r="P960" s="195"/>
      <c r="Q960" s="195"/>
      <c r="R960" s="195"/>
      <c r="S960" s="195"/>
      <c r="T960" s="195"/>
      <c r="U960" s="195"/>
      <c r="V960" s="195"/>
      <c r="W960" s="195"/>
      <c r="X960" s="195"/>
      <c r="Y960" s="195"/>
      <c r="Z960" s="195"/>
    </row>
    <row r="961" spans="1:26" ht="22.5" customHeight="1">
      <c r="A961" s="195"/>
      <c r="B961" s="195"/>
      <c r="C961" s="195"/>
      <c r="D961" s="195"/>
      <c r="E961" s="195"/>
      <c r="F961" s="195"/>
      <c r="G961" s="195"/>
      <c r="H961" s="195"/>
      <c r="I961" s="195"/>
      <c r="J961" s="195"/>
      <c r="K961" s="195"/>
      <c r="L961" s="196"/>
      <c r="M961" s="196"/>
      <c r="N961" s="196"/>
      <c r="O961" s="195"/>
      <c r="P961" s="195"/>
      <c r="Q961" s="195"/>
      <c r="R961" s="195"/>
      <c r="S961" s="195"/>
      <c r="T961" s="195"/>
      <c r="U961" s="195"/>
      <c r="V961" s="195"/>
      <c r="W961" s="195"/>
      <c r="X961" s="195"/>
      <c r="Y961" s="195"/>
      <c r="Z961" s="195"/>
    </row>
    <row r="962" spans="1:26" ht="22.5" customHeight="1">
      <c r="A962" s="195"/>
      <c r="B962" s="195"/>
      <c r="C962" s="195"/>
      <c r="D962" s="195"/>
      <c r="E962" s="195"/>
      <c r="F962" s="195"/>
      <c r="G962" s="195"/>
      <c r="H962" s="195"/>
      <c r="I962" s="195"/>
      <c r="J962" s="195"/>
      <c r="K962" s="195"/>
      <c r="L962" s="196"/>
      <c r="M962" s="196"/>
      <c r="N962" s="196"/>
      <c r="O962" s="195"/>
      <c r="P962" s="195"/>
      <c r="Q962" s="195"/>
      <c r="R962" s="195"/>
      <c r="S962" s="195"/>
      <c r="T962" s="195"/>
      <c r="U962" s="195"/>
      <c r="V962" s="195"/>
      <c r="W962" s="195"/>
      <c r="X962" s="195"/>
      <c r="Y962" s="195"/>
      <c r="Z962" s="195"/>
    </row>
    <row r="963" spans="1:26" ht="22.5" customHeight="1">
      <c r="A963" s="195"/>
      <c r="B963" s="195"/>
      <c r="C963" s="195"/>
      <c r="D963" s="195"/>
      <c r="E963" s="195"/>
      <c r="F963" s="195"/>
      <c r="G963" s="195"/>
      <c r="H963" s="195"/>
      <c r="I963" s="195"/>
      <c r="J963" s="195"/>
      <c r="K963" s="195"/>
      <c r="L963" s="196"/>
      <c r="M963" s="196"/>
      <c r="N963" s="196"/>
      <c r="O963" s="195"/>
      <c r="P963" s="195"/>
      <c r="Q963" s="195"/>
      <c r="R963" s="195"/>
      <c r="S963" s="195"/>
      <c r="T963" s="195"/>
      <c r="U963" s="195"/>
      <c r="V963" s="195"/>
      <c r="W963" s="195"/>
      <c r="X963" s="195"/>
      <c r="Y963" s="195"/>
      <c r="Z963" s="195"/>
    </row>
    <row r="964" spans="1:26" ht="22.5" customHeight="1">
      <c r="A964" s="195"/>
      <c r="B964" s="195"/>
      <c r="C964" s="195"/>
      <c r="D964" s="195"/>
      <c r="E964" s="195"/>
      <c r="F964" s="195"/>
      <c r="G964" s="195"/>
      <c r="H964" s="195"/>
      <c r="I964" s="195"/>
      <c r="J964" s="195"/>
      <c r="K964" s="195"/>
      <c r="L964" s="196"/>
      <c r="M964" s="196"/>
      <c r="N964" s="196"/>
      <c r="O964" s="195"/>
      <c r="P964" s="195"/>
      <c r="Q964" s="195"/>
      <c r="R964" s="195"/>
      <c r="S964" s="195"/>
      <c r="T964" s="195"/>
      <c r="U964" s="195"/>
      <c r="V964" s="195"/>
      <c r="W964" s="195"/>
      <c r="X964" s="195"/>
      <c r="Y964" s="195"/>
      <c r="Z964" s="195"/>
    </row>
    <row r="965" spans="1:26" ht="22.5" customHeight="1">
      <c r="A965" s="195"/>
      <c r="B965" s="195"/>
      <c r="C965" s="195"/>
      <c r="D965" s="195"/>
      <c r="E965" s="195"/>
      <c r="F965" s="195"/>
      <c r="G965" s="195"/>
      <c r="H965" s="195"/>
      <c r="I965" s="195"/>
      <c r="J965" s="195"/>
      <c r="K965" s="195"/>
      <c r="L965" s="196"/>
      <c r="M965" s="196"/>
      <c r="N965" s="196"/>
      <c r="O965" s="195"/>
      <c r="P965" s="195"/>
      <c r="Q965" s="195"/>
      <c r="R965" s="195"/>
      <c r="S965" s="195"/>
      <c r="T965" s="195"/>
      <c r="U965" s="195"/>
      <c r="V965" s="195"/>
      <c r="W965" s="195"/>
      <c r="X965" s="195"/>
      <c r="Y965" s="195"/>
      <c r="Z965" s="195"/>
    </row>
    <row r="966" spans="1:26" ht="22.5" customHeight="1">
      <c r="A966" s="195"/>
      <c r="B966" s="195"/>
      <c r="C966" s="195"/>
      <c r="D966" s="195"/>
      <c r="E966" s="195"/>
      <c r="F966" s="195"/>
      <c r="G966" s="195"/>
      <c r="H966" s="195"/>
      <c r="I966" s="195"/>
      <c r="J966" s="195"/>
      <c r="K966" s="195"/>
      <c r="L966" s="196"/>
      <c r="M966" s="196"/>
      <c r="N966" s="196"/>
      <c r="O966" s="195"/>
      <c r="P966" s="195"/>
      <c r="Q966" s="195"/>
      <c r="R966" s="195"/>
      <c r="S966" s="195"/>
      <c r="T966" s="195"/>
      <c r="U966" s="195"/>
      <c r="V966" s="195"/>
      <c r="W966" s="195"/>
      <c r="X966" s="195"/>
      <c r="Y966" s="195"/>
      <c r="Z966" s="195"/>
    </row>
    <row r="967" spans="1:26" ht="22.5" customHeight="1">
      <c r="A967" s="195"/>
      <c r="B967" s="195"/>
      <c r="C967" s="195"/>
      <c r="D967" s="195"/>
      <c r="E967" s="195"/>
      <c r="F967" s="195"/>
      <c r="G967" s="195"/>
      <c r="H967" s="195"/>
      <c r="I967" s="195"/>
      <c r="J967" s="195"/>
      <c r="K967" s="195"/>
      <c r="L967" s="196"/>
      <c r="M967" s="196"/>
      <c r="N967" s="196"/>
      <c r="O967" s="195"/>
      <c r="P967" s="195"/>
      <c r="Q967" s="195"/>
      <c r="R967" s="195"/>
      <c r="S967" s="195"/>
      <c r="T967" s="195"/>
      <c r="U967" s="195"/>
      <c r="V967" s="195"/>
      <c r="W967" s="195"/>
      <c r="X967" s="195"/>
      <c r="Y967" s="195"/>
      <c r="Z967" s="195"/>
    </row>
    <row r="968" spans="1:26" ht="22.5" customHeight="1">
      <c r="A968" s="195"/>
      <c r="B968" s="195"/>
      <c r="C968" s="195"/>
      <c r="D968" s="195"/>
      <c r="E968" s="195"/>
      <c r="F968" s="195"/>
      <c r="G968" s="195"/>
      <c r="H968" s="195"/>
      <c r="I968" s="195"/>
      <c r="J968" s="195"/>
      <c r="K968" s="195"/>
      <c r="L968" s="196"/>
      <c r="M968" s="196"/>
      <c r="N968" s="196"/>
      <c r="O968" s="195"/>
      <c r="P968" s="195"/>
      <c r="Q968" s="195"/>
      <c r="R968" s="195"/>
      <c r="S968" s="195"/>
      <c r="T968" s="195"/>
      <c r="U968" s="195"/>
      <c r="V968" s="195"/>
      <c r="W968" s="195"/>
      <c r="X968" s="195"/>
      <c r="Y968" s="195"/>
      <c r="Z968" s="195"/>
    </row>
    <row r="969" spans="1:26" ht="22.5" customHeight="1">
      <c r="A969" s="195"/>
      <c r="B969" s="195"/>
      <c r="C969" s="195"/>
      <c r="D969" s="195"/>
      <c r="E969" s="195"/>
      <c r="F969" s="195"/>
      <c r="G969" s="195"/>
      <c r="H969" s="195"/>
      <c r="I969" s="195"/>
      <c r="J969" s="195"/>
      <c r="K969" s="195"/>
      <c r="L969" s="196"/>
      <c r="M969" s="196"/>
      <c r="N969" s="196"/>
      <c r="O969" s="195"/>
      <c r="P969" s="195"/>
      <c r="Q969" s="195"/>
      <c r="R969" s="195"/>
      <c r="S969" s="195"/>
      <c r="T969" s="195"/>
      <c r="U969" s="195"/>
      <c r="V969" s="195"/>
      <c r="W969" s="195"/>
      <c r="X969" s="195"/>
      <c r="Y969" s="195"/>
      <c r="Z969" s="195"/>
    </row>
    <row r="970" spans="1:26" ht="22.5" customHeight="1">
      <c r="A970" s="195"/>
      <c r="B970" s="195"/>
      <c r="C970" s="195"/>
      <c r="D970" s="195"/>
      <c r="E970" s="195"/>
      <c r="F970" s="195"/>
      <c r="G970" s="195"/>
      <c r="H970" s="195"/>
      <c r="I970" s="195"/>
      <c r="J970" s="195"/>
      <c r="K970" s="195"/>
      <c r="L970" s="196"/>
      <c r="M970" s="196"/>
      <c r="N970" s="196"/>
      <c r="O970" s="195"/>
      <c r="P970" s="195"/>
      <c r="Q970" s="195"/>
      <c r="R970" s="195"/>
      <c r="S970" s="195"/>
      <c r="T970" s="195"/>
      <c r="U970" s="195"/>
      <c r="V970" s="195"/>
      <c r="W970" s="195"/>
      <c r="X970" s="195"/>
      <c r="Y970" s="195"/>
      <c r="Z970" s="195"/>
    </row>
    <row r="971" spans="1:26" ht="22.5" customHeight="1">
      <c r="A971" s="195"/>
      <c r="B971" s="195"/>
      <c r="C971" s="195"/>
      <c r="D971" s="195"/>
      <c r="E971" s="195"/>
      <c r="F971" s="195"/>
      <c r="G971" s="195"/>
      <c r="H971" s="195"/>
      <c r="I971" s="195"/>
      <c r="J971" s="195"/>
      <c r="K971" s="195"/>
      <c r="L971" s="196"/>
      <c r="M971" s="196"/>
      <c r="N971" s="196"/>
      <c r="O971" s="195"/>
      <c r="P971" s="195"/>
      <c r="Q971" s="195"/>
      <c r="R971" s="195"/>
      <c r="S971" s="195"/>
      <c r="T971" s="195"/>
      <c r="U971" s="195"/>
      <c r="V971" s="195"/>
      <c r="W971" s="195"/>
      <c r="X971" s="195"/>
      <c r="Y971" s="195"/>
      <c r="Z971" s="195"/>
    </row>
    <row r="972" spans="1:26" ht="22.5" customHeight="1">
      <c r="A972" s="195"/>
      <c r="B972" s="195"/>
      <c r="C972" s="195"/>
      <c r="D972" s="195"/>
      <c r="E972" s="195"/>
      <c r="F972" s="195"/>
      <c r="G972" s="195"/>
      <c r="H972" s="195"/>
      <c r="I972" s="195"/>
      <c r="J972" s="195"/>
      <c r="K972" s="195"/>
      <c r="L972" s="196"/>
      <c r="M972" s="196"/>
      <c r="N972" s="196"/>
      <c r="O972" s="195"/>
      <c r="P972" s="195"/>
      <c r="Q972" s="195"/>
      <c r="R972" s="195"/>
      <c r="S972" s="195"/>
      <c r="T972" s="195"/>
      <c r="U972" s="195"/>
      <c r="V972" s="195"/>
      <c r="W972" s="195"/>
      <c r="X972" s="195"/>
      <c r="Y972" s="195"/>
      <c r="Z972" s="195"/>
    </row>
    <row r="973" spans="1:26" ht="22.5" customHeight="1">
      <c r="A973" s="195"/>
      <c r="B973" s="195"/>
      <c r="C973" s="195"/>
      <c r="D973" s="195"/>
      <c r="E973" s="195"/>
      <c r="F973" s="195"/>
      <c r="G973" s="195"/>
      <c r="H973" s="195"/>
      <c r="I973" s="195"/>
      <c r="J973" s="195"/>
      <c r="K973" s="195"/>
      <c r="L973" s="196"/>
      <c r="M973" s="196"/>
      <c r="N973" s="196"/>
      <c r="O973" s="195"/>
      <c r="P973" s="195"/>
      <c r="Q973" s="195"/>
      <c r="R973" s="195"/>
      <c r="S973" s="195"/>
      <c r="T973" s="195"/>
      <c r="U973" s="195"/>
      <c r="V973" s="195"/>
      <c r="W973" s="195"/>
      <c r="X973" s="195"/>
      <c r="Y973" s="195"/>
      <c r="Z973" s="195"/>
    </row>
    <row r="974" spans="1:26" ht="22.5" customHeight="1">
      <c r="A974" s="195"/>
      <c r="B974" s="195"/>
      <c r="C974" s="195"/>
      <c r="D974" s="195"/>
      <c r="E974" s="195"/>
      <c r="F974" s="195"/>
      <c r="G974" s="195"/>
      <c r="H974" s="195"/>
      <c r="I974" s="195"/>
      <c r="J974" s="195"/>
      <c r="K974" s="195"/>
      <c r="L974" s="196"/>
      <c r="M974" s="196"/>
      <c r="N974" s="196"/>
      <c r="O974" s="195"/>
      <c r="P974" s="195"/>
      <c r="Q974" s="195"/>
      <c r="R974" s="195"/>
      <c r="S974" s="195"/>
      <c r="T974" s="195"/>
      <c r="U974" s="195"/>
      <c r="V974" s="195"/>
      <c r="W974" s="195"/>
      <c r="X974" s="195"/>
      <c r="Y974" s="195"/>
      <c r="Z974" s="195"/>
    </row>
    <row r="975" spans="1:26" ht="22.5" customHeight="1">
      <c r="A975" s="195"/>
      <c r="B975" s="195"/>
      <c r="C975" s="195"/>
      <c r="D975" s="195"/>
      <c r="E975" s="195"/>
      <c r="F975" s="195"/>
      <c r="G975" s="195"/>
      <c r="H975" s="195"/>
      <c r="I975" s="195"/>
      <c r="J975" s="195"/>
      <c r="K975" s="195"/>
      <c r="L975" s="196"/>
      <c r="M975" s="196"/>
      <c r="N975" s="196"/>
      <c r="O975" s="195"/>
      <c r="P975" s="195"/>
      <c r="Q975" s="195"/>
      <c r="R975" s="195"/>
      <c r="S975" s="195"/>
      <c r="T975" s="195"/>
      <c r="U975" s="195"/>
      <c r="V975" s="195"/>
      <c r="W975" s="195"/>
      <c r="X975" s="195"/>
      <c r="Y975" s="195"/>
      <c r="Z975" s="195"/>
    </row>
    <row r="976" spans="1:26" ht="22.5" customHeight="1">
      <c r="A976" s="195"/>
      <c r="B976" s="195"/>
      <c r="C976" s="195"/>
      <c r="D976" s="195"/>
      <c r="E976" s="195"/>
      <c r="F976" s="195"/>
      <c r="G976" s="195"/>
      <c r="H976" s="195"/>
      <c r="I976" s="195"/>
      <c r="J976" s="195"/>
      <c r="K976" s="195"/>
      <c r="L976" s="196"/>
      <c r="M976" s="196"/>
      <c r="N976" s="196"/>
      <c r="O976" s="195"/>
      <c r="P976" s="195"/>
      <c r="Q976" s="195"/>
      <c r="R976" s="195"/>
      <c r="S976" s="195"/>
      <c r="T976" s="195"/>
      <c r="U976" s="195"/>
      <c r="V976" s="195"/>
      <c r="W976" s="195"/>
      <c r="X976" s="195"/>
      <c r="Y976" s="195"/>
      <c r="Z976" s="195"/>
    </row>
    <row r="977" spans="1:26" ht="22.5" customHeight="1">
      <c r="A977" s="195"/>
      <c r="B977" s="195"/>
      <c r="C977" s="195"/>
      <c r="D977" s="195"/>
      <c r="E977" s="195"/>
      <c r="F977" s="195"/>
      <c r="G977" s="195"/>
      <c r="H977" s="195"/>
      <c r="I977" s="195"/>
      <c r="J977" s="195"/>
      <c r="K977" s="195"/>
      <c r="L977" s="196"/>
      <c r="M977" s="196"/>
      <c r="N977" s="196"/>
      <c r="O977" s="195"/>
      <c r="P977" s="195"/>
      <c r="Q977" s="195"/>
      <c r="R977" s="195"/>
      <c r="S977" s="195"/>
      <c r="T977" s="195"/>
      <c r="U977" s="195"/>
      <c r="V977" s="195"/>
      <c r="W977" s="195"/>
      <c r="X977" s="195"/>
      <c r="Y977" s="195"/>
      <c r="Z977" s="195"/>
    </row>
    <row r="978" spans="1:26" ht="22.5" customHeight="1">
      <c r="A978" s="195"/>
      <c r="B978" s="195"/>
      <c r="C978" s="195"/>
      <c r="D978" s="195"/>
      <c r="E978" s="195"/>
      <c r="F978" s="195"/>
      <c r="G978" s="195"/>
      <c r="H978" s="195"/>
      <c r="I978" s="195"/>
      <c r="J978" s="195"/>
      <c r="K978" s="195"/>
      <c r="L978" s="196"/>
      <c r="M978" s="196"/>
      <c r="N978" s="196"/>
      <c r="O978" s="195"/>
      <c r="P978" s="195"/>
      <c r="Q978" s="195"/>
      <c r="R978" s="195"/>
      <c r="S978" s="195"/>
      <c r="T978" s="195"/>
      <c r="U978" s="195"/>
      <c r="V978" s="195"/>
      <c r="W978" s="195"/>
      <c r="X978" s="195"/>
      <c r="Y978" s="195"/>
      <c r="Z978" s="195"/>
    </row>
    <row r="979" spans="1:26" ht="22.5" customHeight="1">
      <c r="A979" s="195"/>
      <c r="B979" s="195"/>
      <c r="C979" s="195"/>
      <c r="D979" s="195"/>
      <c r="E979" s="195"/>
      <c r="F979" s="195"/>
      <c r="G979" s="195"/>
      <c r="H979" s="195"/>
      <c r="I979" s="195"/>
      <c r="J979" s="195"/>
      <c r="K979" s="195"/>
      <c r="L979" s="196"/>
      <c r="M979" s="196"/>
      <c r="N979" s="196"/>
      <c r="O979" s="195"/>
      <c r="P979" s="195"/>
      <c r="Q979" s="195"/>
      <c r="R979" s="195"/>
      <c r="S979" s="195"/>
      <c r="T979" s="195"/>
      <c r="U979" s="195"/>
      <c r="V979" s="195"/>
      <c r="W979" s="195"/>
      <c r="X979" s="195"/>
      <c r="Y979" s="195"/>
      <c r="Z979" s="195"/>
    </row>
    <row r="980" spans="1:26" ht="22.5" customHeight="1">
      <c r="A980" s="195"/>
      <c r="B980" s="195"/>
      <c r="C980" s="195"/>
      <c r="D980" s="195"/>
      <c r="E980" s="195"/>
      <c r="F980" s="195"/>
      <c r="G980" s="195"/>
      <c r="H980" s="195"/>
      <c r="I980" s="195"/>
      <c r="J980" s="195"/>
      <c r="K980" s="195"/>
      <c r="L980" s="196"/>
      <c r="M980" s="196"/>
      <c r="N980" s="196"/>
      <c r="O980" s="195"/>
      <c r="P980" s="195"/>
      <c r="Q980" s="195"/>
      <c r="R980" s="195"/>
      <c r="S980" s="195"/>
      <c r="T980" s="195"/>
      <c r="U980" s="195"/>
      <c r="V980" s="195"/>
      <c r="W980" s="195"/>
      <c r="X980" s="195"/>
      <c r="Y980" s="195"/>
      <c r="Z980" s="195"/>
    </row>
    <row r="981" spans="1:26" ht="22.5" customHeight="1">
      <c r="A981" s="195"/>
      <c r="B981" s="195"/>
      <c r="C981" s="195"/>
      <c r="D981" s="195"/>
      <c r="E981" s="195"/>
      <c r="F981" s="195"/>
      <c r="G981" s="195"/>
      <c r="H981" s="195"/>
      <c r="I981" s="195"/>
      <c r="J981" s="195"/>
      <c r="K981" s="195"/>
      <c r="L981" s="196"/>
      <c r="M981" s="196"/>
      <c r="N981" s="196"/>
      <c r="O981" s="195"/>
      <c r="P981" s="195"/>
      <c r="Q981" s="195"/>
      <c r="R981" s="195"/>
      <c r="S981" s="195"/>
      <c r="T981" s="195"/>
      <c r="U981" s="195"/>
      <c r="V981" s="195"/>
      <c r="W981" s="195"/>
      <c r="X981" s="195"/>
      <c r="Y981" s="195"/>
      <c r="Z981" s="195"/>
    </row>
    <row r="982" spans="1:26" ht="22.5" customHeight="1">
      <c r="A982" s="195"/>
      <c r="B982" s="195"/>
      <c r="C982" s="195"/>
      <c r="D982" s="195"/>
      <c r="E982" s="195"/>
      <c r="F982" s="195"/>
      <c r="G982" s="195"/>
      <c r="H982" s="195"/>
      <c r="I982" s="195"/>
      <c r="J982" s="195"/>
      <c r="K982" s="195"/>
      <c r="L982" s="196"/>
      <c r="M982" s="196"/>
      <c r="N982" s="196"/>
      <c r="O982" s="195"/>
      <c r="P982" s="195"/>
      <c r="Q982" s="195"/>
      <c r="R982" s="195"/>
      <c r="S982" s="195"/>
      <c r="T982" s="195"/>
      <c r="U982" s="195"/>
      <c r="V982" s="195"/>
      <c r="W982" s="195"/>
      <c r="X982" s="195"/>
      <c r="Y982" s="195"/>
      <c r="Z982" s="195"/>
    </row>
    <row r="983" spans="1:26" ht="22.5" customHeight="1">
      <c r="A983" s="195"/>
      <c r="B983" s="195"/>
      <c r="C983" s="195"/>
      <c r="D983" s="195"/>
      <c r="E983" s="195"/>
      <c r="F983" s="195"/>
      <c r="G983" s="195"/>
      <c r="H983" s="195"/>
      <c r="I983" s="195"/>
      <c r="J983" s="195"/>
      <c r="K983" s="195"/>
      <c r="L983" s="196"/>
      <c r="M983" s="196"/>
      <c r="N983" s="196"/>
      <c r="O983" s="195"/>
      <c r="P983" s="195"/>
      <c r="Q983" s="195"/>
      <c r="R983" s="195"/>
      <c r="S983" s="195"/>
      <c r="T983" s="195"/>
      <c r="U983" s="195"/>
      <c r="V983" s="195"/>
      <c r="W983" s="195"/>
      <c r="X983" s="195"/>
      <c r="Y983" s="195"/>
      <c r="Z983" s="195"/>
    </row>
    <row r="984" spans="1:26" ht="22.5" customHeight="1">
      <c r="A984" s="195"/>
      <c r="B984" s="195"/>
      <c r="C984" s="195"/>
      <c r="D984" s="195"/>
      <c r="E984" s="195"/>
      <c r="F984" s="195"/>
      <c r="G984" s="195"/>
      <c r="H984" s="195"/>
      <c r="I984" s="195"/>
      <c r="J984" s="195"/>
      <c r="K984" s="195"/>
      <c r="L984" s="196"/>
      <c r="M984" s="196"/>
      <c r="N984" s="196"/>
      <c r="O984" s="195"/>
      <c r="P984" s="195"/>
      <c r="Q984" s="195"/>
      <c r="R984" s="195"/>
      <c r="S984" s="195"/>
      <c r="T984" s="195"/>
      <c r="U984" s="195"/>
      <c r="V984" s="195"/>
      <c r="W984" s="195"/>
      <c r="X984" s="195"/>
      <c r="Y984" s="195"/>
      <c r="Z984" s="195"/>
    </row>
    <row r="985" spans="1:26" ht="22.5" customHeight="1">
      <c r="A985" s="195"/>
      <c r="B985" s="195"/>
      <c r="C985" s="195"/>
      <c r="D985" s="195"/>
      <c r="E985" s="195"/>
      <c r="F985" s="195"/>
      <c r="G985" s="195"/>
      <c r="H985" s="195"/>
      <c r="I985" s="195"/>
      <c r="J985" s="195"/>
      <c r="K985" s="195"/>
      <c r="L985" s="196"/>
      <c r="M985" s="196"/>
      <c r="N985" s="196"/>
      <c r="O985" s="195"/>
      <c r="P985" s="195"/>
      <c r="Q985" s="195"/>
      <c r="R985" s="195"/>
      <c r="S985" s="195"/>
      <c r="T985" s="195"/>
      <c r="U985" s="195"/>
      <c r="V985" s="195"/>
      <c r="W985" s="195"/>
      <c r="X985" s="195"/>
      <c r="Y985" s="195"/>
      <c r="Z985" s="195"/>
    </row>
    <row r="986" spans="1:26" ht="22.5" customHeight="1">
      <c r="A986" s="195"/>
      <c r="B986" s="195"/>
      <c r="C986" s="195"/>
      <c r="D986" s="195"/>
      <c r="E986" s="195"/>
      <c r="F986" s="195"/>
      <c r="G986" s="195"/>
      <c r="H986" s="195"/>
      <c r="I986" s="195"/>
      <c r="J986" s="195"/>
      <c r="K986" s="195"/>
      <c r="L986" s="196"/>
      <c r="M986" s="196"/>
      <c r="N986" s="196"/>
      <c r="O986" s="195"/>
      <c r="P986" s="195"/>
      <c r="Q986" s="195"/>
      <c r="R986" s="195"/>
      <c r="S986" s="195"/>
      <c r="T986" s="195"/>
      <c r="U986" s="195"/>
      <c r="V986" s="195"/>
      <c r="W986" s="195"/>
      <c r="X986" s="195"/>
      <c r="Y986" s="195"/>
      <c r="Z986" s="195"/>
    </row>
    <row r="987" spans="1:26" ht="22.5" customHeight="1">
      <c r="A987" s="195"/>
      <c r="B987" s="195"/>
      <c r="C987" s="195"/>
      <c r="D987" s="195"/>
      <c r="E987" s="195"/>
      <c r="F987" s="195"/>
      <c r="G987" s="195"/>
      <c r="H987" s="195"/>
      <c r="I987" s="195"/>
      <c r="J987" s="195"/>
      <c r="K987" s="195"/>
      <c r="L987" s="196"/>
      <c r="M987" s="196"/>
      <c r="N987" s="196"/>
      <c r="O987" s="195"/>
      <c r="P987" s="195"/>
      <c r="Q987" s="195"/>
      <c r="R987" s="195"/>
      <c r="S987" s="195"/>
      <c r="T987" s="195"/>
      <c r="U987" s="195"/>
      <c r="V987" s="195"/>
      <c r="W987" s="195"/>
      <c r="X987" s="195"/>
      <c r="Y987" s="195"/>
      <c r="Z987" s="195"/>
    </row>
    <row r="988" spans="1:26" ht="22.5" customHeight="1">
      <c r="A988" s="195"/>
      <c r="B988" s="195"/>
      <c r="C988" s="195"/>
      <c r="D988" s="195"/>
      <c r="E988" s="195"/>
      <c r="F988" s="195"/>
      <c r="G988" s="195"/>
      <c r="H988" s="195"/>
      <c r="I988" s="195"/>
      <c r="J988" s="195"/>
      <c r="K988" s="195"/>
      <c r="L988" s="196"/>
      <c r="M988" s="196"/>
      <c r="N988" s="196"/>
      <c r="O988" s="195"/>
      <c r="P988" s="195"/>
      <c r="Q988" s="195"/>
      <c r="R988" s="195"/>
      <c r="S988" s="195"/>
      <c r="T988" s="195"/>
      <c r="U988" s="195"/>
      <c r="V988" s="195"/>
      <c r="W988" s="195"/>
      <c r="X988" s="195"/>
      <c r="Y988" s="195"/>
      <c r="Z988" s="195"/>
    </row>
    <row r="989" spans="1:26" ht="22.5" customHeight="1">
      <c r="A989" s="195"/>
      <c r="B989" s="195"/>
      <c r="C989" s="195"/>
      <c r="D989" s="195"/>
      <c r="E989" s="195"/>
      <c r="F989" s="195"/>
      <c r="G989" s="195"/>
      <c r="H989" s="195"/>
      <c r="I989" s="195"/>
      <c r="J989" s="195"/>
      <c r="K989" s="195"/>
      <c r="L989" s="196"/>
      <c r="M989" s="196"/>
      <c r="N989" s="196"/>
      <c r="O989" s="195"/>
      <c r="P989" s="195"/>
      <c r="Q989" s="195"/>
      <c r="R989" s="195"/>
      <c r="S989" s="195"/>
      <c r="T989" s="195"/>
      <c r="U989" s="195"/>
      <c r="V989" s="195"/>
      <c r="W989" s="195"/>
      <c r="X989" s="195"/>
      <c r="Y989" s="195"/>
      <c r="Z989" s="195"/>
    </row>
    <row r="990" spans="1:26" ht="22.5" customHeight="1">
      <c r="A990" s="195"/>
      <c r="B990" s="195"/>
      <c r="C990" s="195"/>
      <c r="D990" s="195"/>
      <c r="E990" s="195"/>
      <c r="F990" s="195"/>
      <c r="G990" s="195"/>
      <c r="H990" s="195"/>
      <c r="I990" s="195"/>
      <c r="J990" s="195"/>
      <c r="K990" s="195"/>
      <c r="L990" s="196"/>
      <c r="M990" s="196"/>
      <c r="N990" s="196"/>
      <c r="O990" s="195"/>
      <c r="P990" s="195"/>
      <c r="Q990" s="195"/>
      <c r="R990" s="195"/>
      <c r="S990" s="195"/>
      <c r="T990" s="195"/>
      <c r="U990" s="195"/>
      <c r="V990" s="195"/>
      <c r="W990" s="195"/>
      <c r="X990" s="195"/>
      <c r="Y990" s="195"/>
      <c r="Z990" s="195"/>
    </row>
    <row r="991" spans="1:26" ht="22.5" customHeight="1">
      <c r="A991" s="195"/>
      <c r="B991" s="195"/>
      <c r="C991" s="195"/>
      <c r="D991" s="195"/>
      <c r="E991" s="195"/>
      <c r="F991" s="195"/>
      <c r="G991" s="195"/>
      <c r="H991" s="195"/>
      <c r="I991" s="195"/>
      <c r="J991" s="195"/>
      <c r="K991" s="195"/>
      <c r="L991" s="196"/>
      <c r="M991" s="196"/>
      <c r="N991" s="196"/>
      <c r="O991" s="195"/>
      <c r="P991" s="195"/>
      <c r="Q991" s="195"/>
      <c r="R991" s="195"/>
      <c r="S991" s="195"/>
      <c r="T991" s="195"/>
      <c r="U991" s="195"/>
      <c r="V991" s="195"/>
      <c r="W991" s="195"/>
      <c r="X991" s="195"/>
      <c r="Y991" s="195"/>
      <c r="Z991" s="195"/>
    </row>
    <row r="992" spans="1:26" ht="22.5" customHeight="1">
      <c r="A992" s="195"/>
      <c r="B992" s="195"/>
      <c r="C992" s="195"/>
      <c r="D992" s="195"/>
      <c r="E992" s="195"/>
      <c r="F992" s="195"/>
      <c r="G992" s="195"/>
      <c r="H992" s="195"/>
      <c r="I992" s="195"/>
      <c r="J992" s="195"/>
      <c r="K992" s="195"/>
      <c r="L992" s="196"/>
      <c r="M992" s="196"/>
      <c r="N992" s="196"/>
      <c r="O992" s="195"/>
      <c r="P992" s="195"/>
      <c r="Q992" s="195"/>
      <c r="R992" s="195"/>
      <c r="S992" s="195"/>
      <c r="T992" s="195"/>
      <c r="U992" s="195"/>
      <c r="V992" s="195"/>
      <c r="W992" s="195"/>
      <c r="X992" s="195"/>
      <c r="Y992" s="195"/>
      <c r="Z992" s="195"/>
    </row>
    <row r="993" spans="1:26" ht="22.5" customHeight="1">
      <c r="A993" s="195"/>
      <c r="B993" s="195"/>
      <c r="C993" s="195"/>
      <c r="D993" s="195"/>
      <c r="E993" s="195"/>
      <c r="F993" s="195"/>
      <c r="G993" s="195"/>
      <c r="H993" s="195"/>
      <c r="I993" s="195"/>
      <c r="J993" s="195"/>
      <c r="K993" s="195"/>
      <c r="L993" s="196"/>
      <c r="M993" s="196"/>
      <c r="N993" s="196"/>
      <c r="O993" s="195"/>
      <c r="P993" s="195"/>
      <c r="Q993" s="195"/>
      <c r="R993" s="195"/>
      <c r="S993" s="195"/>
      <c r="T993" s="195"/>
      <c r="U993" s="195"/>
      <c r="V993" s="195"/>
      <c r="W993" s="195"/>
      <c r="X993" s="195"/>
      <c r="Y993" s="195"/>
      <c r="Z993" s="195"/>
    </row>
    <row r="994" spans="1:26" ht="22.5" customHeight="1">
      <c r="A994" s="195"/>
      <c r="B994" s="195"/>
      <c r="C994" s="195"/>
      <c r="D994" s="195"/>
      <c r="E994" s="195"/>
      <c r="F994" s="195"/>
      <c r="G994" s="195"/>
      <c r="H994" s="195"/>
      <c r="I994" s="195"/>
      <c r="J994" s="195"/>
      <c r="K994" s="195"/>
      <c r="L994" s="196"/>
      <c r="M994" s="196"/>
      <c r="N994" s="196"/>
      <c r="O994" s="195"/>
      <c r="P994" s="195"/>
      <c r="Q994" s="195"/>
      <c r="R994" s="195"/>
      <c r="S994" s="195"/>
      <c r="T994" s="195"/>
      <c r="U994" s="195"/>
      <c r="V994" s="195"/>
      <c r="W994" s="195"/>
      <c r="X994" s="195"/>
      <c r="Y994" s="195"/>
      <c r="Z994" s="195"/>
    </row>
    <row r="995" spans="1:26" ht="22.5" customHeight="1">
      <c r="A995" s="195"/>
      <c r="B995" s="195"/>
      <c r="C995" s="195"/>
      <c r="D995" s="195"/>
      <c r="E995" s="195"/>
      <c r="F995" s="195"/>
      <c r="G995" s="195"/>
      <c r="H995" s="195"/>
      <c r="I995" s="195"/>
      <c r="J995" s="195"/>
      <c r="K995" s="195"/>
      <c r="L995" s="196"/>
      <c r="M995" s="196"/>
      <c r="N995" s="196"/>
      <c r="O995" s="195"/>
      <c r="P995" s="195"/>
      <c r="Q995" s="195"/>
      <c r="R995" s="195"/>
      <c r="S995" s="195"/>
      <c r="T995" s="195"/>
      <c r="U995" s="195"/>
      <c r="V995" s="195"/>
      <c r="W995" s="195"/>
      <c r="X995" s="195"/>
      <c r="Y995" s="195"/>
      <c r="Z995" s="195"/>
    </row>
    <row r="996" spans="1:26" ht="22.5" customHeight="1">
      <c r="A996" s="195"/>
      <c r="B996" s="195"/>
      <c r="C996" s="195"/>
      <c r="D996" s="195"/>
      <c r="E996" s="195"/>
      <c r="F996" s="195"/>
      <c r="G996" s="195"/>
      <c r="H996" s="195"/>
      <c r="I996" s="195"/>
      <c r="J996" s="195"/>
      <c r="K996" s="195"/>
      <c r="L996" s="196"/>
      <c r="M996" s="196"/>
      <c r="N996" s="196"/>
      <c r="O996" s="195"/>
      <c r="P996" s="195"/>
      <c r="Q996" s="195"/>
      <c r="R996" s="195"/>
      <c r="S996" s="195"/>
      <c r="T996" s="195"/>
      <c r="U996" s="195"/>
      <c r="V996" s="195"/>
      <c r="W996" s="195"/>
      <c r="X996" s="195"/>
      <c r="Y996" s="195"/>
      <c r="Z996" s="195"/>
    </row>
    <row r="997" spans="1:26" ht="22.5" customHeight="1">
      <c r="A997" s="195"/>
      <c r="B997" s="195"/>
      <c r="C997" s="195"/>
      <c r="D997" s="195"/>
      <c r="E997" s="195"/>
      <c r="F997" s="195"/>
      <c r="G997" s="195"/>
      <c r="H997" s="195"/>
      <c r="I997" s="195"/>
      <c r="J997" s="195"/>
      <c r="K997" s="195"/>
      <c r="L997" s="196"/>
      <c r="M997" s="196"/>
      <c r="N997" s="196"/>
      <c r="O997" s="195"/>
      <c r="P997" s="195"/>
      <c r="Q997" s="195"/>
      <c r="R997" s="195"/>
      <c r="S997" s="195"/>
      <c r="T997" s="195"/>
      <c r="U997" s="195"/>
      <c r="V997" s="195"/>
      <c r="W997" s="195"/>
      <c r="X997" s="195"/>
      <c r="Y997" s="195"/>
      <c r="Z997" s="195"/>
    </row>
    <row r="998" spans="1:26" ht="22.5" customHeight="1">
      <c r="A998" s="195"/>
      <c r="B998" s="195"/>
      <c r="C998" s="195"/>
      <c r="D998" s="195"/>
      <c r="E998" s="195"/>
      <c r="F998" s="195"/>
      <c r="G998" s="195"/>
      <c r="H998" s="195"/>
      <c r="I998" s="195"/>
      <c r="J998" s="195"/>
      <c r="K998" s="195"/>
      <c r="L998" s="196"/>
      <c r="M998" s="196"/>
      <c r="N998" s="196"/>
      <c r="O998" s="195"/>
      <c r="P998" s="195"/>
      <c r="Q998" s="195"/>
      <c r="R998" s="195"/>
      <c r="S998" s="195"/>
      <c r="T998" s="195"/>
      <c r="U998" s="195"/>
      <c r="V998" s="195"/>
      <c r="W998" s="195"/>
      <c r="X998" s="195"/>
      <c r="Y998" s="195"/>
      <c r="Z998" s="195"/>
    </row>
    <row r="999" spans="1:26" ht="22.5" customHeight="1">
      <c r="A999" s="195"/>
      <c r="B999" s="195"/>
      <c r="C999" s="195"/>
      <c r="D999" s="195"/>
      <c r="E999" s="195"/>
      <c r="F999" s="195"/>
      <c r="G999" s="195"/>
      <c r="H999" s="195"/>
      <c r="I999" s="195"/>
      <c r="J999" s="195"/>
      <c r="K999" s="195"/>
      <c r="L999" s="196"/>
      <c r="M999" s="196"/>
      <c r="N999" s="196"/>
      <c r="O999" s="195"/>
      <c r="P999" s="195"/>
      <c r="Q999" s="195"/>
      <c r="R999" s="195"/>
      <c r="S999" s="195"/>
      <c r="T999" s="195"/>
      <c r="U999" s="195"/>
      <c r="V999" s="195"/>
      <c r="W999" s="195"/>
      <c r="X999" s="195"/>
      <c r="Y999" s="195"/>
      <c r="Z999" s="195"/>
    </row>
    <row r="1000" spans="1:26" ht="22.5" customHeight="1">
      <c r="A1000" s="195"/>
      <c r="B1000" s="195"/>
      <c r="C1000" s="195"/>
      <c r="D1000" s="195"/>
      <c r="E1000" s="195"/>
      <c r="F1000" s="195"/>
      <c r="G1000" s="195"/>
      <c r="H1000" s="195"/>
      <c r="I1000" s="195"/>
      <c r="J1000" s="195"/>
      <c r="K1000" s="195"/>
      <c r="L1000" s="196"/>
      <c r="M1000" s="196"/>
      <c r="N1000" s="196"/>
      <c r="O1000" s="195"/>
      <c r="P1000" s="195"/>
      <c r="Q1000" s="195"/>
      <c r="R1000" s="195"/>
      <c r="S1000" s="195"/>
      <c r="T1000" s="195"/>
      <c r="U1000" s="195"/>
      <c r="V1000" s="195"/>
      <c r="W1000" s="195"/>
      <c r="X1000" s="195"/>
      <c r="Y1000" s="195"/>
      <c r="Z1000" s="195"/>
    </row>
  </sheetData>
  <mergeCells count="174">
    <mergeCell ref="L37:L44"/>
    <mergeCell ref="M37:M44"/>
    <mergeCell ref="I29:I36"/>
    <mergeCell ref="J29:J36"/>
    <mergeCell ref="K29:K36"/>
    <mergeCell ref="L29:L36"/>
    <mergeCell ref="M29:M36"/>
    <mergeCell ref="N29:N36"/>
    <mergeCell ref="I37:I44"/>
    <mergeCell ref="N37:N44"/>
    <mergeCell ref="J37:J44"/>
    <mergeCell ref="K37:K44"/>
    <mergeCell ref="L48:L55"/>
    <mergeCell ref="M48:M55"/>
    <mergeCell ref="G45:I45"/>
    <mergeCell ref="G46:G47"/>
    <mergeCell ref="H46:H47"/>
    <mergeCell ref="I46:I47"/>
    <mergeCell ref="I48:I55"/>
    <mergeCell ref="J48:J55"/>
    <mergeCell ref="K48:K55"/>
    <mergeCell ref="J45:J47"/>
    <mergeCell ref="K45:K47"/>
    <mergeCell ref="L45:L47"/>
    <mergeCell ref="M45:M47"/>
    <mergeCell ref="H51:H55"/>
    <mergeCell ref="F72:F79"/>
    <mergeCell ref="F80:F82"/>
    <mergeCell ref="F83:F90"/>
    <mergeCell ref="F91:F98"/>
    <mergeCell ref="F99:F106"/>
    <mergeCell ref="F107:F114"/>
    <mergeCell ref="F115:F122"/>
    <mergeCell ref="E29:E36"/>
    <mergeCell ref="F29:F36"/>
    <mergeCell ref="E37:E44"/>
    <mergeCell ref="F37:F44"/>
    <mergeCell ref="E45:E47"/>
    <mergeCell ref="F45:F47"/>
    <mergeCell ref="F48:F55"/>
    <mergeCell ref="E107:E114"/>
    <mergeCell ref="E115:E122"/>
    <mergeCell ref="E48:E55"/>
    <mergeCell ref="E56:E63"/>
    <mergeCell ref="E72:E79"/>
    <mergeCell ref="E80:E82"/>
    <mergeCell ref="E83:E90"/>
    <mergeCell ref="E91:E98"/>
    <mergeCell ref="E99:E106"/>
    <mergeCell ref="D21:D28"/>
    <mergeCell ref="D29:D36"/>
    <mergeCell ref="B37:B44"/>
    <mergeCell ref="D37:D44"/>
    <mergeCell ref="B45:B47"/>
    <mergeCell ref="D45:D47"/>
    <mergeCell ref="D48:D55"/>
    <mergeCell ref="D80:D82"/>
    <mergeCell ref="D83:D90"/>
    <mergeCell ref="B29:B36"/>
    <mergeCell ref="C29:C36"/>
    <mergeCell ref="C37:C44"/>
    <mergeCell ref="C45:C47"/>
    <mergeCell ref="B91:B98"/>
    <mergeCell ref="D91:D98"/>
    <mergeCell ref="B99:B106"/>
    <mergeCell ref="D99:D106"/>
    <mergeCell ref="B107:B114"/>
    <mergeCell ref="D107:D114"/>
    <mergeCell ref="B115:B122"/>
    <mergeCell ref="D115:D122"/>
    <mergeCell ref="B48:B55"/>
    <mergeCell ref="B56:B63"/>
    <mergeCell ref="B64:B71"/>
    <mergeCell ref="B72:B79"/>
    <mergeCell ref="D72:D79"/>
    <mergeCell ref="B80:B82"/>
    <mergeCell ref="B83:B90"/>
    <mergeCell ref="C64:C71"/>
    <mergeCell ref="C48:C55"/>
    <mergeCell ref="C56:C63"/>
    <mergeCell ref="C72:C79"/>
    <mergeCell ref="C83:C90"/>
    <mergeCell ref="C91:C98"/>
    <mergeCell ref="C99:C106"/>
    <mergeCell ref="C107:C114"/>
    <mergeCell ref="C115:C122"/>
    <mergeCell ref="M64:M71"/>
    <mergeCell ref="N64:N71"/>
    <mergeCell ref="D56:D63"/>
    <mergeCell ref="D64:D71"/>
    <mergeCell ref="E64:E71"/>
    <mergeCell ref="F64:F71"/>
    <mergeCell ref="I64:I71"/>
    <mergeCell ref="J64:J71"/>
    <mergeCell ref="K64:K71"/>
    <mergeCell ref="I56:I63"/>
    <mergeCell ref="J56:J63"/>
    <mergeCell ref="K56:K63"/>
    <mergeCell ref="L56:L63"/>
    <mergeCell ref="M56:M63"/>
    <mergeCell ref="N56:N63"/>
    <mergeCell ref="F56:F63"/>
    <mergeCell ref="M99:M106"/>
    <mergeCell ref="L107:L114"/>
    <mergeCell ref="M107:M114"/>
    <mergeCell ref="N107:N114"/>
    <mergeCell ref="L115:L122"/>
    <mergeCell ref="M115:M122"/>
    <mergeCell ref="N115:N122"/>
    <mergeCell ref="I91:I98"/>
    <mergeCell ref="J91:J98"/>
    <mergeCell ref="K91:K98"/>
    <mergeCell ref="L91:L98"/>
    <mergeCell ref="M91:M98"/>
    <mergeCell ref="N91:N98"/>
    <mergeCell ref="I99:I106"/>
    <mergeCell ref="N99:N106"/>
    <mergeCell ref="J99:J106"/>
    <mergeCell ref="K99:K106"/>
    <mergeCell ref="I107:I114"/>
    <mergeCell ref="J107:J114"/>
    <mergeCell ref="K107:K114"/>
    <mergeCell ref="I115:I122"/>
    <mergeCell ref="J115:J122"/>
    <mergeCell ref="K115:K122"/>
    <mergeCell ref="L99:L106"/>
    <mergeCell ref="J21:J28"/>
    <mergeCell ref="K21:K28"/>
    <mergeCell ref="L21:L28"/>
    <mergeCell ref="M21:M28"/>
    <mergeCell ref="N21:N28"/>
    <mergeCell ref="G19:G20"/>
    <mergeCell ref="H19:H20"/>
    <mergeCell ref="B21:B28"/>
    <mergeCell ref="E21:E28"/>
    <mergeCell ref="F21:F28"/>
    <mergeCell ref="I21:I28"/>
    <mergeCell ref="C21:C28"/>
    <mergeCell ref="C18:C20"/>
    <mergeCell ref="L18:L20"/>
    <mergeCell ref="M18:M20"/>
    <mergeCell ref="N18:N20"/>
    <mergeCell ref="B18:B20"/>
    <mergeCell ref="D18:D20"/>
    <mergeCell ref="E18:E20"/>
    <mergeCell ref="F18:F20"/>
    <mergeCell ref="G18:I18"/>
    <mergeCell ref="J18:J20"/>
    <mergeCell ref="K18:K20"/>
    <mergeCell ref="I19:I20"/>
    <mergeCell ref="N45:N47"/>
    <mergeCell ref="N48:N55"/>
    <mergeCell ref="I81:I82"/>
    <mergeCell ref="I83:I90"/>
    <mergeCell ref="J83:J90"/>
    <mergeCell ref="K83:K90"/>
    <mergeCell ref="L83:L90"/>
    <mergeCell ref="M83:M90"/>
    <mergeCell ref="N83:N90"/>
    <mergeCell ref="I72:I79"/>
    <mergeCell ref="J72:J79"/>
    <mergeCell ref="K72:K79"/>
    <mergeCell ref="L72:L79"/>
    <mergeCell ref="M72:M79"/>
    <mergeCell ref="N72:N79"/>
    <mergeCell ref="G80:I80"/>
    <mergeCell ref="J80:J82"/>
    <mergeCell ref="K80:K82"/>
    <mergeCell ref="L80:L82"/>
    <mergeCell ref="M80:M82"/>
    <mergeCell ref="N80:N82"/>
    <mergeCell ref="G81:G82"/>
    <mergeCell ref="H81:H82"/>
    <mergeCell ref="L64:L71"/>
  </mergeCells>
  <dataValidations count="1">
    <dataValidation type="list" allowBlank="1" showErrorMessage="1" sqref="F21 J21 J29 F37 J37 F48 J48 F56 J56 F64 J64 F72 J72 F29 J83 F91 J91 F99 J99 F107 J107 F115 J115 F83" xr:uid="{00000000-0002-0000-0400-000000000000}">
      <formula1>"1,2,3"</formula1>
    </dataValidation>
  </dataValidations>
  <hyperlinks>
    <hyperlink ref="H68" r:id="rId1" xr:uid="{AFF4E320-8C1E-4388-A2BB-775AAC26AFCB}"/>
    <hyperlink ref="H72" r:id="rId2" display="https://www.fuga.gov.co/sites/default/files/2023-03/informe-derechos-de-autor-software-2022-web.pdf" xr:uid="{758A3865-13CC-4685-B366-D7FA7A2AE3C7}"/>
    <hyperlink ref="H100" r:id="rId3" xr:uid="{7A1B851E-30E7-43EB-8070-4CAC2638CBD3}"/>
    <hyperlink ref="H116" r:id="rId4" xr:uid="{1EEF09E9-7614-4784-A096-DCC9291D0E1E}"/>
    <hyperlink ref="H48" r:id="rId5" xr:uid="{017AA0B0-410B-48B3-8987-B63C9BC7FC75}"/>
    <hyperlink ref="H51" r:id="rId6" xr:uid="{7B937CEB-BE8D-43F7-B0F7-9D490BDB4904}"/>
    <hyperlink ref="H56" r:id="rId7" xr:uid="{13789EEA-9440-4D6A-956D-4749ED00D7BA}"/>
    <hyperlink ref="H58" r:id="rId8" xr:uid="{F0DB18EE-D348-40E4-8ACE-219D0718E7D3}"/>
    <hyperlink ref="H117" r:id="rId9" xr:uid="{92D3A475-CB2D-4DF5-9636-1513B56B9A4E}"/>
  </hyperlinks>
  <pageMargins left="0.7" right="0.7" top="0.75" bottom="0.75" header="0" footer="0"/>
  <pageSetup orientation="portrait" r:id="rId10"/>
  <drawing r:id="rId1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39997558519241921"/>
  </sheetPr>
  <dimension ref="A1:Z1001"/>
  <sheetViews>
    <sheetView showGridLines="0" topLeftCell="C63" zoomScale="70" zoomScaleNormal="70" workbookViewId="0">
      <selection activeCell="I63" sqref="I63:I70"/>
    </sheetView>
  </sheetViews>
  <sheetFormatPr baseColWidth="10" defaultColWidth="12.5" defaultRowHeight="15" customHeight="1"/>
  <cols>
    <col min="1" max="1" width="10.1640625" customWidth="1"/>
    <col min="2" max="2" width="4.5" hidden="1" customWidth="1"/>
    <col min="3" max="3" width="37.83203125" customWidth="1"/>
    <col min="4" max="4" width="24" customWidth="1"/>
    <col min="5" max="5" width="79.83203125" customWidth="1"/>
    <col min="6" max="6" width="7.5" customWidth="1"/>
    <col min="7" max="7" width="3.5" customWidth="1"/>
    <col min="8" max="8" width="47.5" customWidth="1"/>
    <col min="9" max="9" width="56.6640625" customWidth="1"/>
    <col min="10" max="10" width="7.5" customWidth="1"/>
    <col min="11" max="11" width="20.5" customWidth="1"/>
    <col min="12" max="26" width="9.1640625" customWidth="1"/>
  </cols>
  <sheetData>
    <row r="1" spans="1:26" ht="32.25" customHeight="1">
      <c r="A1" s="38"/>
      <c r="B1" s="38"/>
      <c r="C1" s="38"/>
      <c r="D1" s="38"/>
      <c r="E1" s="38"/>
      <c r="F1" s="38"/>
      <c r="G1" s="38"/>
      <c r="H1" s="38"/>
      <c r="I1" s="38"/>
      <c r="J1" s="38"/>
      <c r="K1" s="38"/>
      <c r="L1" s="51"/>
      <c r="M1" s="51"/>
      <c r="N1" s="51"/>
      <c r="O1" s="38"/>
      <c r="P1" s="38"/>
      <c r="Q1" s="38"/>
      <c r="R1" s="38"/>
      <c r="S1" s="38"/>
      <c r="T1" s="38"/>
      <c r="U1" s="38"/>
      <c r="V1" s="38"/>
      <c r="W1" s="38"/>
      <c r="X1" s="38"/>
      <c r="Y1" s="38"/>
      <c r="Z1" s="38"/>
    </row>
    <row r="2" spans="1:26" ht="32.25" customHeight="1">
      <c r="A2" s="38"/>
      <c r="B2" s="38"/>
      <c r="C2" s="38"/>
      <c r="D2" s="38"/>
      <c r="E2" s="38"/>
      <c r="F2" s="38"/>
      <c r="G2" s="38"/>
      <c r="H2" s="38"/>
      <c r="I2" s="38"/>
      <c r="J2" s="38"/>
      <c r="K2" s="38"/>
      <c r="L2" s="51"/>
      <c r="M2" s="51"/>
      <c r="N2" s="51"/>
      <c r="O2" s="38"/>
      <c r="P2" s="38"/>
      <c r="Q2" s="38"/>
      <c r="R2" s="38"/>
      <c r="S2" s="38"/>
      <c r="T2" s="38"/>
      <c r="U2" s="38"/>
      <c r="V2" s="38"/>
      <c r="W2" s="38"/>
      <c r="X2" s="38"/>
      <c r="Y2" s="38"/>
      <c r="Z2" s="38"/>
    </row>
    <row r="3" spans="1:26" ht="32.25" customHeight="1">
      <c r="A3" s="38"/>
      <c r="B3" s="38"/>
      <c r="C3" s="38"/>
      <c r="D3" s="38"/>
      <c r="E3" s="38"/>
      <c r="F3" s="38"/>
      <c r="G3" s="38"/>
      <c r="H3" s="38"/>
      <c r="I3" s="38"/>
      <c r="J3" s="38"/>
      <c r="K3" s="38"/>
      <c r="L3" s="51"/>
      <c r="M3" s="51"/>
      <c r="N3" s="51"/>
      <c r="O3" s="38"/>
      <c r="P3" s="38"/>
      <c r="Q3" s="38"/>
      <c r="R3" s="38"/>
      <c r="S3" s="38"/>
      <c r="T3" s="38"/>
      <c r="U3" s="38"/>
      <c r="V3" s="38"/>
      <c r="W3" s="38"/>
      <c r="X3" s="38"/>
      <c r="Y3" s="38"/>
      <c r="Z3" s="38"/>
    </row>
    <row r="4" spans="1:26" ht="32.25" customHeight="1">
      <c r="A4" s="38"/>
      <c r="B4" s="38"/>
      <c r="C4" s="38"/>
      <c r="D4" s="38"/>
      <c r="E4" s="38"/>
      <c r="F4" s="38"/>
      <c r="G4" s="38"/>
      <c r="H4" s="38"/>
      <c r="I4" s="38"/>
      <c r="J4" s="38"/>
      <c r="K4" s="38"/>
      <c r="L4" s="51"/>
      <c r="M4" s="51"/>
      <c r="N4" s="51"/>
      <c r="O4" s="38"/>
      <c r="P4" s="38"/>
      <c r="Q4" s="38"/>
      <c r="R4" s="38"/>
      <c r="S4" s="38"/>
      <c r="T4" s="38"/>
      <c r="U4" s="38"/>
      <c r="V4" s="38"/>
      <c r="W4" s="38"/>
      <c r="X4" s="38"/>
      <c r="Y4" s="38"/>
      <c r="Z4" s="38"/>
    </row>
    <row r="5" spans="1:26" ht="32.25" customHeight="1">
      <c r="A5" s="38"/>
      <c r="B5" s="38"/>
      <c r="C5" s="38"/>
      <c r="D5" s="38"/>
      <c r="E5" s="38"/>
      <c r="F5" s="38"/>
      <c r="G5" s="38"/>
      <c r="H5" s="38"/>
      <c r="I5" s="38"/>
      <c r="J5" s="38"/>
      <c r="K5" s="38"/>
      <c r="L5" s="51"/>
      <c r="M5" s="51"/>
      <c r="N5" s="51"/>
      <c r="O5" s="38"/>
      <c r="P5" s="38"/>
      <c r="Q5" s="38"/>
      <c r="R5" s="38"/>
      <c r="S5" s="38"/>
      <c r="T5" s="38"/>
      <c r="U5" s="38"/>
      <c r="V5" s="38"/>
      <c r="W5" s="38"/>
      <c r="X5" s="38"/>
      <c r="Y5" s="38"/>
      <c r="Z5" s="38"/>
    </row>
    <row r="6" spans="1:26" ht="32.25" customHeight="1">
      <c r="A6" s="38"/>
      <c r="B6" s="38"/>
      <c r="C6" s="38"/>
      <c r="D6" s="38"/>
      <c r="E6" s="38"/>
      <c r="F6" s="38"/>
      <c r="G6" s="38"/>
      <c r="H6" s="38"/>
      <c r="I6" s="38"/>
      <c r="J6" s="38"/>
      <c r="K6" s="38"/>
      <c r="L6" s="51"/>
      <c r="M6" s="51"/>
      <c r="N6" s="51"/>
      <c r="O6" s="38"/>
      <c r="P6" s="38"/>
      <c r="Q6" s="38"/>
      <c r="R6" s="38"/>
      <c r="S6" s="38"/>
      <c r="T6" s="38"/>
      <c r="U6" s="38"/>
      <c r="V6" s="38"/>
      <c r="W6" s="38"/>
      <c r="X6" s="38"/>
      <c r="Y6" s="38"/>
      <c r="Z6" s="38"/>
    </row>
    <row r="7" spans="1:26" ht="32.25" customHeight="1">
      <c r="A7" s="38"/>
      <c r="B7" s="38"/>
      <c r="C7" s="38"/>
      <c r="D7" s="38"/>
      <c r="E7" s="38"/>
      <c r="F7" s="38"/>
      <c r="G7" s="38"/>
      <c r="H7" s="38"/>
      <c r="I7" s="38"/>
      <c r="J7" s="38"/>
      <c r="K7" s="38"/>
      <c r="L7" s="51"/>
      <c r="M7" s="51"/>
      <c r="N7" s="51"/>
      <c r="O7" s="38"/>
      <c r="P7" s="38"/>
      <c r="Q7" s="38"/>
      <c r="R7" s="38"/>
      <c r="S7" s="38"/>
      <c r="T7" s="38"/>
      <c r="U7" s="38"/>
      <c r="V7" s="38"/>
      <c r="W7" s="38"/>
      <c r="X7" s="38"/>
      <c r="Y7" s="38"/>
      <c r="Z7" s="38"/>
    </row>
    <row r="8" spans="1:26" ht="32.25" customHeight="1">
      <c r="A8" s="38"/>
      <c r="B8" s="38"/>
      <c r="C8" s="38"/>
      <c r="D8" s="38"/>
      <c r="E8" s="38"/>
      <c r="F8" s="38"/>
      <c r="G8" s="38"/>
      <c r="H8" s="38"/>
      <c r="I8" s="38"/>
      <c r="J8" s="38"/>
      <c r="K8" s="38"/>
      <c r="L8" s="51"/>
      <c r="M8" s="51"/>
      <c r="N8" s="51"/>
      <c r="O8" s="38"/>
      <c r="P8" s="38"/>
      <c r="Q8" s="38"/>
      <c r="R8" s="38"/>
      <c r="S8" s="38"/>
      <c r="T8" s="38"/>
      <c r="U8" s="38"/>
      <c r="V8" s="38"/>
      <c r="W8" s="38"/>
      <c r="X8" s="38"/>
      <c r="Y8" s="38"/>
      <c r="Z8" s="38"/>
    </row>
    <row r="9" spans="1:26" ht="32.25" customHeight="1">
      <c r="A9" s="38"/>
      <c r="B9" s="38"/>
      <c r="C9" s="38"/>
      <c r="D9" s="38"/>
      <c r="E9" s="38"/>
      <c r="F9" s="38"/>
      <c r="G9" s="38"/>
      <c r="H9" s="38"/>
      <c r="I9" s="38"/>
      <c r="J9" s="38"/>
      <c r="K9" s="38"/>
      <c r="L9" s="51"/>
      <c r="M9" s="51"/>
      <c r="N9" s="51"/>
      <c r="O9" s="38"/>
      <c r="P9" s="38"/>
      <c r="Q9" s="38"/>
      <c r="R9" s="38"/>
      <c r="S9" s="38"/>
      <c r="T9" s="38"/>
      <c r="U9" s="38"/>
      <c r="V9" s="38"/>
      <c r="W9" s="38"/>
      <c r="X9" s="38"/>
      <c r="Y9" s="38"/>
      <c r="Z9" s="38"/>
    </row>
    <row r="10" spans="1:26" ht="32.25" customHeight="1">
      <c r="A10" s="38"/>
      <c r="B10" s="38"/>
      <c r="C10" s="38"/>
      <c r="D10" s="38"/>
      <c r="E10" s="38"/>
      <c r="F10" s="38"/>
      <c r="G10" s="38"/>
      <c r="H10" s="38"/>
      <c r="I10" s="38"/>
      <c r="J10" s="38"/>
      <c r="K10" s="38"/>
      <c r="L10" s="51"/>
      <c r="M10" s="51"/>
      <c r="N10" s="51"/>
      <c r="O10" s="38"/>
      <c r="P10" s="38"/>
      <c r="Q10" s="38"/>
      <c r="R10" s="38"/>
      <c r="S10" s="38"/>
      <c r="T10" s="38"/>
      <c r="U10" s="38"/>
      <c r="V10" s="38"/>
      <c r="W10" s="38"/>
      <c r="X10" s="38"/>
      <c r="Y10" s="38"/>
      <c r="Z10" s="38"/>
    </row>
    <row r="11" spans="1:26" ht="32.25" customHeight="1">
      <c r="A11" s="38"/>
      <c r="B11" s="38"/>
      <c r="C11" s="53"/>
      <c r="D11" s="53"/>
      <c r="E11" s="53"/>
      <c r="F11" s="53"/>
      <c r="G11" s="53"/>
      <c r="H11" s="53"/>
      <c r="I11" s="53"/>
      <c r="J11" s="38"/>
      <c r="K11" s="38"/>
      <c r="L11" s="51"/>
      <c r="M11" s="51"/>
      <c r="N11" s="51"/>
      <c r="O11" s="38"/>
      <c r="P11" s="38"/>
      <c r="Q11" s="38"/>
      <c r="R11" s="38"/>
      <c r="S11" s="38"/>
      <c r="T11" s="38"/>
      <c r="U11" s="38"/>
      <c r="V11" s="38"/>
      <c r="W11" s="38"/>
      <c r="X11" s="38"/>
      <c r="Y11" s="38"/>
      <c r="Z11" s="38"/>
    </row>
    <row r="12" spans="1:26" ht="26.25" customHeight="1">
      <c r="A12" s="38"/>
      <c r="B12" s="38"/>
      <c r="C12" s="54" t="s">
        <v>209</v>
      </c>
      <c r="D12" s="54"/>
      <c r="E12" s="54"/>
      <c r="F12" s="54"/>
      <c r="G12" s="54"/>
      <c r="H12" s="54"/>
      <c r="I12" s="54"/>
      <c r="J12" s="54"/>
      <c r="K12" s="54"/>
      <c r="L12" s="51"/>
      <c r="M12" s="51"/>
      <c r="N12" s="51"/>
      <c r="O12" s="38"/>
      <c r="P12" s="38"/>
      <c r="Q12" s="38"/>
      <c r="R12" s="38"/>
      <c r="S12" s="38"/>
      <c r="T12" s="38"/>
      <c r="U12" s="38"/>
      <c r="V12" s="38"/>
      <c r="W12" s="38"/>
      <c r="X12" s="38"/>
      <c r="Y12" s="38"/>
      <c r="Z12" s="38"/>
    </row>
    <row r="13" spans="1:26" ht="66.75" customHeight="1">
      <c r="A13" s="38"/>
      <c r="B13" s="38"/>
      <c r="C13" s="52" t="s">
        <v>210</v>
      </c>
      <c r="D13" s="52"/>
      <c r="E13" s="52"/>
      <c r="F13" s="52"/>
      <c r="G13" s="52"/>
      <c r="H13" s="52"/>
      <c r="I13" s="52"/>
      <c r="J13" s="52"/>
      <c r="K13" s="52"/>
      <c r="L13" s="51"/>
      <c r="M13" s="51"/>
      <c r="N13" s="51"/>
      <c r="O13" s="38"/>
      <c r="P13" s="38"/>
      <c r="Q13" s="38"/>
      <c r="R13" s="38"/>
      <c r="S13" s="38"/>
      <c r="T13" s="38"/>
      <c r="U13" s="38"/>
      <c r="V13" s="38"/>
      <c r="W13" s="38"/>
      <c r="X13" s="38"/>
      <c r="Y13" s="38"/>
      <c r="Z13" s="38"/>
    </row>
    <row r="14" spans="1:26" ht="32.25" customHeight="1">
      <c r="A14" s="38"/>
      <c r="B14" s="38"/>
      <c r="C14" s="38"/>
      <c r="D14" s="38"/>
      <c r="E14" s="38"/>
      <c r="F14" s="38"/>
      <c r="G14" s="38"/>
      <c r="H14" s="38"/>
      <c r="I14" s="38"/>
      <c r="J14" s="38"/>
      <c r="K14" s="38"/>
      <c r="L14" s="51"/>
      <c r="M14" s="51"/>
      <c r="N14" s="51"/>
      <c r="O14" s="38"/>
      <c r="P14" s="38"/>
      <c r="Q14" s="38"/>
      <c r="R14" s="38"/>
      <c r="S14" s="38"/>
      <c r="T14" s="38"/>
      <c r="U14" s="38"/>
      <c r="V14" s="38"/>
      <c r="W14" s="38"/>
      <c r="X14" s="38"/>
      <c r="Y14" s="38"/>
      <c r="Z14" s="38"/>
    </row>
    <row r="15" spans="1:26" ht="12.75" customHeight="1">
      <c r="A15" s="38"/>
      <c r="B15" s="851" t="s">
        <v>111</v>
      </c>
      <c r="C15" s="852" t="s">
        <v>211</v>
      </c>
      <c r="D15" s="820" t="s">
        <v>8</v>
      </c>
      <c r="E15" s="803" t="s">
        <v>212</v>
      </c>
      <c r="F15" s="805" t="s">
        <v>213</v>
      </c>
      <c r="G15" s="826" t="s">
        <v>112</v>
      </c>
      <c r="H15" s="827"/>
      <c r="I15" s="828"/>
      <c r="J15" s="805" t="s">
        <v>214</v>
      </c>
      <c r="K15" s="832" t="s">
        <v>128</v>
      </c>
      <c r="L15" s="593"/>
      <c r="M15" s="593"/>
      <c r="N15" s="593"/>
      <c r="O15" s="38"/>
      <c r="P15" s="38"/>
      <c r="Q15" s="38"/>
      <c r="R15" s="38"/>
      <c r="S15" s="38"/>
      <c r="T15" s="38"/>
      <c r="U15" s="38"/>
      <c r="V15" s="38"/>
      <c r="W15" s="38"/>
      <c r="X15" s="38"/>
      <c r="Y15" s="38"/>
      <c r="Z15" s="38"/>
    </row>
    <row r="16" spans="1:26" ht="15" customHeight="1">
      <c r="A16" s="38"/>
      <c r="B16" s="796"/>
      <c r="C16" s="853"/>
      <c r="D16" s="796"/>
      <c r="E16" s="796"/>
      <c r="F16" s="796"/>
      <c r="G16" s="829"/>
      <c r="H16" s="830"/>
      <c r="I16" s="831"/>
      <c r="J16" s="796"/>
      <c r="K16" s="833"/>
      <c r="L16" s="385"/>
      <c r="M16" s="385"/>
      <c r="N16" s="385"/>
      <c r="O16" s="38"/>
      <c r="P16" s="38"/>
      <c r="Q16" s="38"/>
      <c r="R16" s="38"/>
      <c r="S16" s="38"/>
      <c r="T16" s="38"/>
      <c r="U16" s="38"/>
      <c r="V16" s="38"/>
      <c r="W16" s="38"/>
      <c r="X16" s="38"/>
      <c r="Y16" s="38"/>
      <c r="Z16" s="38"/>
    </row>
    <row r="17" spans="1:26" ht="27.75" customHeight="1">
      <c r="A17" s="38"/>
      <c r="B17" s="796"/>
      <c r="C17" s="853"/>
      <c r="D17" s="796"/>
      <c r="E17" s="796"/>
      <c r="F17" s="796"/>
      <c r="G17" s="848" t="s">
        <v>13</v>
      </c>
      <c r="H17" s="820" t="s">
        <v>15</v>
      </c>
      <c r="I17" s="820" t="s">
        <v>17</v>
      </c>
      <c r="J17" s="796"/>
      <c r="K17" s="833"/>
      <c r="L17" s="385"/>
      <c r="M17" s="385"/>
      <c r="N17" s="385"/>
      <c r="O17" s="38"/>
      <c r="P17" s="38"/>
      <c r="Q17" s="38"/>
      <c r="R17" s="38"/>
      <c r="S17" s="38"/>
      <c r="T17" s="38"/>
      <c r="U17" s="38"/>
      <c r="V17" s="38"/>
      <c r="W17" s="38"/>
      <c r="X17" s="38"/>
      <c r="Y17" s="38"/>
      <c r="Z17" s="38"/>
    </row>
    <row r="18" spans="1:26" ht="72" customHeight="1" thickBot="1">
      <c r="A18" s="38"/>
      <c r="B18" s="797"/>
      <c r="C18" s="854"/>
      <c r="D18" s="797"/>
      <c r="E18" s="804"/>
      <c r="F18" s="797"/>
      <c r="G18" s="797"/>
      <c r="H18" s="797"/>
      <c r="I18" s="797"/>
      <c r="J18" s="797"/>
      <c r="K18" s="834"/>
      <c r="L18" s="385"/>
      <c r="M18" s="385"/>
      <c r="N18" s="385"/>
      <c r="O18" s="38"/>
      <c r="P18" s="38"/>
      <c r="Q18" s="38"/>
      <c r="R18" s="38"/>
      <c r="S18" s="38"/>
      <c r="T18" s="38"/>
      <c r="U18" s="38"/>
      <c r="V18" s="38"/>
      <c r="W18" s="38"/>
      <c r="X18" s="38"/>
      <c r="Y18" s="38"/>
      <c r="Z18" s="38"/>
    </row>
    <row r="19" spans="1:26" ht="49.5" customHeight="1">
      <c r="A19" s="38"/>
      <c r="B19" s="426" t="str">
        <f>+LEFT(C19,4)</f>
        <v>13.1</v>
      </c>
      <c r="C19" s="809" t="s">
        <v>215</v>
      </c>
      <c r="D19" s="571" t="s">
        <v>216</v>
      </c>
      <c r="E19" s="571" t="s">
        <v>746</v>
      </c>
      <c r="F19" s="665">
        <v>3</v>
      </c>
      <c r="G19" s="338">
        <v>1</v>
      </c>
      <c r="H19" s="178" t="s">
        <v>497</v>
      </c>
      <c r="I19" s="680" t="s">
        <v>824</v>
      </c>
      <c r="J19" s="840">
        <v>2</v>
      </c>
      <c r="K19" s="669" t="str">
        <f>+IF(OR(ISBLANK(F19),ISBLANK(J19)),"",IF(OR(AND(F19=1,J19=1),AND(F19=1,J19=2),AND(F19=1,J19=3)),"Deficiencia de control mayor (diseño y ejecución)",IF(OR(AND(F19=2,J19=2),AND(F19=3,J19=1),AND(F19=3,J19=2),AND(F19=2,J19=1)),"Deficiencia de control (diseño o ejecución)",IF(AND(F19=2,J19=3),"Oportunidad de mejora","Mantenimiento del control"))))</f>
        <v>Deficiencia de control (diseño o ejecución)</v>
      </c>
      <c r="L19" s="816">
        <f>+IF(K19="",231,IF(K19="Deficiencia de control mayor (diseño y ejecución)",240,IF(K19="Deficiencia de control (diseño o ejecución)",260,IF(K19="Oportunidad de mejora",280,300))))</f>
        <v>260</v>
      </c>
      <c r="M19" s="819">
        <v>4.4569000000000001</v>
      </c>
      <c r="N19" s="819">
        <f>+L19+M19</f>
        <v>264.45690000000002</v>
      </c>
      <c r="O19" s="38"/>
      <c r="P19" s="38"/>
      <c r="Q19" s="38"/>
      <c r="R19" s="38"/>
      <c r="S19" s="38"/>
      <c r="T19" s="38"/>
      <c r="U19" s="38"/>
      <c r="V19" s="38"/>
      <c r="W19" s="38"/>
      <c r="X19" s="38"/>
      <c r="Y19" s="38"/>
      <c r="Z19" s="38"/>
    </row>
    <row r="20" spans="1:26" ht="49.5" customHeight="1">
      <c r="A20" s="38"/>
      <c r="B20" s="770"/>
      <c r="C20" s="788"/>
      <c r="D20" s="801"/>
      <c r="E20" s="792"/>
      <c r="F20" s="774"/>
      <c r="G20" s="46">
        <v>2</v>
      </c>
      <c r="H20" s="349" t="s">
        <v>462</v>
      </c>
      <c r="I20" s="810"/>
      <c r="J20" s="777"/>
      <c r="K20" s="822"/>
      <c r="L20" s="817"/>
      <c r="M20" s="385"/>
      <c r="N20" s="385"/>
      <c r="O20" s="38"/>
      <c r="P20" s="38"/>
      <c r="Q20" s="38"/>
      <c r="R20" s="38"/>
      <c r="S20" s="38"/>
      <c r="T20" s="38"/>
      <c r="U20" s="38"/>
      <c r="V20" s="38"/>
      <c r="W20" s="38"/>
      <c r="X20" s="38"/>
      <c r="Y20" s="38"/>
      <c r="Z20" s="38"/>
    </row>
    <row r="21" spans="1:26" ht="37.5" customHeight="1">
      <c r="A21" s="38"/>
      <c r="B21" s="770"/>
      <c r="C21" s="788"/>
      <c r="D21" s="801"/>
      <c r="E21" s="792"/>
      <c r="F21" s="774"/>
      <c r="G21" s="46">
        <v>3</v>
      </c>
      <c r="H21" s="183" t="s">
        <v>557</v>
      </c>
      <c r="I21" s="810"/>
      <c r="J21" s="777"/>
      <c r="K21" s="822"/>
      <c r="L21" s="817"/>
      <c r="M21" s="385"/>
      <c r="N21" s="385"/>
      <c r="O21" s="38"/>
      <c r="P21" s="38"/>
      <c r="Q21" s="38"/>
      <c r="R21" s="38"/>
      <c r="S21" s="38"/>
      <c r="T21" s="38"/>
      <c r="U21" s="38"/>
      <c r="V21" s="38"/>
      <c r="W21" s="38"/>
      <c r="X21" s="38"/>
      <c r="Y21" s="38"/>
      <c r="Z21" s="38"/>
    </row>
    <row r="22" spans="1:26" ht="49.5" customHeight="1">
      <c r="A22" s="38"/>
      <c r="B22" s="770"/>
      <c r="C22" s="788"/>
      <c r="D22" s="801"/>
      <c r="E22" s="792"/>
      <c r="F22" s="774"/>
      <c r="G22" s="46">
        <v>4</v>
      </c>
      <c r="H22" s="183" t="s">
        <v>558</v>
      </c>
      <c r="I22" s="810"/>
      <c r="J22" s="777"/>
      <c r="K22" s="822"/>
      <c r="L22" s="817"/>
      <c r="M22" s="385"/>
      <c r="N22" s="385"/>
      <c r="O22" s="38"/>
      <c r="P22" s="38"/>
      <c r="Q22" s="38"/>
      <c r="R22" s="38"/>
      <c r="S22" s="38"/>
      <c r="T22" s="38"/>
      <c r="U22" s="38"/>
      <c r="V22" s="38"/>
      <c r="W22" s="38"/>
      <c r="X22" s="38"/>
      <c r="Y22" s="38"/>
      <c r="Z22" s="38"/>
    </row>
    <row r="23" spans="1:26" ht="49.5" customHeight="1">
      <c r="A23" s="38"/>
      <c r="B23" s="770"/>
      <c r="C23" s="788"/>
      <c r="D23" s="801"/>
      <c r="E23" s="792"/>
      <c r="F23" s="774"/>
      <c r="G23" s="46">
        <v>5</v>
      </c>
      <c r="H23" s="350" t="s">
        <v>559</v>
      </c>
      <c r="I23" s="810"/>
      <c r="J23" s="777"/>
      <c r="K23" s="822"/>
      <c r="L23" s="817"/>
      <c r="M23" s="385"/>
      <c r="N23" s="385"/>
      <c r="O23" s="38"/>
      <c r="P23" s="38"/>
      <c r="Q23" s="38"/>
      <c r="R23" s="38"/>
      <c r="S23" s="38"/>
      <c r="T23" s="38"/>
      <c r="U23" s="38"/>
      <c r="V23" s="38"/>
      <c r="W23" s="38"/>
      <c r="X23" s="38"/>
      <c r="Y23" s="38"/>
      <c r="Z23" s="38"/>
    </row>
    <row r="24" spans="1:26" ht="40.5" customHeight="1">
      <c r="A24" s="38"/>
      <c r="B24" s="770"/>
      <c r="C24" s="788"/>
      <c r="D24" s="801"/>
      <c r="E24" s="792"/>
      <c r="F24" s="774"/>
      <c r="G24" s="46">
        <v>6</v>
      </c>
      <c r="H24" s="351"/>
      <c r="I24" s="810"/>
      <c r="J24" s="777"/>
      <c r="K24" s="822"/>
      <c r="L24" s="817"/>
      <c r="M24" s="385"/>
      <c r="N24" s="385"/>
      <c r="O24" s="38"/>
      <c r="P24" s="38"/>
      <c r="Q24" s="38"/>
      <c r="R24" s="38"/>
      <c r="S24" s="38"/>
      <c r="T24" s="38"/>
      <c r="U24" s="38"/>
      <c r="V24" s="38"/>
      <c r="W24" s="38"/>
      <c r="X24" s="38"/>
      <c r="Y24" s="38"/>
      <c r="Z24" s="38"/>
    </row>
    <row r="25" spans="1:26" ht="48.75" customHeight="1">
      <c r="A25" s="38"/>
      <c r="B25" s="770"/>
      <c r="C25" s="788"/>
      <c r="D25" s="801"/>
      <c r="E25" s="792"/>
      <c r="F25" s="774"/>
      <c r="G25" s="46">
        <v>7</v>
      </c>
      <c r="H25" s="283"/>
      <c r="I25" s="810"/>
      <c r="J25" s="777"/>
      <c r="K25" s="822"/>
      <c r="L25" s="817"/>
      <c r="M25" s="385"/>
      <c r="N25" s="385"/>
      <c r="O25" s="38"/>
      <c r="P25" s="38"/>
      <c r="Q25" s="38"/>
      <c r="R25" s="38"/>
      <c r="S25" s="38"/>
      <c r="T25" s="38"/>
      <c r="U25" s="38"/>
      <c r="V25" s="38"/>
      <c r="W25" s="38"/>
      <c r="X25" s="38"/>
      <c r="Y25" s="38"/>
      <c r="Z25" s="38"/>
    </row>
    <row r="26" spans="1:26" ht="31.5" customHeight="1" thickBot="1">
      <c r="A26" s="38"/>
      <c r="B26" s="771"/>
      <c r="C26" s="791"/>
      <c r="D26" s="802"/>
      <c r="E26" s="793"/>
      <c r="F26" s="775"/>
      <c r="G26" s="318">
        <v>8</v>
      </c>
      <c r="H26" s="318"/>
      <c r="I26" s="811"/>
      <c r="J26" s="778"/>
      <c r="K26" s="823"/>
      <c r="L26" s="818"/>
      <c r="M26" s="385"/>
      <c r="N26" s="385"/>
      <c r="O26" s="38"/>
      <c r="P26" s="38"/>
      <c r="Q26" s="38"/>
      <c r="R26" s="38"/>
      <c r="S26" s="38"/>
      <c r="T26" s="38"/>
      <c r="U26" s="38"/>
      <c r="V26" s="38"/>
      <c r="W26" s="38"/>
      <c r="X26" s="38"/>
      <c r="Y26" s="38"/>
      <c r="Z26" s="38"/>
    </row>
    <row r="27" spans="1:26" ht="51.75" customHeight="1">
      <c r="A27" s="38"/>
      <c r="B27" s="426" t="str">
        <f>+LEFT(C27,4)</f>
        <v>13.2</v>
      </c>
      <c r="C27" s="790" t="s">
        <v>217</v>
      </c>
      <c r="D27" s="571" t="s">
        <v>498</v>
      </c>
      <c r="E27" s="571" t="s">
        <v>709</v>
      </c>
      <c r="F27" s="665">
        <v>2</v>
      </c>
      <c r="G27" s="338">
        <v>1</v>
      </c>
      <c r="H27" s="348" t="s">
        <v>560</v>
      </c>
      <c r="I27" s="850" t="s">
        <v>796</v>
      </c>
      <c r="J27" s="652">
        <v>2</v>
      </c>
      <c r="K27" s="669" t="str">
        <f>+IF(OR(ISBLANK(F27),ISBLANK(J27)),"",IF(OR(AND(F27=1,J27=1),AND(F27=1,J27=2),AND(F27=1,J27=3)),"Deficiencia de control mayor (diseño y ejecución)",IF(OR(AND(F27=2,J27=2),AND(F27=3,J27=1),AND(F27=3,J27=2),AND(F27=2,J27=1)),"Deficiencia de control (diseño o ejecución)",IF(AND(F27=2,J27=3),"Oportunidad de mejora","Mantenimiento del control"))))</f>
        <v>Deficiencia de control (diseño o ejecución)</v>
      </c>
      <c r="L27" s="816">
        <f>+IF(K27="",231,IF(K27="Deficiencia de control mayor (diseño y ejecución)",240,IF(K27="Deficiencia de control (diseño o ejecución)",260,IF(K27="Oportunidad de mejora",280,300))))</f>
        <v>260</v>
      </c>
      <c r="M27" s="819">
        <v>4.5632000000000001</v>
      </c>
      <c r="N27" s="819">
        <f>+L27+M27</f>
        <v>264.56319999999999</v>
      </c>
      <c r="O27" s="38"/>
      <c r="P27" s="38"/>
      <c r="Q27" s="38"/>
      <c r="R27" s="38"/>
      <c r="S27" s="38"/>
      <c r="T27" s="38"/>
      <c r="U27" s="38"/>
      <c r="V27" s="38"/>
      <c r="W27" s="38"/>
      <c r="X27" s="38"/>
      <c r="Y27" s="38"/>
      <c r="Z27" s="38"/>
    </row>
    <row r="28" spans="1:26" ht="35.25" customHeight="1">
      <c r="A28" s="38"/>
      <c r="B28" s="770"/>
      <c r="C28" s="788"/>
      <c r="D28" s="772"/>
      <c r="E28" s="774"/>
      <c r="F28" s="774"/>
      <c r="G28" s="46">
        <v>2</v>
      </c>
      <c r="H28" s="349" t="s">
        <v>463</v>
      </c>
      <c r="I28" s="824"/>
      <c r="J28" s="812"/>
      <c r="K28" s="822"/>
      <c r="L28" s="817"/>
      <c r="M28" s="385"/>
      <c r="N28" s="385"/>
      <c r="O28" s="38"/>
      <c r="P28" s="38"/>
      <c r="Q28" s="38"/>
      <c r="R28" s="38"/>
      <c r="S28" s="38"/>
      <c r="T28" s="38"/>
      <c r="U28" s="38"/>
      <c r="V28" s="38"/>
      <c r="W28" s="38"/>
      <c r="X28" s="38"/>
      <c r="Y28" s="38"/>
      <c r="Z28" s="38"/>
    </row>
    <row r="29" spans="1:26" ht="34.5" customHeight="1">
      <c r="A29" s="38"/>
      <c r="B29" s="770"/>
      <c r="C29" s="788"/>
      <c r="D29" s="772"/>
      <c r="E29" s="774"/>
      <c r="F29" s="774"/>
      <c r="G29" s="46">
        <v>3</v>
      </c>
      <c r="H29" s="348" t="s">
        <v>561</v>
      </c>
      <c r="I29" s="824"/>
      <c r="J29" s="812"/>
      <c r="K29" s="822"/>
      <c r="L29" s="817"/>
      <c r="M29" s="385"/>
      <c r="N29" s="385"/>
      <c r="O29" s="38"/>
      <c r="P29" s="38"/>
      <c r="Q29" s="38"/>
      <c r="R29" s="38"/>
      <c r="S29" s="38"/>
      <c r="T29" s="38"/>
      <c r="U29" s="38"/>
      <c r="V29" s="38"/>
      <c r="W29" s="38"/>
      <c r="X29" s="38"/>
      <c r="Y29" s="38"/>
      <c r="Z29" s="38"/>
    </row>
    <row r="30" spans="1:26" ht="34.5" customHeight="1">
      <c r="A30" s="38"/>
      <c r="B30" s="770"/>
      <c r="C30" s="788"/>
      <c r="D30" s="772"/>
      <c r="E30" s="774"/>
      <c r="F30" s="774"/>
      <c r="G30" s="46">
        <v>4</v>
      </c>
      <c r="H30" s="349" t="s">
        <v>527</v>
      </c>
      <c r="I30" s="824"/>
      <c r="J30" s="812"/>
      <c r="K30" s="822"/>
      <c r="L30" s="817"/>
      <c r="M30" s="385"/>
      <c r="N30" s="385"/>
      <c r="O30" s="38"/>
      <c r="P30" s="38"/>
      <c r="Q30" s="38"/>
      <c r="R30" s="38"/>
      <c r="S30" s="38"/>
      <c r="T30" s="38"/>
      <c r="U30" s="38"/>
      <c r="V30" s="38"/>
      <c r="W30" s="38"/>
      <c r="X30" s="38"/>
      <c r="Y30" s="38"/>
      <c r="Z30" s="38"/>
    </row>
    <row r="31" spans="1:26" ht="67.5" customHeight="1">
      <c r="A31" s="38"/>
      <c r="B31" s="770"/>
      <c r="C31" s="788"/>
      <c r="D31" s="772"/>
      <c r="E31" s="774"/>
      <c r="F31" s="774"/>
      <c r="G31" s="46">
        <v>5</v>
      </c>
      <c r="H31" s="348" t="s">
        <v>562</v>
      </c>
      <c r="I31" s="824"/>
      <c r="J31" s="812"/>
      <c r="K31" s="822"/>
      <c r="L31" s="817"/>
      <c r="M31" s="385"/>
      <c r="N31" s="385"/>
      <c r="O31" s="38"/>
      <c r="P31" s="38"/>
      <c r="Q31" s="38"/>
      <c r="R31" s="38"/>
      <c r="S31" s="38"/>
      <c r="T31" s="38"/>
      <c r="U31" s="38"/>
      <c r="V31" s="38"/>
      <c r="W31" s="38"/>
      <c r="X31" s="38"/>
      <c r="Y31" s="38"/>
      <c r="Z31" s="38"/>
    </row>
    <row r="32" spans="1:26" ht="31.5" customHeight="1">
      <c r="A32" s="38"/>
      <c r="B32" s="770"/>
      <c r="C32" s="788"/>
      <c r="D32" s="772"/>
      <c r="E32" s="774"/>
      <c r="F32" s="774"/>
      <c r="G32" s="46">
        <v>6</v>
      </c>
      <c r="H32" s="349" t="s">
        <v>563</v>
      </c>
      <c r="I32" s="824"/>
      <c r="J32" s="812"/>
      <c r="K32" s="822"/>
      <c r="L32" s="817"/>
      <c r="M32" s="385"/>
      <c r="N32" s="385"/>
      <c r="O32" s="38"/>
      <c r="P32" s="38"/>
      <c r="Q32" s="38"/>
      <c r="R32" s="38"/>
      <c r="S32" s="38"/>
      <c r="T32" s="38"/>
      <c r="U32" s="38"/>
      <c r="V32" s="38"/>
      <c r="W32" s="38"/>
      <c r="X32" s="38"/>
      <c r="Y32" s="38"/>
      <c r="Z32" s="38"/>
    </row>
    <row r="33" spans="1:26" ht="41.25" customHeight="1">
      <c r="A33" s="38"/>
      <c r="B33" s="770"/>
      <c r="C33" s="788"/>
      <c r="D33" s="772"/>
      <c r="E33" s="774"/>
      <c r="F33" s="774"/>
      <c r="G33" s="46">
        <v>7</v>
      </c>
      <c r="H33" s="352"/>
      <c r="I33" s="824"/>
      <c r="J33" s="812"/>
      <c r="K33" s="822"/>
      <c r="L33" s="817"/>
      <c r="M33" s="385"/>
      <c r="N33" s="385"/>
      <c r="O33" s="38"/>
      <c r="P33" s="38"/>
      <c r="Q33" s="38"/>
      <c r="R33" s="38"/>
      <c r="S33" s="38"/>
      <c r="T33" s="38"/>
      <c r="U33" s="38"/>
      <c r="V33" s="38"/>
      <c r="W33" s="38"/>
      <c r="X33" s="38"/>
      <c r="Y33" s="38"/>
      <c r="Z33" s="38"/>
    </row>
    <row r="34" spans="1:26" ht="31.5" customHeight="1" thickBot="1">
      <c r="A34" s="38"/>
      <c r="B34" s="771"/>
      <c r="C34" s="791"/>
      <c r="D34" s="773"/>
      <c r="E34" s="775"/>
      <c r="F34" s="775"/>
      <c r="G34" s="318">
        <v>8</v>
      </c>
      <c r="H34" s="318"/>
      <c r="I34" s="825"/>
      <c r="J34" s="813"/>
      <c r="K34" s="823"/>
      <c r="L34" s="818"/>
      <c r="M34" s="385"/>
      <c r="N34" s="385"/>
      <c r="O34" s="38"/>
      <c r="P34" s="38"/>
      <c r="Q34" s="38"/>
      <c r="R34" s="38"/>
      <c r="S34" s="38"/>
      <c r="T34" s="38"/>
      <c r="U34" s="38"/>
      <c r="V34" s="38"/>
      <c r="W34" s="38"/>
      <c r="X34" s="38"/>
      <c r="Y34" s="38"/>
      <c r="Z34" s="38"/>
    </row>
    <row r="35" spans="1:26" ht="241.5" customHeight="1">
      <c r="A35" s="167"/>
      <c r="B35" s="426" t="str">
        <f>+LEFT(C35,4)</f>
        <v>13.3</v>
      </c>
      <c r="C35" s="790" t="s">
        <v>218</v>
      </c>
      <c r="D35" s="746" t="s">
        <v>498</v>
      </c>
      <c r="E35" s="571" t="s">
        <v>710</v>
      </c>
      <c r="F35" s="665">
        <v>2</v>
      </c>
      <c r="G35" s="338">
        <v>1</v>
      </c>
      <c r="H35" s="353" t="s">
        <v>564</v>
      </c>
      <c r="I35" s="850" t="s">
        <v>813</v>
      </c>
      <c r="J35" s="652">
        <v>2</v>
      </c>
      <c r="K35" s="669" t="str">
        <f>+IF(OR(ISBLANK(F35),ISBLANK(J35)),"",IF(OR(AND(F35=1,J35=1),AND(F35=1,J35=2),AND(F35=1,J35=3)),"Deficiencia de control mayor (diseño y ejecución)",IF(OR(AND(F35=2,J35=2),AND(F35=3,J35=1),AND(F35=3,J35=2),AND(F35=2,J35=1)),"Deficiencia de control (diseño o ejecución)",IF(AND(F35=2,J35=3),"Oportunidad de mejora","Mantenimiento del control"))))</f>
        <v>Deficiencia de control (diseño o ejecución)</v>
      </c>
      <c r="L35" s="816">
        <f>+IF(K35="",231,IF(K35="Deficiencia de control mayor (diseño y ejecución)",240,IF(K35="Deficiencia de control (diseño o ejecución)",260,IF(K35="Oportunidad de mejora",280,300))))</f>
        <v>260</v>
      </c>
      <c r="M35" s="819">
        <v>4.6321000000000003</v>
      </c>
      <c r="N35" s="819">
        <f>+L35+M35</f>
        <v>264.63209999999998</v>
      </c>
      <c r="O35" s="38"/>
      <c r="P35" s="38"/>
      <c r="Q35" s="38"/>
      <c r="R35" s="38"/>
      <c r="S35" s="38"/>
      <c r="T35" s="38"/>
      <c r="U35" s="38"/>
      <c r="V35" s="38"/>
      <c r="W35" s="38"/>
      <c r="X35" s="38"/>
      <c r="Y35" s="38"/>
      <c r="Z35" s="38"/>
    </row>
    <row r="36" spans="1:26" ht="20.25" customHeight="1">
      <c r="A36" s="38"/>
      <c r="B36" s="770"/>
      <c r="C36" s="788"/>
      <c r="D36" s="772"/>
      <c r="E36" s="774"/>
      <c r="F36" s="774"/>
      <c r="G36" s="46">
        <v>2</v>
      </c>
      <c r="H36" s="46" t="s">
        <v>650</v>
      </c>
      <c r="I36" s="810"/>
      <c r="J36" s="812"/>
      <c r="K36" s="822"/>
      <c r="L36" s="817"/>
      <c r="M36" s="385"/>
      <c r="N36" s="385"/>
      <c r="O36" s="38"/>
      <c r="P36" s="38"/>
      <c r="Q36" s="38"/>
      <c r="R36" s="38"/>
      <c r="S36" s="38"/>
      <c r="T36" s="38"/>
      <c r="U36" s="38"/>
      <c r="V36" s="38"/>
      <c r="W36" s="38"/>
      <c r="X36" s="38"/>
      <c r="Y36" s="38"/>
      <c r="Z36" s="38"/>
    </row>
    <row r="37" spans="1:26" ht="14.25" customHeight="1">
      <c r="A37" s="38"/>
      <c r="B37" s="770"/>
      <c r="C37" s="788"/>
      <c r="D37" s="772"/>
      <c r="E37" s="774"/>
      <c r="F37" s="774"/>
      <c r="G37" s="46">
        <v>3</v>
      </c>
      <c r="H37" s="46"/>
      <c r="I37" s="810"/>
      <c r="J37" s="812"/>
      <c r="K37" s="822"/>
      <c r="L37" s="817"/>
      <c r="M37" s="385"/>
      <c r="N37" s="385"/>
      <c r="O37" s="38"/>
      <c r="P37" s="38"/>
      <c r="Q37" s="38"/>
      <c r="R37" s="38"/>
      <c r="S37" s="38"/>
      <c r="T37" s="38"/>
      <c r="U37" s="38"/>
      <c r="V37" s="38"/>
      <c r="W37" s="38"/>
      <c r="X37" s="38"/>
      <c r="Y37" s="38"/>
      <c r="Z37" s="38"/>
    </row>
    <row r="38" spans="1:26" ht="10.5" customHeight="1">
      <c r="A38" s="38"/>
      <c r="B38" s="770"/>
      <c r="C38" s="788"/>
      <c r="D38" s="772"/>
      <c r="E38" s="774"/>
      <c r="F38" s="774"/>
      <c r="G38" s="46">
        <v>4</v>
      </c>
      <c r="H38" s="46"/>
      <c r="I38" s="810"/>
      <c r="J38" s="812"/>
      <c r="K38" s="822"/>
      <c r="L38" s="817"/>
      <c r="M38" s="385"/>
      <c r="N38" s="385"/>
      <c r="O38" s="38"/>
      <c r="P38" s="38"/>
      <c r="Q38" s="38"/>
      <c r="R38" s="38"/>
      <c r="S38" s="38"/>
      <c r="T38" s="38"/>
      <c r="U38" s="38"/>
      <c r="V38" s="38"/>
      <c r="W38" s="38"/>
      <c r="X38" s="38"/>
      <c r="Y38" s="38"/>
      <c r="Z38" s="38"/>
    </row>
    <row r="39" spans="1:26" ht="10.5" customHeight="1">
      <c r="A39" s="38"/>
      <c r="B39" s="770"/>
      <c r="C39" s="788"/>
      <c r="D39" s="772"/>
      <c r="E39" s="774"/>
      <c r="F39" s="774"/>
      <c r="G39" s="46">
        <v>5</v>
      </c>
      <c r="H39" s="46"/>
      <c r="I39" s="810"/>
      <c r="J39" s="812"/>
      <c r="K39" s="822"/>
      <c r="L39" s="817"/>
      <c r="M39" s="385"/>
      <c r="N39" s="385"/>
      <c r="O39" s="38"/>
      <c r="P39" s="38"/>
      <c r="Q39" s="38"/>
      <c r="R39" s="38"/>
      <c r="S39" s="38"/>
      <c r="T39" s="38"/>
      <c r="U39" s="38"/>
      <c r="V39" s="38"/>
      <c r="W39" s="38"/>
      <c r="X39" s="38"/>
      <c r="Y39" s="38"/>
      <c r="Z39" s="38"/>
    </row>
    <row r="40" spans="1:26" ht="10.5" customHeight="1">
      <c r="A40" s="38"/>
      <c r="B40" s="770"/>
      <c r="C40" s="788"/>
      <c r="D40" s="772"/>
      <c r="E40" s="774"/>
      <c r="F40" s="774"/>
      <c r="G40" s="46">
        <v>6</v>
      </c>
      <c r="H40" s="46"/>
      <c r="I40" s="810"/>
      <c r="J40" s="812"/>
      <c r="K40" s="822"/>
      <c r="L40" s="817"/>
      <c r="M40" s="385"/>
      <c r="N40" s="385"/>
      <c r="O40" s="38"/>
      <c r="P40" s="38"/>
      <c r="Q40" s="38"/>
      <c r="R40" s="38"/>
      <c r="S40" s="38"/>
      <c r="T40" s="38"/>
      <c r="U40" s="38"/>
      <c r="V40" s="38"/>
      <c r="W40" s="38"/>
      <c r="X40" s="38"/>
      <c r="Y40" s="38"/>
      <c r="Z40" s="38"/>
    </row>
    <row r="41" spans="1:26" ht="10.5" customHeight="1">
      <c r="A41" s="38"/>
      <c r="B41" s="770"/>
      <c r="C41" s="788"/>
      <c r="D41" s="772"/>
      <c r="E41" s="774"/>
      <c r="F41" s="774"/>
      <c r="G41" s="46">
        <v>7</v>
      </c>
      <c r="H41" s="46"/>
      <c r="I41" s="810"/>
      <c r="J41" s="812"/>
      <c r="K41" s="822"/>
      <c r="L41" s="817"/>
      <c r="M41" s="385"/>
      <c r="N41" s="385"/>
      <c r="O41" s="38"/>
      <c r="P41" s="38"/>
      <c r="Q41" s="38"/>
      <c r="R41" s="38"/>
      <c r="S41" s="38"/>
      <c r="T41" s="38"/>
      <c r="U41" s="38"/>
      <c r="V41" s="38"/>
      <c r="W41" s="38"/>
      <c r="X41" s="38"/>
      <c r="Y41" s="38"/>
      <c r="Z41" s="38"/>
    </row>
    <row r="42" spans="1:26" ht="36" customHeight="1" thickBot="1">
      <c r="A42" s="38"/>
      <c r="B42" s="771"/>
      <c r="C42" s="791"/>
      <c r="D42" s="773"/>
      <c r="E42" s="775"/>
      <c r="F42" s="775"/>
      <c r="G42" s="318">
        <v>8</v>
      </c>
      <c r="H42" s="318"/>
      <c r="I42" s="811"/>
      <c r="J42" s="813"/>
      <c r="K42" s="823"/>
      <c r="L42" s="818"/>
      <c r="M42" s="385"/>
      <c r="N42" s="385"/>
      <c r="O42" s="38"/>
      <c r="P42" s="38"/>
      <c r="Q42" s="38"/>
      <c r="R42" s="38"/>
      <c r="S42" s="38"/>
      <c r="T42" s="38"/>
      <c r="U42" s="38"/>
      <c r="V42" s="38"/>
      <c r="W42" s="38"/>
      <c r="X42" s="38"/>
      <c r="Y42" s="38"/>
      <c r="Z42" s="38"/>
    </row>
    <row r="43" spans="1:26" ht="45" customHeight="1">
      <c r="A43" s="794"/>
      <c r="B43" s="426" t="str">
        <f>+LEFT(C43,4)</f>
        <v>13.4</v>
      </c>
      <c r="C43" s="790" t="s">
        <v>219</v>
      </c>
      <c r="D43" s="571" t="s">
        <v>498</v>
      </c>
      <c r="E43" s="571" t="s">
        <v>741</v>
      </c>
      <c r="F43" s="665">
        <v>3</v>
      </c>
      <c r="G43" s="338">
        <v>1</v>
      </c>
      <c r="H43" s="303" t="s">
        <v>220</v>
      </c>
      <c r="I43" s="680" t="s">
        <v>797</v>
      </c>
      <c r="J43" s="821">
        <v>2</v>
      </c>
      <c r="K43" s="669" t="str">
        <f>+IF(OR(ISBLANK(F43),ISBLANK(J43)),"",IF(OR(AND(F43=1,J43=1),AND(F43=1,J43=2),AND(F43=1,J43=3)),"Deficiencia de control mayor (diseño y ejecución)",IF(OR(AND(F43=2,J43=2),AND(F43=3,J43=1),AND(F43=3,J43=2),AND(F43=2,J43=1)),"Deficiencia de control (diseño o ejecución)",IF(AND(F43=2,J43=3),"Oportunidad de mejora","Mantenimiento del control"))))</f>
        <v>Deficiencia de control (diseño o ejecución)</v>
      </c>
      <c r="L43" s="816">
        <f>+IF(K43="",231,IF(K43="Deficiencia de control mayor (diseño y ejecución)",240,IF(K43="Deficiencia de control (diseño o ejecución)",260,IF(K43="Oportunidad de mejora",280,300))))</f>
        <v>260</v>
      </c>
      <c r="M43" s="819">
        <v>4.7896000000000001</v>
      </c>
      <c r="N43" s="819">
        <f>+L43+M43</f>
        <v>264.78960000000001</v>
      </c>
      <c r="O43" s="38"/>
      <c r="P43" s="38"/>
      <c r="Q43" s="38"/>
      <c r="R43" s="38"/>
      <c r="S43" s="38"/>
      <c r="T43" s="38"/>
      <c r="U43" s="38"/>
      <c r="V43" s="38"/>
      <c r="W43" s="38"/>
      <c r="X43" s="38"/>
      <c r="Y43" s="38"/>
      <c r="Z43" s="38"/>
    </row>
    <row r="44" spans="1:26" ht="75" customHeight="1">
      <c r="A44" s="385"/>
      <c r="B44" s="770"/>
      <c r="C44" s="788"/>
      <c r="D44" s="772"/>
      <c r="E44" s="774"/>
      <c r="F44" s="774"/>
      <c r="G44" s="46">
        <v>2</v>
      </c>
      <c r="H44" s="349" t="s">
        <v>464</v>
      </c>
      <c r="I44" s="824"/>
      <c r="J44" s="812"/>
      <c r="K44" s="822"/>
      <c r="L44" s="817"/>
      <c r="M44" s="385"/>
      <c r="N44" s="385"/>
      <c r="O44" s="38"/>
      <c r="P44" s="38"/>
      <c r="Q44" s="38"/>
      <c r="R44" s="38"/>
      <c r="S44" s="38"/>
      <c r="T44" s="38"/>
      <c r="U44" s="38"/>
      <c r="V44" s="38"/>
      <c r="W44" s="38"/>
      <c r="X44" s="38"/>
      <c r="Y44" s="38"/>
      <c r="Z44" s="38"/>
    </row>
    <row r="45" spans="1:26" ht="61.5" customHeight="1">
      <c r="A45" s="38"/>
      <c r="B45" s="770"/>
      <c r="C45" s="788"/>
      <c r="D45" s="772"/>
      <c r="E45" s="774"/>
      <c r="F45" s="774"/>
      <c r="G45" s="46">
        <v>3</v>
      </c>
      <c r="H45" s="178" t="s">
        <v>466</v>
      </c>
      <c r="I45" s="824"/>
      <c r="J45" s="812"/>
      <c r="K45" s="822"/>
      <c r="L45" s="817"/>
      <c r="M45" s="385"/>
      <c r="N45" s="385"/>
      <c r="O45" s="38"/>
      <c r="P45" s="38"/>
      <c r="Q45" s="38"/>
      <c r="R45" s="38"/>
      <c r="S45" s="38"/>
      <c r="T45" s="38"/>
      <c r="U45" s="38"/>
      <c r="V45" s="38"/>
      <c r="W45" s="38"/>
      <c r="X45" s="38"/>
      <c r="Y45" s="38"/>
      <c r="Z45" s="38"/>
    </row>
    <row r="46" spans="1:26" ht="66" customHeight="1">
      <c r="A46" s="38"/>
      <c r="B46" s="770"/>
      <c r="C46" s="788"/>
      <c r="D46" s="772"/>
      <c r="E46" s="774"/>
      <c r="F46" s="774"/>
      <c r="G46" s="46">
        <v>4</v>
      </c>
      <c r="H46" s="178" t="s">
        <v>465</v>
      </c>
      <c r="I46" s="824"/>
      <c r="J46" s="812"/>
      <c r="K46" s="822"/>
      <c r="L46" s="817"/>
      <c r="M46" s="385"/>
      <c r="N46" s="385"/>
      <c r="O46" s="38"/>
      <c r="P46" s="38"/>
      <c r="Q46" s="38"/>
      <c r="R46" s="38"/>
      <c r="S46" s="38"/>
      <c r="T46" s="38"/>
      <c r="U46" s="38"/>
      <c r="V46" s="38"/>
      <c r="W46" s="38"/>
      <c r="X46" s="38"/>
      <c r="Y46" s="38"/>
      <c r="Z46" s="38"/>
    </row>
    <row r="47" spans="1:26" ht="42" customHeight="1">
      <c r="A47" s="38"/>
      <c r="B47" s="770"/>
      <c r="C47" s="788"/>
      <c r="D47" s="772"/>
      <c r="E47" s="774"/>
      <c r="F47" s="774"/>
      <c r="G47" s="46">
        <v>5</v>
      </c>
      <c r="H47" s="183" t="s">
        <v>499</v>
      </c>
      <c r="I47" s="824"/>
      <c r="J47" s="812"/>
      <c r="K47" s="822"/>
      <c r="L47" s="817"/>
      <c r="M47" s="385"/>
      <c r="N47" s="385"/>
      <c r="O47" s="38"/>
      <c r="P47" s="38"/>
      <c r="Q47" s="38"/>
      <c r="R47" s="38"/>
      <c r="S47" s="38"/>
      <c r="T47" s="38"/>
      <c r="U47" s="38"/>
      <c r="V47" s="38"/>
      <c r="W47" s="38"/>
      <c r="X47" s="38"/>
      <c r="Y47" s="38"/>
      <c r="Z47" s="38"/>
    </row>
    <row r="48" spans="1:26" ht="49.5" customHeight="1">
      <c r="A48" s="38"/>
      <c r="B48" s="770"/>
      <c r="C48" s="788"/>
      <c r="D48" s="772"/>
      <c r="E48" s="774"/>
      <c r="F48" s="774"/>
      <c r="G48" s="46">
        <v>6</v>
      </c>
      <c r="H48" s="354" t="s">
        <v>530</v>
      </c>
      <c r="I48" s="824"/>
      <c r="J48" s="812"/>
      <c r="K48" s="822"/>
      <c r="L48" s="817"/>
      <c r="M48" s="385"/>
      <c r="N48" s="385"/>
      <c r="O48" s="38"/>
      <c r="P48" s="38"/>
      <c r="Q48" s="38"/>
      <c r="R48" s="38"/>
      <c r="S48" s="38"/>
      <c r="T48" s="38"/>
      <c r="U48" s="38"/>
      <c r="V48" s="38"/>
      <c r="W48" s="38"/>
      <c r="X48" s="38"/>
      <c r="Y48" s="38"/>
      <c r="Z48" s="38"/>
    </row>
    <row r="49" spans="1:26" ht="32.25" customHeight="1">
      <c r="A49" s="38"/>
      <c r="B49" s="770"/>
      <c r="C49" s="788"/>
      <c r="D49" s="772"/>
      <c r="E49" s="774"/>
      <c r="F49" s="774"/>
      <c r="G49" s="46">
        <v>7</v>
      </c>
      <c r="H49" s="354" t="s">
        <v>527</v>
      </c>
      <c r="I49" s="824"/>
      <c r="J49" s="812"/>
      <c r="K49" s="822"/>
      <c r="L49" s="817"/>
      <c r="M49" s="385"/>
      <c r="N49" s="385"/>
      <c r="O49" s="38"/>
      <c r="P49" s="38"/>
      <c r="Q49" s="38"/>
      <c r="R49" s="38"/>
      <c r="S49" s="38"/>
      <c r="T49" s="38"/>
      <c r="U49" s="38"/>
      <c r="V49" s="38"/>
      <c r="W49" s="38"/>
      <c r="X49" s="38"/>
      <c r="Y49" s="38"/>
      <c r="Z49" s="38"/>
    </row>
    <row r="50" spans="1:26" ht="42" customHeight="1" thickBot="1">
      <c r="A50" s="38"/>
      <c r="B50" s="771"/>
      <c r="C50" s="791"/>
      <c r="D50" s="773"/>
      <c r="E50" s="775"/>
      <c r="F50" s="775"/>
      <c r="G50" s="318">
        <v>8</v>
      </c>
      <c r="H50" s="355" t="s">
        <v>752</v>
      </c>
      <c r="I50" s="825"/>
      <c r="J50" s="813"/>
      <c r="K50" s="823"/>
      <c r="L50" s="818"/>
      <c r="M50" s="385"/>
      <c r="N50" s="385"/>
      <c r="O50" s="38"/>
      <c r="P50" s="38"/>
      <c r="Q50" s="38"/>
      <c r="R50" s="38"/>
      <c r="S50" s="38"/>
      <c r="T50" s="38"/>
      <c r="U50" s="38"/>
      <c r="V50" s="38"/>
      <c r="W50" s="38"/>
      <c r="X50" s="38"/>
      <c r="Y50" s="38"/>
      <c r="Z50" s="38"/>
    </row>
    <row r="51" spans="1:26" ht="12.75" customHeight="1">
      <c r="A51" s="38"/>
      <c r="B51" s="795"/>
      <c r="C51" s="798" t="s">
        <v>221</v>
      </c>
      <c r="D51" s="820" t="s">
        <v>8</v>
      </c>
      <c r="E51" s="803" t="s">
        <v>222</v>
      </c>
      <c r="F51" s="805" t="s">
        <v>223</v>
      </c>
      <c r="G51" s="826" t="s">
        <v>112</v>
      </c>
      <c r="H51" s="827"/>
      <c r="I51" s="828"/>
      <c r="J51" s="805" t="s">
        <v>224</v>
      </c>
      <c r="K51" s="832" t="s">
        <v>128</v>
      </c>
      <c r="L51" s="593"/>
      <c r="M51" s="593"/>
      <c r="N51" s="593"/>
      <c r="O51" s="38"/>
      <c r="P51" s="38"/>
      <c r="Q51" s="38"/>
      <c r="R51" s="38"/>
      <c r="S51" s="38"/>
      <c r="T51" s="38"/>
      <c r="U51" s="38"/>
      <c r="V51" s="38"/>
      <c r="W51" s="38"/>
      <c r="X51" s="38"/>
      <c r="Y51" s="38"/>
      <c r="Z51" s="38"/>
    </row>
    <row r="52" spans="1:26" ht="15" customHeight="1">
      <c r="A52" s="38"/>
      <c r="B52" s="796"/>
      <c r="C52" s="799"/>
      <c r="D52" s="796"/>
      <c r="E52" s="796"/>
      <c r="F52" s="796"/>
      <c r="G52" s="829"/>
      <c r="H52" s="830"/>
      <c r="I52" s="831"/>
      <c r="J52" s="796"/>
      <c r="K52" s="833"/>
      <c r="L52" s="385"/>
      <c r="M52" s="385"/>
      <c r="N52" s="385"/>
      <c r="O52" s="38"/>
      <c r="P52" s="38"/>
      <c r="Q52" s="38"/>
      <c r="R52" s="38"/>
      <c r="S52" s="38"/>
      <c r="T52" s="38"/>
      <c r="U52" s="38"/>
      <c r="V52" s="38"/>
      <c r="W52" s="38"/>
      <c r="X52" s="38"/>
      <c r="Y52" s="38"/>
      <c r="Z52" s="38"/>
    </row>
    <row r="53" spans="1:26" ht="27.75" customHeight="1">
      <c r="A53" s="38"/>
      <c r="B53" s="796"/>
      <c r="C53" s="799"/>
      <c r="D53" s="796"/>
      <c r="E53" s="796"/>
      <c r="F53" s="796"/>
      <c r="G53" s="848" t="s">
        <v>13</v>
      </c>
      <c r="H53" s="820" t="s">
        <v>15</v>
      </c>
      <c r="I53" s="820" t="s">
        <v>500</v>
      </c>
      <c r="J53" s="796"/>
      <c r="K53" s="833"/>
      <c r="L53" s="385"/>
      <c r="M53" s="385"/>
      <c r="N53" s="385"/>
      <c r="O53" s="38"/>
      <c r="P53" s="38"/>
      <c r="Q53" s="38"/>
      <c r="R53" s="38"/>
      <c r="S53" s="38"/>
      <c r="T53" s="38"/>
      <c r="U53" s="38"/>
      <c r="V53" s="38"/>
      <c r="W53" s="38"/>
      <c r="X53" s="38"/>
      <c r="Y53" s="38"/>
      <c r="Z53" s="38"/>
    </row>
    <row r="54" spans="1:26" ht="87.75" customHeight="1" thickBot="1">
      <c r="A54" s="38"/>
      <c r="B54" s="797"/>
      <c r="C54" s="800"/>
      <c r="D54" s="797"/>
      <c r="E54" s="804"/>
      <c r="F54" s="797"/>
      <c r="G54" s="797"/>
      <c r="H54" s="797"/>
      <c r="I54" s="797"/>
      <c r="J54" s="797"/>
      <c r="K54" s="834"/>
      <c r="L54" s="385"/>
      <c r="M54" s="385"/>
      <c r="N54" s="385"/>
      <c r="O54" s="38"/>
      <c r="P54" s="38"/>
      <c r="Q54" s="38"/>
      <c r="R54" s="38"/>
      <c r="S54" s="38"/>
      <c r="T54" s="38"/>
      <c r="U54" s="38"/>
      <c r="V54" s="38"/>
      <c r="W54" s="38"/>
      <c r="X54" s="38"/>
      <c r="Y54" s="38"/>
      <c r="Z54" s="38"/>
    </row>
    <row r="55" spans="1:26" ht="45" customHeight="1">
      <c r="A55" s="38"/>
      <c r="B55" s="426" t="str">
        <f>+LEFT(C55,4)</f>
        <v>14.1</v>
      </c>
      <c r="C55" s="787" t="s">
        <v>225</v>
      </c>
      <c r="D55" s="571" t="s">
        <v>501</v>
      </c>
      <c r="E55" s="571" t="s">
        <v>711</v>
      </c>
      <c r="F55" s="665">
        <v>3</v>
      </c>
      <c r="G55" s="338">
        <v>1</v>
      </c>
      <c r="H55" s="178" t="s">
        <v>502</v>
      </c>
      <c r="I55" s="680" t="s">
        <v>823</v>
      </c>
      <c r="J55" s="652">
        <v>3</v>
      </c>
      <c r="K55" s="585" t="str">
        <f>+IF(OR(ISBLANK(F55),ISBLANK(J55)),"",IF(OR(AND(F55=1,J55=1),AND(F55=1,J55=2),AND(F55=1,J55=3)),"Deficiencia de control mayor (diseño y ejecución)",IF(OR(AND(F55=2,J55=2),AND(F55=3,J55=1),AND(F55=3,J55=2),AND(F55=2,J55=1)),"Deficiencia de control (diseño o ejecución)",IF(AND(F55=2,J55=3),"Oportunidad de mejora","Mantenimiento del control"))))</f>
        <v>Mantenimiento del control</v>
      </c>
      <c r="L55" s="816">
        <f>+IF(K55="",231,IF(K55="Deficiencia de control mayor (diseño y ejecución)",240,IF(K55="Deficiencia de control (diseño o ejecución)",260,IF(K55="Oportunidad de mejora",280,300))))</f>
        <v>300</v>
      </c>
      <c r="M55" s="819">
        <v>4.8964999999999996</v>
      </c>
      <c r="N55" s="819">
        <f>+L55+M55</f>
        <v>304.8965</v>
      </c>
      <c r="O55" s="38"/>
      <c r="P55" s="38"/>
      <c r="Q55" s="38"/>
      <c r="R55" s="38"/>
      <c r="S55" s="38"/>
      <c r="T55" s="38"/>
      <c r="U55" s="38"/>
      <c r="V55" s="38"/>
      <c r="W55" s="38"/>
      <c r="X55" s="38"/>
      <c r="Y55" s="38"/>
      <c r="Z55" s="38"/>
    </row>
    <row r="56" spans="1:26" ht="48" customHeight="1">
      <c r="A56" s="38"/>
      <c r="B56" s="770"/>
      <c r="C56" s="788"/>
      <c r="D56" s="772"/>
      <c r="E56" s="774"/>
      <c r="F56" s="774"/>
      <c r="G56" s="46">
        <v>2</v>
      </c>
      <c r="H56" s="349" t="s">
        <v>467</v>
      </c>
      <c r="I56" s="810"/>
      <c r="J56" s="812"/>
      <c r="K56" s="822"/>
      <c r="L56" s="817"/>
      <c r="M56" s="385"/>
      <c r="N56" s="385"/>
      <c r="O56" s="38"/>
      <c r="P56" s="38"/>
      <c r="Q56" s="38"/>
      <c r="R56" s="38"/>
      <c r="S56" s="38"/>
      <c r="T56" s="38"/>
      <c r="U56" s="38"/>
      <c r="V56" s="38"/>
      <c r="W56" s="38"/>
      <c r="X56" s="38"/>
      <c r="Y56" s="38"/>
      <c r="Z56" s="38"/>
    </row>
    <row r="57" spans="1:26" ht="67.5" customHeight="1">
      <c r="A57" s="38"/>
      <c r="B57" s="770"/>
      <c r="C57" s="788"/>
      <c r="D57" s="772"/>
      <c r="E57" s="774"/>
      <c r="F57" s="774"/>
      <c r="G57" s="46">
        <v>3</v>
      </c>
      <c r="H57" s="178" t="s">
        <v>468</v>
      </c>
      <c r="I57" s="810"/>
      <c r="J57" s="812"/>
      <c r="K57" s="822"/>
      <c r="L57" s="817"/>
      <c r="M57" s="385"/>
      <c r="N57" s="385"/>
      <c r="O57" s="38"/>
      <c r="P57" s="38"/>
      <c r="Q57" s="38"/>
      <c r="R57" s="38"/>
      <c r="S57" s="38"/>
      <c r="T57" s="38"/>
      <c r="U57" s="38"/>
      <c r="V57" s="38"/>
      <c r="W57" s="38"/>
      <c r="X57" s="38"/>
      <c r="Y57" s="38"/>
      <c r="Z57" s="38"/>
    </row>
    <row r="58" spans="1:26" ht="57.75" customHeight="1">
      <c r="A58" s="38"/>
      <c r="B58" s="770"/>
      <c r="C58" s="788"/>
      <c r="D58" s="772"/>
      <c r="E58" s="774"/>
      <c r="F58" s="774"/>
      <c r="G58" s="46">
        <v>4</v>
      </c>
      <c r="H58" s="179" t="s">
        <v>650</v>
      </c>
      <c r="I58" s="810"/>
      <c r="J58" s="812"/>
      <c r="K58" s="822"/>
      <c r="L58" s="817"/>
      <c r="M58" s="385"/>
      <c r="N58" s="385"/>
      <c r="O58" s="38"/>
      <c r="P58" s="38"/>
      <c r="Q58" s="38"/>
      <c r="R58" s="38"/>
      <c r="S58" s="38"/>
      <c r="T58" s="38"/>
      <c r="U58" s="38"/>
      <c r="V58" s="38"/>
      <c r="W58" s="38"/>
      <c r="X58" s="38"/>
      <c r="Y58" s="38"/>
      <c r="Z58" s="38"/>
    </row>
    <row r="59" spans="1:26" ht="57.75" customHeight="1">
      <c r="A59" s="38"/>
      <c r="B59" s="770"/>
      <c r="C59" s="788"/>
      <c r="D59" s="772"/>
      <c r="E59" s="774"/>
      <c r="F59" s="774"/>
      <c r="G59" s="46">
        <v>5</v>
      </c>
      <c r="H59" s="330" t="s">
        <v>651</v>
      </c>
      <c r="I59" s="810"/>
      <c r="J59" s="812"/>
      <c r="K59" s="822"/>
      <c r="L59" s="817"/>
      <c r="M59" s="385"/>
      <c r="N59" s="385"/>
      <c r="O59" s="38"/>
      <c r="P59" s="38"/>
      <c r="Q59" s="38"/>
      <c r="R59" s="38"/>
      <c r="S59" s="38"/>
      <c r="T59" s="38"/>
      <c r="U59" s="38"/>
      <c r="V59" s="38"/>
      <c r="W59" s="38"/>
      <c r="X59" s="38"/>
      <c r="Y59" s="38"/>
      <c r="Z59" s="38"/>
    </row>
    <row r="60" spans="1:26" ht="57.75" customHeight="1">
      <c r="A60" s="38"/>
      <c r="B60" s="770"/>
      <c r="C60" s="788"/>
      <c r="D60" s="772"/>
      <c r="E60" s="774"/>
      <c r="F60" s="774"/>
      <c r="G60" s="46">
        <v>6</v>
      </c>
      <c r="H60" s="179"/>
      <c r="I60" s="810"/>
      <c r="J60" s="812"/>
      <c r="K60" s="822"/>
      <c r="L60" s="817"/>
      <c r="M60" s="385"/>
      <c r="N60" s="385"/>
      <c r="O60" s="38"/>
      <c r="P60" s="38"/>
      <c r="Q60" s="38"/>
      <c r="R60" s="38"/>
      <c r="S60" s="38"/>
      <c r="T60" s="38"/>
      <c r="U60" s="38"/>
      <c r="V60" s="38"/>
      <c r="W60" s="38"/>
      <c r="X60" s="38"/>
      <c r="Y60" s="38"/>
      <c r="Z60" s="38"/>
    </row>
    <row r="61" spans="1:26" ht="57.75" customHeight="1">
      <c r="A61" s="38"/>
      <c r="B61" s="770"/>
      <c r="C61" s="788"/>
      <c r="D61" s="772"/>
      <c r="E61" s="774"/>
      <c r="F61" s="774"/>
      <c r="G61" s="46">
        <v>7</v>
      </c>
      <c r="H61" s="330"/>
      <c r="I61" s="810"/>
      <c r="J61" s="812"/>
      <c r="K61" s="822"/>
      <c r="L61" s="817"/>
      <c r="M61" s="385"/>
      <c r="N61" s="385"/>
      <c r="O61" s="38"/>
      <c r="P61" s="38"/>
      <c r="Q61" s="38"/>
      <c r="R61" s="38"/>
      <c r="S61" s="38"/>
      <c r="T61" s="38"/>
      <c r="U61" s="38"/>
      <c r="V61" s="38"/>
      <c r="W61" s="38"/>
      <c r="X61" s="38"/>
      <c r="Y61" s="38"/>
      <c r="Z61" s="38"/>
    </row>
    <row r="62" spans="1:26" ht="57.75" customHeight="1" thickBot="1">
      <c r="A62" s="38"/>
      <c r="B62" s="771"/>
      <c r="C62" s="791"/>
      <c r="D62" s="773"/>
      <c r="E62" s="775"/>
      <c r="F62" s="775"/>
      <c r="G62" s="318">
        <v>8</v>
      </c>
      <c r="H62" s="319"/>
      <c r="I62" s="811"/>
      <c r="J62" s="813"/>
      <c r="K62" s="823"/>
      <c r="L62" s="818"/>
      <c r="M62" s="385"/>
      <c r="N62" s="385"/>
      <c r="O62" s="38"/>
      <c r="P62" s="38"/>
      <c r="Q62" s="38"/>
      <c r="R62" s="38"/>
      <c r="S62" s="38"/>
      <c r="T62" s="38"/>
      <c r="U62" s="38"/>
      <c r="V62" s="38"/>
      <c r="W62" s="38"/>
      <c r="X62" s="38"/>
      <c r="Y62" s="38"/>
      <c r="Z62" s="38"/>
    </row>
    <row r="63" spans="1:26" ht="41.25" customHeight="1">
      <c r="A63" s="38"/>
      <c r="B63" s="426" t="str">
        <f>+LEFT(C63,4)</f>
        <v>14.2</v>
      </c>
      <c r="C63" s="790" t="s">
        <v>226</v>
      </c>
      <c r="D63" s="571" t="s">
        <v>501</v>
      </c>
      <c r="E63" s="571" t="s">
        <v>712</v>
      </c>
      <c r="F63" s="665">
        <v>2</v>
      </c>
      <c r="G63" s="338">
        <v>1</v>
      </c>
      <c r="H63" s="178" t="s">
        <v>503</v>
      </c>
      <c r="I63" s="849" t="s">
        <v>814</v>
      </c>
      <c r="J63" s="652">
        <v>3</v>
      </c>
      <c r="K63" s="670" t="str">
        <f>+IF(OR(ISBLANK(F63),ISBLANK(J63)),"",IF(OR(AND(F63=1,J63=1),AND(F63=1,J63=2),AND(F63=1,J63=3)),"Deficiencia de control mayor (diseño y ejecución)",IF(OR(AND(F63=2,J63=2),AND(F63=3,J63=1),AND(F63=3,J63=2),AND(F63=2,J63=1)),"Deficiencia de control (diseño o ejecución)",IF(AND(F63=2,J63=3),"Oportunidad de mejora","Mantenimiento del control"))))</f>
        <v>Oportunidad de mejora</v>
      </c>
      <c r="L63" s="816">
        <f>+IF(K63="",231,IF(K63="Deficiencia de control mayor (diseño y ejecución)",240,IF(K63="Deficiencia de control (diseño o ejecución)",260,IF(K63="Oportunidad de mejora",280,300))))</f>
        <v>280</v>
      </c>
      <c r="M63" s="819">
        <v>4.9854000000000003</v>
      </c>
      <c r="N63" s="819">
        <f>+L63+M63</f>
        <v>284.98540000000003</v>
      </c>
      <c r="O63" s="38"/>
      <c r="P63" s="38"/>
      <c r="Q63" s="38"/>
      <c r="R63" s="38"/>
      <c r="S63" s="38"/>
      <c r="T63" s="38"/>
      <c r="U63" s="38"/>
      <c r="V63" s="38"/>
      <c r="W63" s="38"/>
      <c r="X63" s="38"/>
      <c r="Y63" s="38"/>
      <c r="Z63" s="38"/>
    </row>
    <row r="64" spans="1:26" ht="58.5" customHeight="1">
      <c r="A64" s="38"/>
      <c r="B64" s="770"/>
      <c r="C64" s="788"/>
      <c r="D64" s="772"/>
      <c r="E64" s="774"/>
      <c r="F64" s="774"/>
      <c r="G64" s="46">
        <v>2</v>
      </c>
      <c r="H64" s="178" t="s">
        <v>227</v>
      </c>
      <c r="I64" s="772"/>
      <c r="J64" s="812"/>
      <c r="K64" s="814"/>
      <c r="L64" s="817"/>
      <c r="M64" s="385"/>
      <c r="N64" s="385"/>
      <c r="O64" s="38"/>
      <c r="P64" s="38"/>
      <c r="Q64" s="38"/>
      <c r="R64" s="38"/>
      <c r="S64" s="38"/>
      <c r="T64" s="38"/>
      <c r="U64" s="38"/>
      <c r="V64" s="38"/>
      <c r="W64" s="38"/>
      <c r="X64" s="38"/>
      <c r="Y64" s="38"/>
      <c r="Z64" s="38"/>
    </row>
    <row r="65" spans="1:26" ht="41.25" customHeight="1">
      <c r="A65" s="38"/>
      <c r="B65" s="770"/>
      <c r="C65" s="788"/>
      <c r="D65" s="772"/>
      <c r="E65" s="774"/>
      <c r="F65" s="774"/>
      <c r="G65" s="46">
        <v>3</v>
      </c>
      <c r="H65" s="178" t="s">
        <v>531</v>
      </c>
      <c r="I65" s="772"/>
      <c r="J65" s="812"/>
      <c r="K65" s="814"/>
      <c r="L65" s="817"/>
      <c r="M65" s="385"/>
      <c r="N65" s="385"/>
      <c r="O65" s="38"/>
      <c r="P65" s="38"/>
      <c r="Q65" s="38"/>
      <c r="R65" s="38"/>
      <c r="S65" s="38"/>
      <c r="T65" s="38"/>
      <c r="U65" s="38"/>
      <c r="V65" s="38"/>
      <c r="W65" s="38"/>
      <c r="X65" s="38"/>
      <c r="Y65" s="38"/>
      <c r="Z65" s="38"/>
    </row>
    <row r="66" spans="1:26" ht="41.25" customHeight="1">
      <c r="A66" s="38"/>
      <c r="B66" s="770"/>
      <c r="C66" s="788"/>
      <c r="D66" s="772"/>
      <c r="E66" s="774"/>
      <c r="F66" s="774"/>
      <c r="G66" s="46">
        <v>4</v>
      </c>
      <c r="H66" s="356" t="s">
        <v>532</v>
      </c>
      <c r="I66" s="772"/>
      <c r="J66" s="812"/>
      <c r="K66" s="814"/>
      <c r="L66" s="817"/>
      <c r="M66" s="385"/>
      <c r="N66" s="385"/>
      <c r="O66" s="38"/>
      <c r="P66" s="38"/>
      <c r="Q66" s="38"/>
      <c r="R66" s="38"/>
      <c r="S66" s="38"/>
      <c r="T66" s="38"/>
      <c r="U66" s="38"/>
      <c r="V66" s="38"/>
      <c r="W66" s="38"/>
      <c r="X66" s="38"/>
      <c r="Y66" s="38"/>
      <c r="Z66" s="38"/>
    </row>
    <row r="67" spans="1:26" ht="75" customHeight="1">
      <c r="A67" s="38"/>
      <c r="B67" s="770"/>
      <c r="C67" s="788"/>
      <c r="D67" s="772"/>
      <c r="E67" s="774"/>
      <c r="F67" s="774"/>
      <c r="G67" s="46">
        <v>5</v>
      </c>
      <c r="H67" s="357" t="s">
        <v>574</v>
      </c>
      <c r="I67" s="772"/>
      <c r="J67" s="812"/>
      <c r="K67" s="814"/>
      <c r="L67" s="817"/>
      <c r="M67" s="385"/>
      <c r="N67" s="385"/>
      <c r="O67" s="38"/>
      <c r="P67" s="38"/>
      <c r="Q67" s="38"/>
      <c r="R67" s="38"/>
      <c r="S67" s="38"/>
      <c r="T67" s="38"/>
      <c r="U67" s="38"/>
      <c r="V67" s="38"/>
      <c r="W67" s="38"/>
      <c r="X67" s="38"/>
      <c r="Y67" s="38"/>
      <c r="Z67" s="38"/>
    </row>
    <row r="68" spans="1:26" ht="67.5" customHeight="1">
      <c r="A68" s="38"/>
      <c r="B68" s="770"/>
      <c r="C68" s="788"/>
      <c r="D68" s="772"/>
      <c r="E68" s="774"/>
      <c r="F68" s="774"/>
      <c r="G68" s="46">
        <v>6</v>
      </c>
      <c r="H68" s="358" t="s">
        <v>575</v>
      </c>
      <c r="I68" s="772"/>
      <c r="J68" s="812"/>
      <c r="K68" s="814"/>
      <c r="L68" s="817"/>
      <c r="M68" s="385"/>
      <c r="N68" s="385"/>
      <c r="O68" s="38"/>
      <c r="P68" s="38"/>
      <c r="Q68" s="38"/>
      <c r="R68" s="38"/>
      <c r="S68" s="38"/>
      <c r="T68" s="38"/>
      <c r="U68" s="38"/>
      <c r="V68" s="38"/>
      <c r="W68" s="38"/>
      <c r="X68" s="38"/>
      <c r="Y68" s="38"/>
      <c r="Z68" s="38"/>
    </row>
    <row r="69" spans="1:26" ht="33" customHeight="1">
      <c r="A69" s="38"/>
      <c r="B69" s="770"/>
      <c r="C69" s="788"/>
      <c r="D69" s="772"/>
      <c r="E69" s="774"/>
      <c r="F69" s="774"/>
      <c r="G69" s="46">
        <v>7</v>
      </c>
      <c r="H69" s="359" t="s">
        <v>652</v>
      </c>
      <c r="I69" s="772"/>
      <c r="J69" s="812"/>
      <c r="K69" s="814"/>
      <c r="L69" s="817"/>
      <c r="M69" s="385"/>
      <c r="N69" s="385"/>
      <c r="O69" s="38"/>
      <c r="P69" s="38"/>
      <c r="Q69" s="38"/>
      <c r="R69" s="38"/>
      <c r="S69" s="38"/>
      <c r="T69" s="38"/>
      <c r="U69" s="38"/>
      <c r="V69" s="38"/>
      <c r="W69" s="38"/>
      <c r="X69" s="38"/>
      <c r="Y69" s="38"/>
      <c r="Z69" s="38"/>
    </row>
    <row r="70" spans="1:26" ht="50.25" customHeight="1" thickBot="1">
      <c r="A70" s="38"/>
      <c r="B70" s="771"/>
      <c r="C70" s="791"/>
      <c r="D70" s="773"/>
      <c r="E70" s="775"/>
      <c r="F70" s="775"/>
      <c r="G70" s="318">
        <v>8</v>
      </c>
      <c r="H70" s="318"/>
      <c r="I70" s="773"/>
      <c r="J70" s="813"/>
      <c r="K70" s="815"/>
      <c r="L70" s="818"/>
      <c r="M70" s="385"/>
      <c r="N70" s="385"/>
      <c r="O70" s="38"/>
      <c r="P70" s="38"/>
      <c r="Q70" s="38"/>
      <c r="R70" s="38"/>
      <c r="S70" s="38"/>
      <c r="T70" s="38"/>
      <c r="U70" s="38"/>
      <c r="V70" s="38"/>
      <c r="W70" s="38"/>
      <c r="X70" s="38"/>
      <c r="Y70" s="38"/>
      <c r="Z70" s="38"/>
    </row>
    <row r="71" spans="1:26" ht="78" customHeight="1">
      <c r="A71" s="38"/>
      <c r="B71" s="426" t="str">
        <f>+LEFT(C71,4)</f>
        <v>14.3</v>
      </c>
      <c r="C71" s="790" t="s">
        <v>228</v>
      </c>
      <c r="D71" s="571" t="s">
        <v>501</v>
      </c>
      <c r="E71" s="571" t="s">
        <v>747</v>
      </c>
      <c r="F71" s="665">
        <v>3</v>
      </c>
      <c r="G71" s="338">
        <v>1</v>
      </c>
      <c r="H71" s="360" t="s">
        <v>753</v>
      </c>
      <c r="I71" s="666" t="s">
        <v>622</v>
      </c>
      <c r="J71" s="652">
        <v>3</v>
      </c>
      <c r="K71" s="585" t="str">
        <f>+IF(OR(ISBLANK(F71),ISBLANK(J71)),"",IF(OR(AND(F71=1,J71=1),AND(F71=1,J71=2),AND(F71=1,J71=3)),"Deficiencia de control mayor (diseño y ejecución)",IF(OR(AND(F71=2,J71=2),AND(F71=3,J71=1),AND(F71=3,J71=2),AND(F71=2,J71=1)),"Deficiencia de control (diseño o ejecución)",IF(AND(F71=2,J71=3),"Oportunidad de mejora","Mantenimiento del control"))))</f>
        <v>Mantenimiento del control</v>
      </c>
      <c r="L71" s="816">
        <f>+IF(K71="",231,IF(K71="Deficiencia de control mayor (diseño y ejecución)",240,IF(K71="Deficiencia de control (diseño o ejecución)",260,IF(K71="Oportunidad de mejora",280,300))))</f>
        <v>300</v>
      </c>
      <c r="M71" s="819">
        <v>5.0122999999999998</v>
      </c>
      <c r="N71" s="819">
        <f>+L71+M71</f>
        <v>305.01229999999998</v>
      </c>
      <c r="O71" s="38"/>
      <c r="P71" s="38"/>
      <c r="Q71" s="38"/>
      <c r="R71" s="38"/>
      <c r="S71" s="38"/>
      <c r="T71" s="38"/>
      <c r="U71" s="38"/>
      <c r="V71" s="38"/>
      <c r="W71" s="38"/>
      <c r="X71" s="38"/>
      <c r="Y71" s="38"/>
      <c r="Z71" s="38"/>
    </row>
    <row r="72" spans="1:26" ht="52.5" customHeight="1">
      <c r="A72" s="38"/>
      <c r="B72" s="770"/>
      <c r="C72" s="788"/>
      <c r="D72" s="772"/>
      <c r="E72" s="786"/>
      <c r="F72" s="506"/>
      <c r="G72" s="46">
        <v>2</v>
      </c>
      <c r="H72" s="178" t="s">
        <v>504</v>
      </c>
      <c r="I72" s="772"/>
      <c r="J72" s="812"/>
      <c r="K72" s="822"/>
      <c r="L72" s="817"/>
      <c r="M72" s="385"/>
      <c r="N72" s="385"/>
      <c r="O72" s="38"/>
      <c r="P72" s="38"/>
      <c r="Q72" s="38"/>
      <c r="R72" s="38"/>
      <c r="S72" s="38"/>
      <c r="T72" s="38"/>
      <c r="U72" s="38"/>
      <c r="V72" s="38"/>
      <c r="W72" s="38"/>
      <c r="X72" s="38"/>
      <c r="Y72" s="38"/>
      <c r="Z72" s="38"/>
    </row>
    <row r="73" spans="1:26" ht="52.5" customHeight="1">
      <c r="A73" s="38"/>
      <c r="B73" s="770"/>
      <c r="C73" s="788"/>
      <c r="D73" s="772"/>
      <c r="E73" s="786"/>
      <c r="F73" s="506"/>
      <c r="G73" s="46">
        <v>3</v>
      </c>
      <c r="H73" s="178" t="s">
        <v>229</v>
      </c>
      <c r="I73" s="772"/>
      <c r="J73" s="812"/>
      <c r="K73" s="822"/>
      <c r="L73" s="817"/>
      <c r="M73" s="385"/>
      <c r="N73" s="385"/>
      <c r="O73" s="38"/>
      <c r="P73" s="38"/>
      <c r="Q73" s="38"/>
      <c r="R73" s="38"/>
      <c r="S73" s="38"/>
      <c r="T73" s="38"/>
      <c r="U73" s="38"/>
      <c r="V73" s="38"/>
      <c r="W73" s="38"/>
      <c r="X73" s="38"/>
      <c r="Y73" s="38"/>
      <c r="Z73" s="38"/>
    </row>
    <row r="74" spans="1:26" ht="59.25" customHeight="1">
      <c r="A74" s="38"/>
      <c r="B74" s="770"/>
      <c r="C74" s="788"/>
      <c r="D74" s="772"/>
      <c r="E74" s="786"/>
      <c r="F74" s="506"/>
      <c r="G74" s="46">
        <v>4</v>
      </c>
      <c r="H74" s="178" t="s">
        <v>230</v>
      </c>
      <c r="I74" s="772"/>
      <c r="J74" s="812"/>
      <c r="K74" s="822"/>
      <c r="L74" s="817"/>
      <c r="M74" s="385"/>
      <c r="N74" s="385"/>
      <c r="O74" s="38"/>
      <c r="P74" s="38"/>
      <c r="Q74" s="38"/>
      <c r="R74" s="38"/>
      <c r="S74" s="38"/>
      <c r="T74" s="38"/>
      <c r="U74" s="38"/>
      <c r="V74" s="38"/>
      <c r="W74" s="38"/>
      <c r="X74" s="38"/>
      <c r="Y74" s="38"/>
      <c r="Z74" s="38"/>
    </row>
    <row r="75" spans="1:26" ht="72.75" customHeight="1">
      <c r="A75" s="38"/>
      <c r="B75" s="770"/>
      <c r="C75" s="788"/>
      <c r="D75" s="772"/>
      <c r="E75" s="786"/>
      <c r="F75" s="506"/>
      <c r="G75" s="46">
        <v>5</v>
      </c>
      <c r="H75" s="183" t="s">
        <v>469</v>
      </c>
      <c r="I75" s="772"/>
      <c r="J75" s="812"/>
      <c r="K75" s="822"/>
      <c r="L75" s="817"/>
      <c r="M75" s="385"/>
      <c r="N75" s="385"/>
      <c r="O75" s="38"/>
      <c r="P75" s="38"/>
      <c r="Q75" s="38"/>
      <c r="R75" s="38"/>
      <c r="S75" s="38"/>
      <c r="T75" s="38"/>
      <c r="U75" s="38"/>
      <c r="V75" s="38"/>
      <c r="W75" s="38"/>
      <c r="X75" s="38"/>
      <c r="Y75" s="38"/>
      <c r="Z75" s="38"/>
    </row>
    <row r="76" spans="1:26" ht="66" customHeight="1">
      <c r="A76" s="38"/>
      <c r="B76" s="770"/>
      <c r="C76" s="788"/>
      <c r="D76" s="772"/>
      <c r="E76" s="786"/>
      <c r="F76" s="506"/>
      <c r="G76" s="46">
        <v>6</v>
      </c>
      <c r="H76" s="183" t="s">
        <v>613</v>
      </c>
      <c r="I76" s="772"/>
      <c r="J76" s="812"/>
      <c r="K76" s="822"/>
      <c r="L76" s="817"/>
      <c r="M76" s="385"/>
      <c r="N76" s="385"/>
      <c r="O76" s="38"/>
      <c r="P76" s="38"/>
      <c r="Q76" s="38"/>
      <c r="R76" s="38"/>
      <c r="S76" s="38"/>
      <c r="T76" s="38"/>
      <c r="U76" s="38"/>
      <c r="V76" s="38"/>
      <c r="W76" s="38"/>
      <c r="X76" s="38"/>
      <c r="Y76" s="38"/>
      <c r="Z76" s="38"/>
    </row>
    <row r="77" spans="1:26" ht="57.75" customHeight="1">
      <c r="A77" s="38"/>
      <c r="B77" s="770"/>
      <c r="C77" s="788"/>
      <c r="D77" s="772"/>
      <c r="E77" s="786"/>
      <c r="F77" s="506"/>
      <c r="G77" s="46">
        <v>7</v>
      </c>
      <c r="H77" s="46"/>
      <c r="I77" s="772"/>
      <c r="J77" s="812"/>
      <c r="K77" s="822"/>
      <c r="L77" s="817"/>
      <c r="M77" s="385"/>
      <c r="N77" s="385"/>
      <c r="O77" s="38"/>
      <c r="P77" s="38"/>
      <c r="Q77" s="38"/>
      <c r="R77" s="38"/>
      <c r="S77" s="38"/>
      <c r="T77" s="38"/>
      <c r="U77" s="38"/>
      <c r="V77" s="38"/>
      <c r="W77" s="38"/>
      <c r="X77" s="38"/>
      <c r="Y77" s="38"/>
      <c r="Z77" s="38"/>
    </row>
    <row r="78" spans="1:26" ht="97.5" customHeight="1" thickBot="1">
      <c r="A78" s="38"/>
      <c r="B78" s="771"/>
      <c r="C78" s="791"/>
      <c r="D78" s="773"/>
      <c r="E78" s="806"/>
      <c r="F78" s="807"/>
      <c r="G78" s="318">
        <v>8</v>
      </c>
      <c r="H78" s="318"/>
      <c r="I78" s="773"/>
      <c r="J78" s="813"/>
      <c r="K78" s="823"/>
      <c r="L78" s="818"/>
      <c r="M78" s="385"/>
      <c r="N78" s="385"/>
      <c r="O78" s="38"/>
      <c r="P78" s="38"/>
      <c r="Q78" s="38"/>
      <c r="R78" s="38"/>
      <c r="S78" s="38"/>
      <c r="T78" s="38"/>
      <c r="U78" s="38"/>
      <c r="V78" s="38"/>
      <c r="W78" s="38"/>
      <c r="X78" s="38"/>
      <c r="Y78" s="38"/>
      <c r="Z78" s="38"/>
    </row>
    <row r="79" spans="1:26" ht="44.25" customHeight="1">
      <c r="A79" s="38"/>
      <c r="B79" s="426" t="str">
        <f>+LEFT(C79,4)</f>
        <v>14.4</v>
      </c>
      <c r="C79" s="790" t="s">
        <v>231</v>
      </c>
      <c r="D79" s="571" t="s">
        <v>501</v>
      </c>
      <c r="E79" s="571" t="s">
        <v>713</v>
      </c>
      <c r="F79" s="665">
        <v>2</v>
      </c>
      <c r="G79" s="338">
        <v>1</v>
      </c>
      <c r="H79" s="178" t="s">
        <v>502</v>
      </c>
      <c r="I79" s="680" t="s">
        <v>798</v>
      </c>
      <c r="J79" s="652">
        <v>3</v>
      </c>
      <c r="K79" s="670" t="str">
        <f>+IF(OR(ISBLANK(F79),ISBLANK(J79)),"",IF(OR(AND(F79=1,J79=1),AND(F79=1,J79=2),AND(F79=1,J79=3)),"Deficiencia de control mayor (diseño y ejecución)",IF(OR(AND(F79=2,J79=2),AND(F79=3,J79=1),AND(F79=3,J79=2),AND(F79=2,J79=1)),"Deficiencia de control (diseño o ejecución)",IF(AND(F79=2,J79=3),"Oportunidad de mejora","Mantenimiento del control"))))</f>
        <v>Oportunidad de mejora</v>
      </c>
      <c r="L79" s="816">
        <f>+IF(K79="",231,IF(K79="Deficiencia de control mayor (diseño y ejecución)",240,IF(K79="Deficiencia de control (diseño o ejecución)",260,IF(K79="Oportunidad de mejora",280,300))))</f>
        <v>280</v>
      </c>
      <c r="M79" s="819">
        <v>5.1235999999999997</v>
      </c>
      <c r="N79" s="819">
        <f>+L79+M79</f>
        <v>285.12360000000001</v>
      </c>
      <c r="O79" s="38"/>
      <c r="P79" s="38"/>
      <c r="Q79" s="38"/>
      <c r="R79" s="38"/>
      <c r="S79" s="38"/>
      <c r="T79" s="38"/>
      <c r="U79" s="38"/>
      <c r="V79" s="38"/>
      <c r="W79" s="38"/>
      <c r="X79" s="38"/>
      <c r="Y79" s="38"/>
      <c r="Z79" s="38"/>
    </row>
    <row r="80" spans="1:26" ht="44.25" customHeight="1">
      <c r="A80" s="38"/>
      <c r="B80" s="770"/>
      <c r="C80" s="788"/>
      <c r="D80" s="772"/>
      <c r="E80" s="774"/>
      <c r="F80" s="774"/>
      <c r="G80" s="46">
        <v>2</v>
      </c>
      <c r="H80" s="178" t="s">
        <v>505</v>
      </c>
      <c r="I80" s="810"/>
      <c r="J80" s="812"/>
      <c r="K80" s="814"/>
      <c r="L80" s="817"/>
      <c r="M80" s="385"/>
      <c r="N80" s="385"/>
      <c r="O80" s="38"/>
      <c r="P80" s="38"/>
      <c r="Q80" s="38"/>
      <c r="R80" s="38"/>
      <c r="S80" s="38"/>
      <c r="T80" s="38"/>
      <c r="U80" s="38"/>
      <c r="V80" s="38"/>
      <c r="W80" s="38"/>
      <c r="X80" s="38"/>
      <c r="Y80" s="38"/>
      <c r="Z80" s="38"/>
    </row>
    <row r="81" spans="1:26" ht="44.25" customHeight="1">
      <c r="A81" s="38"/>
      <c r="B81" s="770"/>
      <c r="C81" s="788"/>
      <c r="D81" s="772"/>
      <c r="E81" s="774"/>
      <c r="F81" s="774"/>
      <c r="G81" s="46">
        <v>3</v>
      </c>
      <c r="H81" s="361" t="s">
        <v>566</v>
      </c>
      <c r="I81" s="810"/>
      <c r="J81" s="812"/>
      <c r="K81" s="814"/>
      <c r="L81" s="817"/>
      <c r="M81" s="385"/>
      <c r="N81" s="385"/>
      <c r="O81" s="38"/>
      <c r="P81" s="38"/>
      <c r="Q81" s="38"/>
      <c r="R81" s="38"/>
      <c r="S81" s="38"/>
      <c r="T81" s="38"/>
      <c r="U81" s="38"/>
      <c r="V81" s="38"/>
      <c r="W81" s="38"/>
      <c r="X81" s="38"/>
      <c r="Y81" s="38"/>
      <c r="Z81" s="38"/>
    </row>
    <row r="82" spans="1:26" ht="44.25" customHeight="1">
      <c r="A82" s="38"/>
      <c r="B82" s="770"/>
      <c r="C82" s="788"/>
      <c r="D82" s="772"/>
      <c r="E82" s="774"/>
      <c r="F82" s="774"/>
      <c r="G82" s="46">
        <v>4</v>
      </c>
      <c r="H82" s="349" t="s">
        <v>653</v>
      </c>
      <c r="I82" s="810"/>
      <c r="J82" s="812"/>
      <c r="K82" s="814"/>
      <c r="L82" s="817"/>
      <c r="M82" s="385"/>
      <c r="N82" s="385"/>
      <c r="O82" s="38"/>
      <c r="P82" s="38"/>
      <c r="Q82" s="38"/>
      <c r="R82" s="38"/>
      <c r="S82" s="38"/>
      <c r="T82" s="38"/>
      <c r="U82" s="38"/>
      <c r="V82" s="38"/>
      <c r="W82" s="38"/>
      <c r="X82" s="38"/>
      <c r="Y82" s="38"/>
      <c r="Z82" s="38"/>
    </row>
    <row r="83" spans="1:26" ht="44.25" customHeight="1">
      <c r="A83" s="38"/>
      <c r="B83" s="770"/>
      <c r="C83" s="788"/>
      <c r="D83" s="772"/>
      <c r="E83" s="774"/>
      <c r="F83" s="774"/>
      <c r="G83" s="46">
        <v>5</v>
      </c>
      <c r="H83" s="349" t="s">
        <v>652</v>
      </c>
      <c r="I83" s="810"/>
      <c r="J83" s="812"/>
      <c r="K83" s="814"/>
      <c r="L83" s="817"/>
      <c r="M83" s="385"/>
      <c r="N83" s="385"/>
      <c r="O83" s="38"/>
      <c r="P83" s="38"/>
      <c r="Q83" s="38"/>
      <c r="R83" s="38"/>
      <c r="S83" s="38"/>
      <c r="T83" s="38"/>
      <c r="U83" s="38"/>
      <c r="V83" s="38"/>
      <c r="W83" s="38"/>
      <c r="X83" s="38"/>
      <c r="Y83" s="38"/>
      <c r="Z83" s="38"/>
    </row>
    <row r="84" spans="1:26" ht="44.25" customHeight="1">
      <c r="A84" s="38"/>
      <c r="B84" s="770"/>
      <c r="C84" s="788"/>
      <c r="D84" s="772"/>
      <c r="E84" s="774"/>
      <c r="F84" s="774"/>
      <c r="G84" s="46">
        <v>6</v>
      </c>
      <c r="H84" s="349" t="s">
        <v>654</v>
      </c>
      <c r="I84" s="810"/>
      <c r="J84" s="812"/>
      <c r="K84" s="814"/>
      <c r="L84" s="817"/>
      <c r="M84" s="385"/>
      <c r="N84" s="385"/>
      <c r="O84" s="38"/>
      <c r="P84" s="38"/>
      <c r="Q84" s="38"/>
      <c r="R84" s="38"/>
      <c r="S84" s="38"/>
      <c r="T84" s="38"/>
      <c r="U84" s="38"/>
      <c r="V84" s="38"/>
      <c r="W84" s="38"/>
      <c r="X84" s="38"/>
      <c r="Y84" s="38"/>
      <c r="Z84" s="38"/>
    </row>
    <row r="85" spans="1:26" ht="44.25" customHeight="1">
      <c r="A85" s="38"/>
      <c r="B85" s="770"/>
      <c r="C85" s="788"/>
      <c r="D85" s="772"/>
      <c r="E85" s="774"/>
      <c r="F85" s="774"/>
      <c r="G85" s="46">
        <v>7</v>
      </c>
      <c r="H85" s="46"/>
      <c r="I85" s="810"/>
      <c r="J85" s="812"/>
      <c r="K85" s="814"/>
      <c r="L85" s="817"/>
      <c r="M85" s="385"/>
      <c r="N85" s="385"/>
      <c r="O85" s="38"/>
      <c r="P85" s="38"/>
      <c r="Q85" s="38"/>
      <c r="R85" s="38"/>
      <c r="S85" s="38"/>
      <c r="T85" s="38"/>
      <c r="U85" s="38"/>
      <c r="V85" s="38"/>
      <c r="W85" s="38"/>
      <c r="X85" s="38"/>
      <c r="Y85" s="38"/>
      <c r="Z85" s="38"/>
    </row>
    <row r="86" spans="1:26" ht="44.25" customHeight="1" thickBot="1">
      <c r="A86" s="38"/>
      <c r="B86" s="771"/>
      <c r="C86" s="791"/>
      <c r="D86" s="773"/>
      <c r="E86" s="775"/>
      <c r="F86" s="775"/>
      <c r="G86" s="318">
        <v>8</v>
      </c>
      <c r="H86" s="318"/>
      <c r="I86" s="811"/>
      <c r="J86" s="813"/>
      <c r="K86" s="815"/>
      <c r="L86" s="818"/>
      <c r="M86" s="385"/>
      <c r="N86" s="385"/>
      <c r="O86" s="38"/>
      <c r="P86" s="38"/>
      <c r="Q86" s="38"/>
      <c r="R86" s="38"/>
      <c r="S86" s="38"/>
      <c r="T86" s="38"/>
      <c r="U86" s="38"/>
      <c r="V86" s="38"/>
      <c r="W86" s="38"/>
      <c r="X86" s="38"/>
      <c r="Y86" s="38"/>
      <c r="Z86" s="38"/>
    </row>
    <row r="87" spans="1:26" ht="12.75" customHeight="1">
      <c r="A87" s="38"/>
      <c r="B87" s="795"/>
      <c r="C87" s="798" t="s">
        <v>232</v>
      </c>
      <c r="D87" s="820" t="s">
        <v>8</v>
      </c>
      <c r="E87" s="803" t="s">
        <v>233</v>
      </c>
      <c r="F87" s="805" t="s">
        <v>234</v>
      </c>
      <c r="G87" s="826" t="s">
        <v>112</v>
      </c>
      <c r="H87" s="827"/>
      <c r="I87" s="828"/>
      <c r="J87" s="805" t="s">
        <v>235</v>
      </c>
      <c r="K87" s="832" t="s">
        <v>128</v>
      </c>
      <c r="L87" s="593"/>
      <c r="M87" s="593"/>
      <c r="N87" s="593"/>
      <c r="O87" s="38"/>
      <c r="P87" s="38"/>
      <c r="Q87" s="38"/>
      <c r="R87" s="38"/>
      <c r="S87" s="38"/>
      <c r="T87" s="38"/>
      <c r="U87" s="38"/>
      <c r="V87" s="38"/>
      <c r="W87" s="38"/>
      <c r="X87" s="38"/>
      <c r="Y87" s="38"/>
      <c r="Z87" s="38"/>
    </row>
    <row r="88" spans="1:26" ht="15" customHeight="1">
      <c r="A88" s="38"/>
      <c r="B88" s="796"/>
      <c r="C88" s="799"/>
      <c r="D88" s="796"/>
      <c r="E88" s="796"/>
      <c r="F88" s="796"/>
      <c r="G88" s="829"/>
      <c r="H88" s="830"/>
      <c r="I88" s="831"/>
      <c r="J88" s="796"/>
      <c r="K88" s="833"/>
      <c r="L88" s="385"/>
      <c r="M88" s="385"/>
      <c r="N88" s="385"/>
      <c r="O88" s="38"/>
      <c r="P88" s="38"/>
      <c r="Q88" s="38"/>
      <c r="R88" s="38"/>
      <c r="S88" s="38"/>
      <c r="T88" s="38"/>
      <c r="U88" s="38"/>
      <c r="V88" s="38"/>
      <c r="W88" s="38"/>
      <c r="X88" s="38"/>
      <c r="Y88" s="38"/>
      <c r="Z88" s="38"/>
    </row>
    <row r="89" spans="1:26" ht="27.75" customHeight="1">
      <c r="A89" s="38"/>
      <c r="B89" s="796"/>
      <c r="C89" s="799"/>
      <c r="D89" s="796"/>
      <c r="E89" s="796"/>
      <c r="F89" s="796"/>
      <c r="G89" s="848" t="s">
        <v>13</v>
      </c>
      <c r="H89" s="820" t="s">
        <v>15</v>
      </c>
      <c r="I89" s="820" t="s">
        <v>488</v>
      </c>
      <c r="J89" s="796"/>
      <c r="K89" s="833"/>
      <c r="L89" s="385"/>
      <c r="M89" s="385"/>
      <c r="N89" s="385"/>
      <c r="O89" s="38"/>
      <c r="P89" s="38"/>
      <c r="Q89" s="38"/>
      <c r="R89" s="38"/>
      <c r="S89" s="38"/>
      <c r="T89" s="38"/>
      <c r="U89" s="38"/>
      <c r="V89" s="38"/>
      <c r="W89" s="38"/>
      <c r="X89" s="38"/>
      <c r="Y89" s="38"/>
      <c r="Z89" s="38"/>
    </row>
    <row r="90" spans="1:26" ht="72" customHeight="1" thickBot="1">
      <c r="A90" s="38"/>
      <c r="B90" s="797"/>
      <c r="C90" s="800"/>
      <c r="D90" s="797"/>
      <c r="E90" s="804"/>
      <c r="F90" s="797"/>
      <c r="G90" s="797"/>
      <c r="H90" s="797"/>
      <c r="I90" s="797"/>
      <c r="J90" s="797"/>
      <c r="K90" s="834"/>
      <c r="L90" s="385"/>
      <c r="M90" s="385"/>
      <c r="N90" s="385"/>
      <c r="O90" s="38"/>
      <c r="P90" s="38"/>
      <c r="Q90" s="38"/>
      <c r="R90" s="38"/>
      <c r="S90" s="38"/>
      <c r="T90" s="38"/>
      <c r="U90" s="38"/>
      <c r="V90" s="38"/>
      <c r="W90" s="38"/>
      <c r="X90" s="38"/>
      <c r="Y90" s="38"/>
      <c r="Z90" s="38"/>
    </row>
    <row r="91" spans="1:26" ht="45" customHeight="1">
      <c r="A91" s="38"/>
      <c r="B91" s="426" t="str">
        <f>+LEFT(C91,4)</f>
        <v>15.1</v>
      </c>
      <c r="C91" s="787" t="s">
        <v>236</v>
      </c>
      <c r="D91" s="571" t="s">
        <v>506</v>
      </c>
      <c r="E91" s="571" t="s">
        <v>714</v>
      </c>
      <c r="F91" s="665">
        <v>2</v>
      </c>
      <c r="G91" s="338">
        <v>1</v>
      </c>
      <c r="H91" s="178" t="s">
        <v>502</v>
      </c>
      <c r="I91" s="680" t="s">
        <v>798</v>
      </c>
      <c r="J91" s="652">
        <v>3</v>
      </c>
      <c r="K91" s="670" t="str">
        <f>+IF(OR(ISBLANK(F91),ISBLANK(J91)),"",IF(OR(AND(F91=1,J91=1),AND(F91=1,J91=2),AND(F91=1,J91=3)),"Deficiencia de control mayor (diseño y ejecución)",IF(OR(AND(F91=2,J91=2),AND(F91=3,J91=1),AND(F91=3,J91=2),AND(F91=2,J91=1)),"Deficiencia de control (diseño o ejecución)",IF(AND(F91=2,J91=3),"Oportunidad de mejora","Mantenimiento del control"))))</f>
        <v>Oportunidad de mejora</v>
      </c>
      <c r="L91" s="816">
        <f>+IF(K91="",231,IF(K91="Deficiencia de control mayor (diseño y ejecución)",240,IF(K91="Deficiencia de control (diseño o ejecución)",260,IF(K91="Oportunidad de mejora",280,300))))</f>
        <v>280</v>
      </c>
      <c r="M91" s="819">
        <v>5.2369000000000003</v>
      </c>
      <c r="N91" s="819">
        <f>+L91+M91</f>
        <v>285.23689999999999</v>
      </c>
      <c r="O91" s="38"/>
      <c r="P91" s="38"/>
      <c r="Q91" s="38"/>
      <c r="R91" s="38"/>
      <c r="S91" s="38"/>
      <c r="T91" s="38"/>
      <c r="U91" s="38"/>
      <c r="V91" s="38"/>
      <c r="W91" s="38"/>
      <c r="X91" s="38"/>
      <c r="Y91" s="38"/>
      <c r="Z91" s="38"/>
    </row>
    <row r="92" spans="1:26" ht="45" customHeight="1">
      <c r="A92" s="38"/>
      <c r="B92" s="770"/>
      <c r="C92" s="788"/>
      <c r="D92" s="772"/>
      <c r="E92" s="774"/>
      <c r="F92" s="774"/>
      <c r="G92" s="46">
        <v>2</v>
      </c>
      <c r="H92" s="178" t="s">
        <v>507</v>
      </c>
      <c r="I92" s="810"/>
      <c r="J92" s="812"/>
      <c r="K92" s="814"/>
      <c r="L92" s="817"/>
      <c r="M92" s="385"/>
      <c r="N92" s="385"/>
      <c r="O92" s="38"/>
      <c r="P92" s="38"/>
      <c r="Q92" s="38"/>
      <c r="R92" s="38"/>
      <c r="S92" s="38"/>
      <c r="T92" s="38"/>
      <c r="U92" s="38"/>
      <c r="V92" s="38"/>
      <c r="W92" s="38"/>
      <c r="X92" s="38"/>
      <c r="Y92" s="38"/>
      <c r="Z92" s="38"/>
    </row>
    <row r="93" spans="1:26" ht="45" customHeight="1">
      <c r="A93" s="38"/>
      <c r="B93" s="770"/>
      <c r="C93" s="788"/>
      <c r="D93" s="772"/>
      <c r="E93" s="774"/>
      <c r="F93" s="774"/>
      <c r="G93" s="46">
        <v>3</v>
      </c>
      <c r="H93" s="183" t="s">
        <v>237</v>
      </c>
      <c r="I93" s="810"/>
      <c r="J93" s="812"/>
      <c r="K93" s="814"/>
      <c r="L93" s="817"/>
      <c r="M93" s="385"/>
      <c r="N93" s="385"/>
      <c r="O93" s="38"/>
      <c r="P93" s="38"/>
      <c r="Q93" s="38"/>
      <c r="R93" s="38"/>
      <c r="S93" s="38"/>
      <c r="T93" s="38"/>
      <c r="U93" s="38"/>
      <c r="V93" s="38"/>
      <c r="W93" s="38"/>
      <c r="X93" s="38"/>
      <c r="Y93" s="38"/>
      <c r="Z93" s="38"/>
    </row>
    <row r="94" spans="1:26" ht="45" customHeight="1">
      <c r="A94" s="38"/>
      <c r="B94" s="770"/>
      <c r="C94" s="788"/>
      <c r="D94" s="772"/>
      <c r="E94" s="774"/>
      <c r="F94" s="774"/>
      <c r="G94" s="46">
        <v>4</v>
      </c>
      <c r="H94" s="183" t="s">
        <v>238</v>
      </c>
      <c r="I94" s="810"/>
      <c r="J94" s="812"/>
      <c r="K94" s="814"/>
      <c r="L94" s="817"/>
      <c r="M94" s="385"/>
      <c r="N94" s="385"/>
      <c r="O94" s="38"/>
      <c r="P94" s="38"/>
      <c r="Q94" s="38"/>
      <c r="R94" s="38"/>
      <c r="S94" s="38"/>
      <c r="T94" s="38"/>
      <c r="U94" s="38"/>
      <c r="V94" s="38"/>
      <c r="W94" s="38"/>
      <c r="X94" s="38"/>
      <c r="Y94" s="38"/>
      <c r="Z94" s="38"/>
    </row>
    <row r="95" spans="1:26" ht="45" customHeight="1">
      <c r="A95" s="38"/>
      <c r="B95" s="770"/>
      <c r="C95" s="788"/>
      <c r="D95" s="772"/>
      <c r="E95" s="774"/>
      <c r="F95" s="774"/>
      <c r="G95" s="46">
        <v>5</v>
      </c>
      <c r="H95" s="349" t="s">
        <v>653</v>
      </c>
      <c r="I95" s="810"/>
      <c r="J95" s="812"/>
      <c r="K95" s="814"/>
      <c r="L95" s="817"/>
      <c r="M95" s="385"/>
      <c r="N95" s="385"/>
      <c r="O95" s="38"/>
      <c r="P95" s="38"/>
      <c r="Q95" s="38"/>
      <c r="R95" s="38"/>
      <c r="S95" s="38"/>
      <c r="T95" s="38"/>
      <c r="U95" s="38"/>
      <c r="V95" s="38"/>
      <c r="W95" s="38"/>
      <c r="X95" s="38"/>
      <c r="Y95" s="38"/>
      <c r="Z95" s="38"/>
    </row>
    <row r="96" spans="1:26" ht="45" customHeight="1">
      <c r="A96" s="38"/>
      <c r="B96" s="770"/>
      <c r="C96" s="788"/>
      <c r="D96" s="772"/>
      <c r="E96" s="774"/>
      <c r="F96" s="774"/>
      <c r="G96" s="46">
        <v>6</v>
      </c>
      <c r="H96" s="349" t="s">
        <v>652</v>
      </c>
      <c r="I96" s="810"/>
      <c r="J96" s="812"/>
      <c r="K96" s="814"/>
      <c r="L96" s="817"/>
      <c r="M96" s="385"/>
      <c r="N96" s="385"/>
      <c r="O96" s="38"/>
      <c r="P96" s="38"/>
      <c r="Q96" s="38"/>
      <c r="R96" s="38"/>
      <c r="S96" s="38"/>
      <c r="T96" s="38"/>
      <c r="U96" s="38"/>
      <c r="V96" s="38"/>
      <c r="W96" s="38"/>
      <c r="X96" s="38"/>
      <c r="Y96" s="38"/>
      <c r="Z96" s="38"/>
    </row>
    <row r="97" spans="1:26" ht="45" customHeight="1">
      <c r="A97" s="38"/>
      <c r="B97" s="770"/>
      <c r="C97" s="788"/>
      <c r="D97" s="772"/>
      <c r="E97" s="774"/>
      <c r="F97" s="774"/>
      <c r="G97" s="46">
        <v>7</v>
      </c>
      <c r="H97" s="349" t="s">
        <v>654</v>
      </c>
      <c r="I97" s="810"/>
      <c r="J97" s="812"/>
      <c r="K97" s="814"/>
      <c r="L97" s="817"/>
      <c r="M97" s="385"/>
      <c r="N97" s="385"/>
      <c r="O97" s="38"/>
      <c r="P97" s="38"/>
      <c r="Q97" s="38"/>
      <c r="R97" s="38"/>
      <c r="S97" s="38"/>
      <c r="T97" s="38"/>
      <c r="U97" s="38"/>
      <c r="V97" s="38"/>
      <c r="W97" s="38"/>
      <c r="X97" s="38"/>
      <c r="Y97" s="38"/>
      <c r="Z97" s="38"/>
    </row>
    <row r="98" spans="1:26" ht="45" customHeight="1" thickBot="1">
      <c r="A98" s="38"/>
      <c r="B98" s="771"/>
      <c r="C98" s="791"/>
      <c r="D98" s="773"/>
      <c r="E98" s="775"/>
      <c r="F98" s="775"/>
      <c r="G98" s="318">
        <v>8</v>
      </c>
      <c r="H98" s="179" t="s">
        <v>655</v>
      </c>
      <c r="I98" s="811"/>
      <c r="J98" s="813"/>
      <c r="K98" s="815"/>
      <c r="L98" s="818"/>
      <c r="M98" s="385"/>
      <c r="N98" s="385"/>
      <c r="O98" s="38"/>
      <c r="P98" s="38"/>
      <c r="Q98" s="38"/>
      <c r="R98" s="38"/>
      <c r="S98" s="38"/>
      <c r="T98" s="38"/>
      <c r="U98" s="38"/>
      <c r="V98" s="38"/>
      <c r="W98" s="38"/>
      <c r="X98" s="38"/>
      <c r="Y98" s="38"/>
      <c r="Z98" s="38"/>
    </row>
    <row r="99" spans="1:26" ht="43.5" customHeight="1">
      <c r="A99" s="38"/>
      <c r="B99" s="426" t="str">
        <f>+LEFT(C99,4)</f>
        <v>15.2</v>
      </c>
      <c r="C99" s="790" t="s">
        <v>239</v>
      </c>
      <c r="D99" s="571" t="s">
        <v>508</v>
      </c>
      <c r="E99" s="571" t="s">
        <v>656</v>
      </c>
      <c r="F99" s="665">
        <v>2</v>
      </c>
      <c r="G99" s="338">
        <v>1</v>
      </c>
      <c r="H99" s="178" t="s">
        <v>502</v>
      </c>
      <c r="I99" s="680" t="s">
        <v>799</v>
      </c>
      <c r="J99" s="652">
        <v>2</v>
      </c>
      <c r="K99" s="669" t="str">
        <f>+IF(OR(ISBLANK(F99),ISBLANK(J99)),"",IF(OR(AND(F99=1,J99=1),AND(F99=1,J99=2),AND(F99=1,J99=3)),"Deficiencia de control mayor (diseño y ejecución)",IF(OR(AND(F99=2,J99=2),AND(F99=3,J99=1),AND(F99=3,J99=2),AND(F99=2,J99=1)),"Deficiencia de control (diseño o ejecución)",IF(AND(F99=2,J99=3),"Oportunidad de mejora","Mantenimiento del control"))))</f>
        <v>Deficiencia de control (diseño o ejecución)</v>
      </c>
      <c r="L99" s="816">
        <f>+IF(K99="",231,IF(K99="Deficiencia de control mayor (diseño y ejecución)",240,IF(K99="Deficiencia de control (diseño o ejecución)",260,IF(K99="Oportunidad de mejora",280,300))))</f>
        <v>260</v>
      </c>
      <c r="M99" s="819">
        <v>5.3654000000000002</v>
      </c>
      <c r="N99" s="819">
        <f>+L99+M99</f>
        <v>265.36540000000002</v>
      </c>
      <c r="O99" s="38"/>
      <c r="P99" s="38"/>
      <c r="Q99" s="38"/>
      <c r="R99" s="38"/>
      <c r="S99" s="38"/>
      <c r="T99" s="38"/>
      <c r="U99" s="38"/>
      <c r="V99" s="38"/>
      <c r="W99" s="38"/>
      <c r="X99" s="38"/>
      <c r="Y99" s="38"/>
      <c r="Z99" s="38"/>
    </row>
    <row r="100" spans="1:26" ht="43.5" customHeight="1" thickBot="1">
      <c r="A100" s="38"/>
      <c r="B100" s="770"/>
      <c r="C100" s="788"/>
      <c r="D100" s="772"/>
      <c r="E100" s="774"/>
      <c r="F100" s="774"/>
      <c r="G100" s="46">
        <v>2</v>
      </c>
      <c r="H100" s="178" t="s">
        <v>507</v>
      </c>
      <c r="I100" s="824"/>
      <c r="J100" s="812"/>
      <c r="K100" s="822"/>
      <c r="L100" s="817"/>
      <c r="M100" s="385"/>
      <c r="N100" s="385"/>
      <c r="O100" s="38"/>
      <c r="P100" s="38"/>
      <c r="Q100" s="38"/>
      <c r="R100" s="38"/>
      <c r="S100" s="38"/>
      <c r="T100" s="38"/>
      <c r="U100" s="38"/>
      <c r="V100" s="38"/>
      <c r="W100" s="38"/>
      <c r="X100" s="38"/>
      <c r="Y100" s="38"/>
      <c r="Z100" s="38"/>
    </row>
    <row r="101" spans="1:26" ht="43.5" customHeight="1">
      <c r="A101" s="38"/>
      <c r="B101" s="770"/>
      <c r="C101" s="788"/>
      <c r="D101" s="772"/>
      <c r="E101" s="774"/>
      <c r="F101" s="774"/>
      <c r="G101" s="46">
        <v>3</v>
      </c>
      <c r="H101" s="367" t="s">
        <v>652</v>
      </c>
      <c r="I101" s="824"/>
      <c r="J101" s="812"/>
      <c r="K101" s="822"/>
      <c r="L101" s="817"/>
      <c r="M101" s="385"/>
      <c r="N101" s="385"/>
      <c r="O101" s="38"/>
      <c r="P101" s="38"/>
      <c r="Q101" s="38"/>
      <c r="R101" s="38"/>
      <c r="S101" s="38"/>
      <c r="T101" s="38"/>
      <c r="U101" s="38"/>
      <c r="V101" s="38"/>
      <c r="W101" s="38"/>
      <c r="X101" s="38"/>
      <c r="Y101" s="38"/>
      <c r="Z101" s="38"/>
    </row>
    <row r="102" spans="1:26" ht="62.25" customHeight="1">
      <c r="A102" s="38"/>
      <c r="B102" s="770"/>
      <c r="C102" s="788"/>
      <c r="D102" s="772"/>
      <c r="E102" s="774"/>
      <c r="F102" s="774"/>
      <c r="G102" s="46">
        <v>4</v>
      </c>
      <c r="H102" s="368" t="s">
        <v>657</v>
      </c>
      <c r="I102" s="824"/>
      <c r="J102" s="812"/>
      <c r="K102" s="822"/>
      <c r="L102" s="817"/>
      <c r="M102" s="385"/>
      <c r="N102" s="385"/>
      <c r="O102" s="38"/>
      <c r="P102" s="38"/>
      <c r="Q102" s="38"/>
      <c r="R102" s="38"/>
      <c r="S102" s="38"/>
      <c r="T102" s="38"/>
      <c r="U102" s="38"/>
      <c r="V102" s="38"/>
      <c r="W102" s="38"/>
      <c r="X102" s="38"/>
      <c r="Y102" s="38"/>
      <c r="Z102" s="38"/>
    </row>
    <row r="103" spans="1:26" ht="43.5" customHeight="1">
      <c r="A103" s="38"/>
      <c r="B103" s="770"/>
      <c r="C103" s="788"/>
      <c r="D103" s="772"/>
      <c r="E103" s="774"/>
      <c r="F103" s="774"/>
      <c r="G103" s="46">
        <v>5</v>
      </c>
      <c r="H103" s="369" t="s">
        <v>240</v>
      </c>
      <c r="I103" s="824"/>
      <c r="J103" s="812"/>
      <c r="K103" s="822"/>
      <c r="L103" s="817"/>
      <c r="M103" s="385"/>
      <c r="N103" s="385"/>
      <c r="O103" s="38"/>
      <c r="P103" s="38"/>
      <c r="Q103" s="38"/>
      <c r="R103" s="38"/>
      <c r="S103" s="38"/>
      <c r="T103" s="38"/>
      <c r="U103" s="38"/>
      <c r="V103" s="38"/>
      <c r="W103" s="38"/>
      <c r="X103" s="38"/>
      <c r="Y103" s="38"/>
      <c r="Z103" s="38"/>
    </row>
    <row r="104" spans="1:26" ht="40.5" customHeight="1">
      <c r="A104" s="38"/>
      <c r="B104" s="770"/>
      <c r="C104" s="788"/>
      <c r="D104" s="772"/>
      <c r="E104" s="774"/>
      <c r="F104" s="774"/>
      <c r="G104" s="46">
        <v>6</v>
      </c>
      <c r="H104" s="174"/>
      <c r="I104" s="824"/>
      <c r="J104" s="812"/>
      <c r="K104" s="822"/>
      <c r="L104" s="817"/>
      <c r="M104" s="385"/>
      <c r="N104" s="385"/>
      <c r="O104" s="38"/>
      <c r="P104" s="38"/>
      <c r="Q104" s="38"/>
      <c r="R104" s="38"/>
      <c r="S104" s="38"/>
      <c r="T104" s="38"/>
      <c r="U104" s="38"/>
      <c r="V104" s="38"/>
      <c r="W104" s="38"/>
      <c r="X104" s="38"/>
      <c r="Y104" s="38"/>
      <c r="Z104" s="38"/>
    </row>
    <row r="105" spans="1:26" ht="40.5" customHeight="1">
      <c r="A105" s="38"/>
      <c r="B105" s="770"/>
      <c r="C105" s="788"/>
      <c r="D105" s="772"/>
      <c r="E105" s="774"/>
      <c r="F105" s="774"/>
      <c r="G105" s="46">
        <v>7</v>
      </c>
      <c r="H105" s="174"/>
      <c r="I105" s="824"/>
      <c r="J105" s="812"/>
      <c r="K105" s="822"/>
      <c r="L105" s="817"/>
      <c r="M105" s="385"/>
      <c r="N105" s="385"/>
      <c r="O105" s="38"/>
      <c r="P105" s="38"/>
      <c r="Q105" s="38"/>
      <c r="R105" s="38"/>
      <c r="S105" s="38"/>
      <c r="T105" s="38"/>
      <c r="U105" s="38"/>
      <c r="V105" s="38"/>
      <c r="W105" s="38"/>
      <c r="X105" s="38"/>
      <c r="Y105" s="38"/>
      <c r="Z105" s="38"/>
    </row>
    <row r="106" spans="1:26" ht="40.5" customHeight="1" thickBot="1">
      <c r="A106" s="38"/>
      <c r="B106" s="771"/>
      <c r="C106" s="791"/>
      <c r="D106" s="773"/>
      <c r="E106" s="775"/>
      <c r="F106" s="775"/>
      <c r="G106" s="318">
        <v>8</v>
      </c>
      <c r="H106" s="337"/>
      <c r="I106" s="825"/>
      <c r="J106" s="813"/>
      <c r="K106" s="823"/>
      <c r="L106" s="818"/>
      <c r="M106" s="385"/>
      <c r="N106" s="385"/>
      <c r="O106" s="38"/>
      <c r="P106" s="38"/>
      <c r="Q106" s="38"/>
      <c r="R106" s="38"/>
      <c r="S106" s="38"/>
      <c r="T106" s="38"/>
      <c r="U106" s="38"/>
      <c r="V106" s="38"/>
      <c r="W106" s="38"/>
      <c r="X106" s="38"/>
      <c r="Y106" s="38"/>
      <c r="Z106" s="38"/>
    </row>
    <row r="107" spans="1:26" ht="32.25" customHeight="1">
      <c r="A107" s="38"/>
      <c r="B107" s="426" t="str">
        <f>+LEFT(C107,4)</f>
        <v>15.3</v>
      </c>
      <c r="C107" s="790" t="s">
        <v>509</v>
      </c>
      <c r="D107" s="571" t="s">
        <v>510</v>
      </c>
      <c r="E107" s="571" t="s">
        <v>658</v>
      </c>
      <c r="F107" s="665">
        <v>3</v>
      </c>
      <c r="G107" s="338">
        <v>1</v>
      </c>
      <c r="H107" s="362" t="s">
        <v>241</v>
      </c>
      <c r="I107" s="845" t="s">
        <v>567</v>
      </c>
      <c r="J107" s="652">
        <v>3</v>
      </c>
      <c r="K107" s="559" t="str">
        <f>+IF(OR(ISBLANK(F107),ISBLANK(J107)),"",IF(OR(AND(F107=1,J107=1),AND(F107=1,J107=2),AND(F107=1,J107=3)),"Deficiencia de control mayor (diseño y ejecución)",IF(OR(AND(F107=2,J107=2),AND(F107=3,J107=1),AND(F107=3,J107=2),AND(F107=2,J107=1)),"Deficiencia de control (diseño o ejecución)",IF(AND(F107=2,J107=3),"Oportunidad de mejora","Mantenimiento del control"))))</f>
        <v>Mantenimiento del control</v>
      </c>
      <c r="L107" s="816">
        <f>+IF(K107="",231,IF(K107="Deficiencia de control mayor (diseño y ejecución)",240,IF(K107="Deficiencia de control (diseño o ejecución)",260,IF(K107="Oportunidad de mejora",280,300))))</f>
        <v>300</v>
      </c>
      <c r="M107" s="819">
        <v>5.4562999999999997</v>
      </c>
      <c r="N107" s="819">
        <f>+L107+M107</f>
        <v>305.4563</v>
      </c>
      <c r="O107" s="38"/>
      <c r="P107" s="38"/>
      <c r="Q107" s="38"/>
      <c r="R107" s="38"/>
      <c r="S107" s="38"/>
      <c r="T107" s="38"/>
      <c r="U107" s="38"/>
      <c r="V107" s="38"/>
      <c r="W107" s="38"/>
      <c r="X107" s="38"/>
      <c r="Y107" s="38"/>
      <c r="Z107" s="38"/>
    </row>
    <row r="108" spans="1:26" ht="32.25" customHeight="1">
      <c r="A108" s="38"/>
      <c r="B108" s="770"/>
      <c r="C108" s="788"/>
      <c r="D108" s="772"/>
      <c r="E108" s="792"/>
      <c r="F108" s="774"/>
      <c r="G108" s="46">
        <v>2</v>
      </c>
      <c r="H108" s="363" t="s">
        <v>242</v>
      </c>
      <c r="I108" s="846"/>
      <c r="J108" s="812"/>
      <c r="K108" s="841"/>
      <c r="L108" s="817"/>
      <c r="M108" s="385"/>
      <c r="N108" s="385"/>
      <c r="O108" s="38"/>
      <c r="P108" s="38"/>
      <c r="Q108" s="38"/>
      <c r="R108" s="38"/>
      <c r="S108" s="38"/>
      <c r="T108" s="38"/>
      <c r="U108" s="38"/>
      <c r="V108" s="38"/>
      <c r="W108" s="38"/>
      <c r="X108" s="38"/>
      <c r="Y108" s="38"/>
      <c r="Z108" s="38"/>
    </row>
    <row r="109" spans="1:26" ht="32.25" customHeight="1">
      <c r="A109" s="38"/>
      <c r="B109" s="770"/>
      <c r="C109" s="788"/>
      <c r="D109" s="772"/>
      <c r="E109" s="792"/>
      <c r="F109" s="774"/>
      <c r="G109" s="46">
        <v>3</v>
      </c>
      <c r="H109" s="183" t="s">
        <v>568</v>
      </c>
      <c r="I109" s="846"/>
      <c r="J109" s="812"/>
      <c r="K109" s="841"/>
      <c r="L109" s="817"/>
      <c r="M109" s="385"/>
      <c r="N109" s="385"/>
      <c r="O109" s="38"/>
      <c r="P109" s="38"/>
      <c r="Q109" s="38"/>
      <c r="R109" s="38"/>
      <c r="S109" s="38"/>
      <c r="T109" s="38"/>
      <c r="U109" s="38"/>
      <c r="V109" s="38"/>
      <c r="W109" s="38"/>
      <c r="X109" s="38"/>
      <c r="Y109" s="38"/>
      <c r="Z109" s="38"/>
    </row>
    <row r="110" spans="1:26" ht="24" customHeight="1">
      <c r="A110" s="38"/>
      <c r="B110" s="770"/>
      <c r="C110" s="788"/>
      <c r="D110" s="772"/>
      <c r="E110" s="792"/>
      <c r="F110" s="774"/>
      <c r="G110" s="46">
        <v>4</v>
      </c>
      <c r="H110" s="364" t="s">
        <v>566</v>
      </c>
      <c r="I110" s="846"/>
      <c r="J110" s="812"/>
      <c r="K110" s="841"/>
      <c r="L110" s="817"/>
      <c r="M110" s="385"/>
      <c r="N110" s="385"/>
      <c r="O110" s="38"/>
      <c r="P110" s="38"/>
      <c r="Q110" s="38"/>
      <c r="R110" s="38"/>
      <c r="S110" s="38"/>
      <c r="T110" s="38"/>
      <c r="U110" s="38"/>
      <c r="V110" s="38"/>
      <c r="W110" s="38"/>
      <c r="X110" s="38"/>
      <c r="Y110" s="38"/>
      <c r="Z110" s="38"/>
    </row>
    <row r="111" spans="1:26" ht="24" customHeight="1">
      <c r="A111" s="38"/>
      <c r="B111" s="770"/>
      <c r="C111" s="788"/>
      <c r="D111" s="772"/>
      <c r="E111" s="792"/>
      <c r="F111" s="774"/>
      <c r="G111" s="46">
        <v>5</v>
      </c>
      <c r="H111" s="173"/>
      <c r="I111" s="846"/>
      <c r="J111" s="812"/>
      <c r="K111" s="841"/>
      <c r="L111" s="817"/>
      <c r="M111" s="385"/>
      <c r="N111" s="385"/>
      <c r="O111" s="38"/>
      <c r="P111" s="38"/>
      <c r="Q111" s="38"/>
      <c r="R111" s="38"/>
      <c r="S111" s="38"/>
      <c r="T111" s="38"/>
      <c r="U111" s="38"/>
      <c r="V111" s="38"/>
      <c r="W111" s="38"/>
      <c r="X111" s="38"/>
      <c r="Y111" s="38"/>
      <c r="Z111" s="38"/>
    </row>
    <row r="112" spans="1:26" ht="24" customHeight="1">
      <c r="A112" s="38"/>
      <c r="B112" s="770"/>
      <c r="C112" s="788"/>
      <c r="D112" s="772"/>
      <c r="E112" s="792"/>
      <c r="F112" s="774"/>
      <c r="G112" s="46">
        <v>6</v>
      </c>
      <c r="H112" s="370" t="s">
        <v>659</v>
      </c>
      <c r="I112" s="846"/>
      <c r="J112" s="812"/>
      <c r="K112" s="841"/>
      <c r="L112" s="817"/>
      <c r="M112" s="385"/>
      <c r="N112" s="385"/>
      <c r="O112" s="38"/>
      <c r="P112" s="38"/>
      <c r="Q112" s="38"/>
      <c r="R112" s="38"/>
      <c r="S112" s="38"/>
      <c r="T112" s="38"/>
      <c r="U112" s="38"/>
      <c r="V112" s="38"/>
      <c r="W112" s="38"/>
      <c r="X112" s="38"/>
      <c r="Y112" s="38"/>
      <c r="Z112" s="38"/>
    </row>
    <row r="113" spans="1:26" ht="81" customHeight="1" thickBot="1">
      <c r="A113" s="38"/>
      <c r="B113" s="770"/>
      <c r="C113" s="788"/>
      <c r="D113" s="772"/>
      <c r="E113" s="792"/>
      <c r="F113" s="774"/>
      <c r="G113" s="46">
        <v>7</v>
      </c>
      <c r="H113" s="371" t="s">
        <v>660</v>
      </c>
      <c r="I113" s="846"/>
      <c r="J113" s="812"/>
      <c r="K113" s="841"/>
      <c r="L113" s="817"/>
      <c r="M113" s="385"/>
      <c r="N113" s="385"/>
      <c r="O113" s="38"/>
      <c r="P113" s="38"/>
      <c r="Q113" s="38"/>
      <c r="R113" s="38"/>
      <c r="S113" s="38"/>
      <c r="T113" s="38"/>
      <c r="U113" s="38"/>
      <c r="V113" s="38"/>
      <c r="W113" s="38"/>
      <c r="X113" s="38"/>
      <c r="Y113" s="38"/>
      <c r="Z113" s="38"/>
    </row>
    <row r="114" spans="1:26" ht="81" customHeight="1" thickBot="1">
      <c r="A114" s="38"/>
      <c r="B114" s="771"/>
      <c r="C114" s="791"/>
      <c r="D114" s="773"/>
      <c r="E114" s="793"/>
      <c r="F114" s="775"/>
      <c r="G114" s="318">
        <v>8</v>
      </c>
      <c r="H114" s="371" t="s">
        <v>240</v>
      </c>
      <c r="I114" s="847"/>
      <c r="J114" s="813"/>
      <c r="K114" s="842"/>
      <c r="L114" s="818"/>
      <c r="M114" s="385"/>
      <c r="N114" s="385"/>
      <c r="O114" s="38"/>
      <c r="P114" s="38"/>
      <c r="Q114" s="38"/>
      <c r="R114" s="38"/>
      <c r="S114" s="38"/>
      <c r="T114" s="38"/>
      <c r="U114" s="38"/>
      <c r="V114" s="38"/>
      <c r="W114" s="38"/>
      <c r="X114" s="38"/>
      <c r="Y114" s="38"/>
      <c r="Z114" s="38"/>
    </row>
    <row r="115" spans="1:26" ht="51.75" customHeight="1">
      <c r="A115" s="38"/>
      <c r="B115" s="426" t="str">
        <f>+LEFT(C115,4)</f>
        <v>15.4</v>
      </c>
      <c r="C115" s="790" t="s">
        <v>511</v>
      </c>
      <c r="D115" s="571" t="s">
        <v>512</v>
      </c>
      <c r="E115" s="571" t="s">
        <v>662</v>
      </c>
      <c r="F115" s="665">
        <v>2</v>
      </c>
      <c r="G115" s="338">
        <v>1</v>
      </c>
      <c r="H115" s="365" t="s">
        <v>244</v>
      </c>
      <c r="I115" s="680" t="s">
        <v>800</v>
      </c>
      <c r="J115" s="652">
        <v>2</v>
      </c>
      <c r="K115" s="669" t="str">
        <f>+IF(OR(ISBLANK(F115),ISBLANK(J115)),"",IF(OR(AND(F115=1,J115=1),AND(F115=1,J115=2),AND(F115=1,J115=3)),"Deficiencia de control mayor (diseño y ejecución)",IF(OR(AND(F115=2,J115=2),AND(F115=3,J115=1),AND(F115=3,J115=2),AND(F115=2,J115=1)),"Deficiencia de control (diseño o ejecución)",IF(AND(F115=2,J115=3),"Oportunidad de mejora","Mantenimiento del control"))))</f>
        <v>Deficiencia de control (diseño o ejecución)</v>
      </c>
      <c r="L115" s="440">
        <f>+IF(K115="",231,IF(K115="Deficiencia de control mayor (diseño y ejecución)",240,IF(K115="Deficiencia de control (diseño o ejecución)",260,IF(K115="Oportunidad de mejora",280,300))))</f>
        <v>260</v>
      </c>
      <c r="M115" s="564">
        <v>5.5632000000000001</v>
      </c>
      <c r="N115" s="819">
        <f>+L115+M115</f>
        <v>265.56319999999999</v>
      </c>
      <c r="O115" s="38"/>
      <c r="P115" s="38"/>
      <c r="Q115" s="38"/>
      <c r="R115" s="38"/>
      <c r="S115" s="38"/>
      <c r="T115" s="38"/>
      <c r="U115" s="38"/>
      <c r="V115" s="38"/>
      <c r="W115" s="38"/>
      <c r="X115" s="38"/>
      <c r="Y115" s="38"/>
      <c r="Z115" s="38"/>
    </row>
    <row r="116" spans="1:26" ht="57.75" customHeight="1">
      <c r="A116" s="38"/>
      <c r="B116" s="770"/>
      <c r="C116" s="788"/>
      <c r="D116" s="772"/>
      <c r="E116" s="774"/>
      <c r="F116" s="774"/>
      <c r="G116" s="46">
        <v>2</v>
      </c>
      <c r="H116" s="349" t="s">
        <v>242</v>
      </c>
      <c r="I116" s="810"/>
      <c r="J116" s="812"/>
      <c r="K116" s="822"/>
      <c r="L116" s="817"/>
      <c r="M116" s="385"/>
      <c r="N116" s="385"/>
      <c r="O116" s="38"/>
      <c r="P116" s="38"/>
      <c r="Q116" s="38"/>
      <c r="R116" s="38"/>
      <c r="S116" s="38"/>
      <c r="T116" s="38"/>
      <c r="U116" s="38"/>
      <c r="V116" s="38"/>
      <c r="W116" s="38"/>
      <c r="X116" s="38"/>
      <c r="Y116" s="38"/>
      <c r="Z116" s="38"/>
    </row>
    <row r="117" spans="1:26" ht="51.75" customHeight="1">
      <c r="A117" s="38"/>
      <c r="B117" s="770"/>
      <c r="C117" s="788"/>
      <c r="D117" s="772"/>
      <c r="E117" s="774"/>
      <c r="F117" s="774"/>
      <c r="G117" s="46">
        <v>3</v>
      </c>
      <c r="H117" s="359" t="s">
        <v>470</v>
      </c>
      <c r="I117" s="810"/>
      <c r="J117" s="812"/>
      <c r="K117" s="822"/>
      <c r="L117" s="817"/>
      <c r="M117" s="385"/>
      <c r="N117" s="385"/>
      <c r="O117" s="38"/>
      <c r="P117" s="38"/>
      <c r="Q117" s="38"/>
      <c r="R117" s="38"/>
      <c r="S117" s="38"/>
      <c r="T117" s="38"/>
      <c r="U117" s="38"/>
      <c r="V117" s="38"/>
      <c r="W117" s="38"/>
      <c r="X117" s="38"/>
      <c r="Y117" s="38"/>
      <c r="Z117" s="38"/>
    </row>
    <row r="118" spans="1:26" ht="58.5" customHeight="1">
      <c r="A118" s="38"/>
      <c r="B118" s="770"/>
      <c r="C118" s="788"/>
      <c r="D118" s="772"/>
      <c r="E118" s="774"/>
      <c r="F118" s="774"/>
      <c r="G118" s="46">
        <v>4</v>
      </c>
      <c r="H118" s="349" t="s">
        <v>754</v>
      </c>
      <c r="I118" s="810"/>
      <c r="J118" s="812"/>
      <c r="K118" s="822"/>
      <c r="L118" s="817"/>
      <c r="M118" s="385"/>
      <c r="N118" s="385"/>
      <c r="O118" s="38"/>
      <c r="P118" s="38"/>
      <c r="Q118" s="38"/>
      <c r="R118" s="38"/>
      <c r="S118" s="38"/>
      <c r="T118" s="38"/>
      <c r="U118" s="38"/>
      <c r="V118" s="38"/>
      <c r="W118" s="38"/>
      <c r="X118" s="38"/>
      <c r="Y118" s="38"/>
      <c r="Z118" s="38"/>
    </row>
    <row r="119" spans="1:26" ht="47.25" customHeight="1">
      <c r="A119" s="38"/>
      <c r="B119" s="770"/>
      <c r="C119" s="788"/>
      <c r="D119" s="772"/>
      <c r="E119" s="774"/>
      <c r="F119" s="774"/>
      <c r="G119" s="46">
        <v>5</v>
      </c>
      <c r="H119" s="359" t="s">
        <v>130</v>
      </c>
      <c r="I119" s="810"/>
      <c r="J119" s="812"/>
      <c r="K119" s="822"/>
      <c r="L119" s="817"/>
      <c r="M119" s="385"/>
      <c r="N119" s="385"/>
      <c r="O119" s="38"/>
      <c r="P119" s="38"/>
      <c r="Q119" s="38"/>
      <c r="R119" s="38"/>
      <c r="S119" s="38"/>
      <c r="T119" s="38"/>
      <c r="U119" s="38"/>
      <c r="V119" s="38"/>
      <c r="W119" s="38"/>
      <c r="X119" s="38"/>
      <c r="Y119" s="38"/>
      <c r="Z119" s="38"/>
    </row>
    <row r="120" spans="1:26" ht="52.5" customHeight="1">
      <c r="A120" s="38"/>
      <c r="B120" s="770"/>
      <c r="C120" s="788"/>
      <c r="D120" s="772"/>
      <c r="E120" s="774"/>
      <c r="F120" s="774"/>
      <c r="G120" s="46">
        <v>6</v>
      </c>
      <c r="H120" s="372" t="s">
        <v>528</v>
      </c>
      <c r="I120" s="810"/>
      <c r="J120" s="812"/>
      <c r="K120" s="822"/>
      <c r="L120" s="817"/>
      <c r="M120" s="385"/>
      <c r="N120" s="385"/>
      <c r="O120" s="38"/>
      <c r="P120" s="38"/>
      <c r="Q120" s="38"/>
      <c r="R120" s="38"/>
      <c r="S120" s="38"/>
      <c r="T120" s="38"/>
      <c r="U120" s="38"/>
      <c r="V120" s="38"/>
      <c r="W120" s="38"/>
      <c r="X120" s="38"/>
      <c r="Y120" s="38"/>
      <c r="Z120" s="38"/>
    </row>
    <row r="121" spans="1:26" ht="57" customHeight="1">
      <c r="A121" s="38"/>
      <c r="B121" s="770"/>
      <c r="C121" s="788"/>
      <c r="D121" s="772"/>
      <c r="E121" s="774"/>
      <c r="F121" s="774"/>
      <c r="G121" s="46">
        <v>7</v>
      </c>
      <c r="H121" s="348" t="s">
        <v>755</v>
      </c>
      <c r="I121" s="810"/>
      <c r="J121" s="812"/>
      <c r="K121" s="822"/>
      <c r="L121" s="817"/>
      <c r="M121" s="385"/>
      <c r="N121" s="385"/>
      <c r="O121" s="38"/>
      <c r="P121" s="38"/>
      <c r="Q121" s="38"/>
      <c r="R121" s="38"/>
      <c r="S121" s="38"/>
      <c r="T121" s="38"/>
      <c r="U121" s="38"/>
      <c r="V121" s="38"/>
      <c r="W121" s="38"/>
      <c r="X121" s="38"/>
      <c r="Y121" s="38"/>
      <c r="Z121" s="38"/>
    </row>
    <row r="122" spans="1:26" ht="57" customHeight="1">
      <c r="A122" s="168"/>
      <c r="B122" s="808"/>
      <c r="C122" s="788"/>
      <c r="D122" s="772"/>
      <c r="E122" s="774"/>
      <c r="F122" s="774"/>
      <c r="G122" s="332"/>
      <c r="H122" s="373" t="s">
        <v>661</v>
      </c>
      <c r="I122" s="810"/>
      <c r="J122" s="843"/>
      <c r="K122" s="844"/>
      <c r="L122" s="838"/>
      <c r="M122" s="385"/>
      <c r="N122" s="385"/>
      <c r="O122" s="168"/>
      <c r="P122" s="168"/>
      <c r="Q122" s="168"/>
      <c r="R122" s="168"/>
      <c r="S122" s="168"/>
      <c r="T122" s="168"/>
      <c r="U122" s="168"/>
      <c r="V122" s="168"/>
      <c r="W122" s="168"/>
      <c r="X122" s="168"/>
      <c r="Y122" s="168"/>
      <c r="Z122" s="168"/>
    </row>
    <row r="123" spans="1:26" ht="82.5" customHeight="1" thickBot="1">
      <c r="A123" s="38"/>
      <c r="B123" s="771"/>
      <c r="C123" s="789"/>
      <c r="D123" s="773"/>
      <c r="E123" s="775"/>
      <c r="F123" s="775"/>
      <c r="G123" s="332">
        <v>8</v>
      </c>
      <c r="H123" s="373" t="s">
        <v>756</v>
      </c>
      <c r="I123" s="811"/>
      <c r="J123" s="813"/>
      <c r="K123" s="823"/>
      <c r="L123" s="818"/>
      <c r="M123" s="385"/>
      <c r="N123" s="385"/>
      <c r="O123" s="38"/>
      <c r="P123" s="38"/>
      <c r="Q123" s="38"/>
      <c r="R123" s="38"/>
      <c r="S123" s="38"/>
      <c r="T123" s="38"/>
      <c r="U123" s="38"/>
      <c r="V123" s="38"/>
      <c r="W123" s="38"/>
      <c r="X123" s="38"/>
      <c r="Y123" s="38"/>
      <c r="Z123" s="38"/>
    </row>
    <row r="124" spans="1:26" ht="32.25" customHeight="1">
      <c r="A124" s="169"/>
      <c r="B124" s="426" t="str">
        <f>+LEFT(C124,4)</f>
        <v>15.5</v>
      </c>
      <c r="C124" s="787" t="s">
        <v>513</v>
      </c>
      <c r="D124" s="776" t="s">
        <v>514</v>
      </c>
      <c r="E124" s="779" t="s">
        <v>742</v>
      </c>
      <c r="F124" s="780">
        <v>2</v>
      </c>
      <c r="G124" s="374">
        <v>1</v>
      </c>
      <c r="H124" s="375" t="s">
        <v>614</v>
      </c>
      <c r="I124" s="835" t="s">
        <v>801</v>
      </c>
      <c r="J124" s="652">
        <v>2</v>
      </c>
      <c r="K124" s="669" t="str">
        <f>+IF(OR(ISBLANK(F124),ISBLANK(J124)),"",IF(OR(AND(F124=1,J124=1),AND(F124=1,J124=2),AND(F124=1,J124=3)),"Deficiencia de control mayor (diseño y ejecución)",IF(OR(AND(F124=2,J124=2),AND(F124=3,J124=1),AND(F124=3,J124=2),AND(F124=2,J124=1)),"Deficiencia de control (diseño o ejecución)",IF(AND(F124=2,J124=3),"Oportunidad de mejora","Mantenimiento del control"))))</f>
        <v>Deficiencia de control (diseño o ejecución)</v>
      </c>
      <c r="L124" s="816">
        <f>+IF(K124="",231,IF(K124="Deficiencia de control mayor (diseño y ejecución)",240,IF(K124="Deficiencia de control (diseño o ejecución)",260,IF(K124="Oportunidad de mejora",280,300))))</f>
        <v>260</v>
      </c>
      <c r="M124" s="819">
        <v>5.6321000000000003</v>
      </c>
      <c r="N124" s="819">
        <f>+L124+M124</f>
        <v>265.63209999999998</v>
      </c>
      <c r="O124" s="38"/>
      <c r="P124" s="38"/>
      <c r="Q124" s="38"/>
      <c r="R124" s="38"/>
      <c r="S124" s="38"/>
      <c r="T124" s="38"/>
      <c r="U124" s="38"/>
      <c r="V124" s="38"/>
      <c r="W124" s="38"/>
      <c r="X124" s="38"/>
      <c r="Y124" s="38"/>
      <c r="Z124" s="38"/>
    </row>
    <row r="125" spans="1:26" ht="69.75" customHeight="1">
      <c r="A125" s="169"/>
      <c r="B125" s="770"/>
      <c r="C125" s="788"/>
      <c r="D125" s="777"/>
      <c r="E125" s="459"/>
      <c r="F125" s="781"/>
      <c r="G125" s="374">
        <v>2</v>
      </c>
      <c r="H125" s="376"/>
      <c r="I125" s="836"/>
      <c r="J125" s="812"/>
      <c r="K125" s="822"/>
      <c r="L125" s="817"/>
      <c r="M125" s="385"/>
      <c r="N125" s="385"/>
      <c r="O125" s="38"/>
      <c r="P125" s="38"/>
      <c r="Q125" s="38"/>
      <c r="R125" s="38"/>
      <c r="S125" s="38"/>
      <c r="T125" s="38"/>
      <c r="U125" s="38"/>
      <c r="V125" s="38"/>
      <c r="W125" s="38"/>
      <c r="X125" s="38"/>
      <c r="Y125" s="38"/>
      <c r="Z125" s="38"/>
    </row>
    <row r="126" spans="1:26" ht="21.75" customHeight="1">
      <c r="A126" s="169"/>
      <c r="B126" s="770"/>
      <c r="C126" s="788"/>
      <c r="D126" s="777"/>
      <c r="E126" s="459"/>
      <c r="F126" s="781"/>
      <c r="G126" s="374">
        <v>3</v>
      </c>
      <c r="H126" s="377"/>
      <c r="I126" s="836"/>
      <c r="J126" s="812"/>
      <c r="K126" s="822"/>
      <c r="L126" s="817"/>
      <c r="M126" s="385"/>
      <c r="N126" s="385"/>
      <c r="O126" s="38"/>
      <c r="P126" s="38"/>
      <c r="Q126" s="38"/>
      <c r="R126" s="38"/>
      <c r="S126" s="38"/>
      <c r="T126" s="38"/>
      <c r="U126" s="38"/>
      <c r="V126" s="38"/>
      <c r="W126" s="38"/>
      <c r="X126" s="38"/>
      <c r="Y126" s="38"/>
      <c r="Z126" s="38"/>
    </row>
    <row r="127" spans="1:26" ht="21.75" customHeight="1">
      <c r="A127" s="169"/>
      <c r="B127" s="770"/>
      <c r="C127" s="788"/>
      <c r="D127" s="777"/>
      <c r="E127" s="459"/>
      <c r="F127" s="781"/>
      <c r="G127" s="374">
        <v>4</v>
      </c>
      <c r="H127" s="377"/>
      <c r="I127" s="836"/>
      <c r="J127" s="812"/>
      <c r="K127" s="822"/>
      <c r="L127" s="817"/>
      <c r="M127" s="385"/>
      <c r="N127" s="385"/>
      <c r="O127" s="38"/>
      <c r="P127" s="38"/>
      <c r="Q127" s="38"/>
      <c r="R127" s="38"/>
      <c r="S127" s="38"/>
      <c r="T127" s="38"/>
      <c r="U127" s="38"/>
      <c r="V127" s="38"/>
      <c r="W127" s="38"/>
      <c r="X127" s="38"/>
      <c r="Y127" s="38"/>
      <c r="Z127" s="38"/>
    </row>
    <row r="128" spans="1:26" ht="21.75" customHeight="1">
      <c r="A128" s="169"/>
      <c r="B128" s="770"/>
      <c r="C128" s="788"/>
      <c r="D128" s="777"/>
      <c r="E128" s="459"/>
      <c r="F128" s="781"/>
      <c r="G128" s="374">
        <v>5</v>
      </c>
      <c r="H128" s="377"/>
      <c r="I128" s="836"/>
      <c r="J128" s="812"/>
      <c r="K128" s="822"/>
      <c r="L128" s="817"/>
      <c r="M128" s="385"/>
      <c r="N128" s="385"/>
      <c r="O128" s="38"/>
      <c r="P128" s="38"/>
      <c r="Q128" s="38"/>
      <c r="R128" s="38"/>
      <c r="S128" s="38"/>
      <c r="T128" s="38"/>
      <c r="U128" s="38"/>
      <c r="V128" s="38"/>
      <c r="W128" s="38"/>
      <c r="X128" s="38"/>
      <c r="Y128" s="38"/>
      <c r="Z128" s="38"/>
    </row>
    <row r="129" spans="1:26" ht="21.75" customHeight="1">
      <c r="A129" s="169"/>
      <c r="B129" s="770"/>
      <c r="C129" s="788"/>
      <c r="D129" s="777"/>
      <c r="E129" s="459"/>
      <c r="F129" s="781"/>
      <c r="G129" s="374">
        <v>6</v>
      </c>
      <c r="H129" s="374"/>
      <c r="I129" s="836"/>
      <c r="J129" s="812"/>
      <c r="K129" s="822"/>
      <c r="L129" s="817"/>
      <c r="M129" s="385"/>
      <c r="N129" s="385"/>
      <c r="O129" s="38"/>
      <c r="P129" s="38"/>
      <c r="Q129" s="38"/>
      <c r="R129" s="38"/>
      <c r="S129" s="38"/>
      <c r="T129" s="38"/>
      <c r="U129" s="38"/>
      <c r="V129" s="38"/>
      <c r="W129" s="38"/>
      <c r="X129" s="38"/>
      <c r="Y129" s="38"/>
      <c r="Z129" s="38"/>
    </row>
    <row r="130" spans="1:26" ht="21.75" customHeight="1">
      <c r="A130" s="169"/>
      <c r="B130" s="770"/>
      <c r="C130" s="788"/>
      <c r="D130" s="777"/>
      <c r="E130" s="459"/>
      <c r="F130" s="781"/>
      <c r="G130" s="374">
        <v>7</v>
      </c>
      <c r="H130" s="374"/>
      <c r="I130" s="836"/>
      <c r="J130" s="812"/>
      <c r="K130" s="822"/>
      <c r="L130" s="817"/>
      <c r="M130" s="385"/>
      <c r="N130" s="385"/>
      <c r="O130" s="38"/>
      <c r="P130" s="38"/>
      <c r="Q130" s="38"/>
      <c r="R130" s="38"/>
      <c r="S130" s="38"/>
      <c r="T130" s="38"/>
      <c r="U130" s="38"/>
      <c r="V130" s="38"/>
      <c r="W130" s="38"/>
      <c r="X130" s="38"/>
      <c r="Y130" s="38"/>
      <c r="Z130" s="38"/>
    </row>
    <row r="131" spans="1:26" ht="21.75" customHeight="1" thickBot="1">
      <c r="A131" s="169"/>
      <c r="B131" s="771"/>
      <c r="C131" s="789"/>
      <c r="D131" s="778"/>
      <c r="E131" s="509"/>
      <c r="F131" s="782"/>
      <c r="G131" s="374">
        <v>8</v>
      </c>
      <c r="H131" s="374"/>
      <c r="I131" s="837"/>
      <c r="J131" s="813"/>
      <c r="K131" s="823"/>
      <c r="L131" s="818"/>
      <c r="M131" s="385"/>
      <c r="N131" s="385"/>
      <c r="O131" s="38"/>
      <c r="P131" s="38"/>
      <c r="Q131" s="38"/>
      <c r="R131" s="38"/>
      <c r="S131" s="38"/>
      <c r="T131" s="38"/>
      <c r="U131" s="38"/>
      <c r="V131" s="38"/>
      <c r="W131" s="38"/>
      <c r="X131" s="38"/>
      <c r="Y131" s="38"/>
      <c r="Z131" s="38"/>
    </row>
    <row r="132" spans="1:26" ht="66" customHeight="1">
      <c r="A132" s="38"/>
      <c r="B132" s="426" t="str">
        <f>+LEFT(C132,4)</f>
        <v>15.6</v>
      </c>
      <c r="C132" s="787" t="s">
        <v>515</v>
      </c>
      <c r="D132" s="783" t="s">
        <v>514</v>
      </c>
      <c r="E132" s="786" t="s">
        <v>663</v>
      </c>
      <c r="F132" s="506">
        <v>3</v>
      </c>
      <c r="G132" s="328">
        <v>1</v>
      </c>
      <c r="H132" s="366" t="s">
        <v>244</v>
      </c>
      <c r="I132" s="839" t="s">
        <v>802</v>
      </c>
      <c r="J132" s="840">
        <v>3</v>
      </c>
      <c r="K132" s="559" t="str">
        <f>+IF(OR(ISBLANK(F132),ISBLANK(J132)),"",IF(OR(AND(F132=1,J132=1),AND(F132=1,J132=2),AND(F132=1,J132=3)),"Deficiencia de control mayor (diseño y ejecución)",IF(OR(AND(F132=2,J132=2),AND(F132=3,J132=1),AND(F132=3,J132=2),AND(F132=2,J132=1)),"Deficiencia de control (diseño o ejecución)",IF(AND(F132=2,J132=3),"Oportunidad de mejora","Mantenimiento del control"))))</f>
        <v>Mantenimiento del control</v>
      </c>
      <c r="L132" s="816">
        <f>+IF(K132="",231,IF(K132="Deficiencia de control mayor (diseño y ejecución)",240,IF(K132="Deficiencia de control (diseño o ejecución)",260,IF(K132="Oportunidad de mejora",280,300))))</f>
        <v>300</v>
      </c>
      <c r="M132" s="819">
        <v>5.7896000000000001</v>
      </c>
      <c r="N132" s="819">
        <f>+L132+M132</f>
        <v>305.78960000000001</v>
      </c>
      <c r="O132" s="38"/>
      <c r="P132" s="38"/>
      <c r="Q132" s="38"/>
      <c r="R132" s="38"/>
      <c r="S132" s="38"/>
      <c r="T132" s="38"/>
      <c r="U132" s="38"/>
      <c r="V132" s="38"/>
      <c r="W132" s="38"/>
      <c r="X132" s="38"/>
      <c r="Y132" s="38"/>
      <c r="Z132" s="38"/>
    </row>
    <row r="133" spans="1:26" ht="32.25" customHeight="1">
      <c r="A133" s="38"/>
      <c r="B133" s="770"/>
      <c r="C133" s="788"/>
      <c r="D133" s="784"/>
      <c r="E133" s="774"/>
      <c r="F133" s="774"/>
      <c r="G133" s="46">
        <v>2</v>
      </c>
      <c r="H133" s="365" t="s">
        <v>529</v>
      </c>
      <c r="I133" s="772"/>
      <c r="J133" s="777"/>
      <c r="K133" s="841"/>
      <c r="L133" s="817"/>
      <c r="M133" s="385"/>
      <c r="N133" s="385"/>
      <c r="O133" s="38"/>
      <c r="P133" s="38"/>
      <c r="Q133" s="38"/>
      <c r="R133" s="38"/>
      <c r="S133" s="38"/>
      <c r="T133" s="38"/>
      <c r="U133" s="38"/>
      <c r="V133" s="38"/>
      <c r="W133" s="38"/>
      <c r="X133" s="38"/>
      <c r="Y133" s="38"/>
      <c r="Z133" s="38"/>
    </row>
    <row r="134" spans="1:26" ht="32.25" customHeight="1">
      <c r="A134" s="38"/>
      <c r="B134" s="770"/>
      <c r="C134" s="788"/>
      <c r="D134" s="784"/>
      <c r="E134" s="774"/>
      <c r="F134" s="774"/>
      <c r="G134" s="46">
        <v>3</v>
      </c>
      <c r="H134" s="348" t="s">
        <v>245</v>
      </c>
      <c r="I134" s="772"/>
      <c r="J134" s="777"/>
      <c r="K134" s="841"/>
      <c r="L134" s="817"/>
      <c r="M134" s="385"/>
      <c r="N134" s="385"/>
      <c r="O134" s="38"/>
      <c r="P134" s="38"/>
      <c r="Q134" s="38"/>
      <c r="R134" s="38"/>
      <c r="S134" s="38"/>
      <c r="T134" s="38"/>
      <c r="U134" s="38"/>
      <c r="V134" s="38"/>
      <c r="W134" s="38"/>
      <c r="X134" s="38"/>
      <c r="Y134" s="38"/>
      <c r="Z134" s="38"/>
    </row>
    <row r="135" spans="1:26" ht="32.25" customHeight="1">
      <c r="A135" s="38"/>
      <c r="B135" s="770"/>
      <c r="C135" s="788"/>
      <c r="D135" s="784"/>
      <c r="E135" s="774"/>
      <c r="F135" s="774"/>
      <c r="G135" s="46">
        <v>4</v>
      </c>
      <c r="H135" s="365" t="s">
        <v>246</v>
      </c>
      <c r="I135" s="772"/>
      <c r="J135" s="777"/>
      <c r="K135" s="841"/>
      <c r="L135" s="817"/>
      <c r="M135" s="385"/>
      <c r="N135" s="385"/>
      <c r="O135" s="38"/>
      <c r="P135" s="38"/>
      <c r="Q135" s="38"/>
      <c r="R135" s="38"/>
      <c r="S135" s="38"/>
      <c r="T135" s="38"/>
      <c r="U135" s="38"/>
      <c r="V135" s="38"/>
      <c r="W135" s="38"/>
      <c r="X135" s="38"/>
      <c r="Y135" s="38"/>
      <c r="Z135" s="38"/>
    </row>
    <row r="136" spans="1:26" ht="32.25" customHeight="1">
      <c r="A136" s="38"/>
      <c r="B136" s="770"/>
      <c r="C136" s="788"/>
      <c r="D136" s="784"/>
      <c r="E136" s="774"/>
      <c r="F136" s="774"/>
      <c r="G136" s="46">
        <v>5</v>
      </c>
      <c r="H136" s="365" t="s">
        <v>757</v>
      </c>
      <c r="I136" s="772"/>
      <c r="J136" s="777"/>
      <c r="K136" s="841"/>
      <c r="L136" s="817"/>
      <c r="M136" s="385"/>
      <c r="N136" s="385"/>
      <c r="O136" s="38"/>
      <c r="P136" s="38"/>
      <c r="Q136" s="38"/>
      <c r="R136" s="38"/>
      <c r="S136" s="38"/>
      <c r="T136" s="38"/>
      <c r="U136" s="38"/>
      <c r="V136" s="38"/>
      <c r="W136" s="38"/>
      <c r="X136" s="38"/>
      <c r="Y136" s="38"/>
      <c r="Z136" s="38"/>
    </row>
    <row r="137" spans="1:26" ht="32.25" customHeight="1">
      <c r="A137" s="38"/>
      <c r="B137" s="770"/>
      <c r="C137" s="788"/>
      <c r="D137" s="784"/>
      <c r="E137" s="774"/>
      <c r="F137" s="774"/>
      <c r="G137" s="46">
        <v>6</v>
      </c>
      <c r="H137" s="372" t="s">
        <v>528</v>
      </c>
      <c r="I137" s="772"/>
      <c r="J137" s="777"/>
      <c r="K137" s="841"/>
      <c r="L137" s="817"/>
      <c r="M137" s="385"/>
      <c r="N137" s="385"/>
      <c r="O137" s="38"/>
      <c r="P137" s="38"/>
      <c r="Q137" s="38"/>
      <c r="R137" s="38"/>
      <c r="S137" s="38"/>
      <c r="T137" s="38"/>
      <c r="U137" s="38"/>
      <c r="V137" s="38"/>
      <c r="W137" s="38"/>
      <c r="X137" s="38"/>
      <c r="Y137" s="38"/>
      <c r="Z137" s="38"/>
    </row>
    <row r="138" spans="1:26" ht="101.25" customHeight="1">
      <c r="A138" s="38"/>
      <c r="B138" s="770"/>
      <c r="C138" s="788"/>
      <c r="D138" s="784"/>
      <c r="E138" s="774"/>
      <c r="F138" s="774"/>
      <c r="G138" s="46">
        <v>7</v>
      </c>
      <c r="H138" s="349" t="s">
        <v>758</v>
      </c>
      <c r="I138" s="772"/>
      <c r="J138" s="777"/>
      <c r="K138" s="841"/>
      <c r="L138" s="817"/>
      <c r="M138" s="385"/>
      <c r="N138" s="385"/>
      <c r="O138" s="38"/>
      <c r="P138" s="38"/>
      <c r="Q138" s="38"/>
      <c r="R138" s="38"/>
      <c r="S138" s="38"/>
      <c r="T138" s="38"/>
      <c r="U138" s="38"/>
      <c r="V138" s="38"/>
      <c r="W138" s="38"/>
      <c r="X138" s="38"/>
      <c r="Y138" s="38"/>
      <c r="Z138" s="38"/>
    </row>
    <row r="139" spans="1:26" ht="103.5" customHeight="1" thickBot="1">
      <c r="A139" s="38"/>
      <c r="B139" s="771"/>
      <c r="C139" s="789"/>
      <c r="D139" s="785"/>
      <c r="E139" s="775"/>
      <c r="F139" s="775"/>
      <c r="G139" s="318">
        <v>8</v>
      </c>
      <c r="H139" s="319"/>
      <c r="I139" s="773"/>
      <c r="J139" s="778"/>
      <c r="K139" s="842"/>
      <c r="L139" s="818"/>
      <c r="M139" s="385"/>
      <c r="N139" s="385"/>
      <c r="O139" s="38"/>
      <c r="P139" s="38"/>
      <c r="Q139" s="38"/>
      <c r="R139" s="38"/>
      <c r="S139" s="38"/>
      <c r="T139" s="38"/>
      <c r="U139" s="38"/>
      <c r="V139" s="38"/>
      <c r="W139" s="38"/>
      <c r="X139" s="38"/>
      <c r="Y139" s="38"/>
      <c r="Z139" s="38"/>
    </row>
    <row r="140" spans="1:26" ht="32.25" customHeight="1">
      <c r="A140" s="38"/>
      <c r="B140" s="38"/>
      <c r="C140" s="38"/>
      <c r="D140" s="38"/>
      <c r="E140" s="38"/>
      <c r="F140" s="38"/>
      <c r="G140" s="38"/>
      <c r="H140" s="38"/>
      <c r="I140" s="38"/>
      <c r="J140" s="38"/>
      <c r="K140" s="38"/>
      <c r="L140" s="51"/>
      <c r="M140" s="51"/>
      <c r="N140" s="51"/>
      <c r="O140" s="38"/>
      <c r="P140" s="38"/>
      <c r="Q140" s="38"/>
      <c r="R140" s="38"/>
      <c r="S140" s="38"/>
      <c r="T140" s="38"/>
      <c r="U140" s="38"/>
      <c r="V140" s="38"/>
      <c r="W140" s="38"/>
      <c r="X140" s="38"/>
      <c r="Y140" s="38"/>
      <c r="Z140" s="38"/>
    </row>
    <row r="141" spans="1:26" ht="32.25" customHeight="1">
      <c r="A141" s="38"/>
      <c r="B141" s="38"/>
      <c r="C141" s="38"/>
      <c r="D141" s="38"/>
      <c r="E141" s="38"/>
      <c r="F141" s="38"/>
      <c r="G141" s="38"/>
      <c r="H141" s="38"/>
      <c r="I141" s="38"/>
      <c r="J141" s="38"/>
      <c r="K141" s="38"/>
      <c r="L141" s="51"/>
      <c r="M141" s="51"/>
      <c r="N141" s="51"/>
      <c r="O141" s="38"/>
      <c r="P141" s="38"/>
      <c r="Q141" s="38"/>
      <c r="R141" s="38"/>
      <c r="S141" s="38"/>
      <c r="T141" s="38"/>
      <c r="U141" s="38"/>
      <c r="V141" s="38"/>
      <c r="W141" s="38"/>
      <c r="X141" s="38"/>
      <c r="Y141" s="38"/>
      <c r="Z141" s="38"/>
    </row>
    <row r="142" spans="1:26" ht="32.25" customHeight="1">
      <c r="A142" s="38"/>
      <c r="B142" s="38"/>
      <c r="C142" s="38"/>
      <c r="D142" s="38"/>
      <c r="E142" s="38"/>
      <c r="F142" s="38"/>
      <c r="G142" s="38"/>
      <c r="H142" s="38"/>
      <c r="I142" s="38"/>
      <c r="J142" s="38"/>
      <c r="K142" s="38"/>
      <c r="L142" s="51"/>
      <c r="M142" s="51"/>
      <c r="N142" s="51"/>
      <c r="O142" s="38"/>
      <c r="P142" s="38"/>
      <c r="Q142" s="38"/>
      <c r="R142" s="38"/>
      <c r="S142" s="38"/>
      <c r="T142" s="38"/>
      <c r="U142" s="38"/>
      <c r="V142" s="38"/>
      <c r="W142" s="38"/>
      <c r="X142" s="38"/>
      <c r="Y142" s="38"/>
      <c r="Z142" s="38"/>
    </row>
    <row r="143" spans="1:26" ht="32.25" customHeight="1">
      <c r="A143" s="38"/>
      <c r="B143" s="38"/>
      <c r="C143" s="38"/>
      <c r="D143" s="38"/>
      <c r="E143" s="38"/>
      <c r="F143" s="38"/>
      <c r="G143" s="38"/>
      <c r="H143" s="38"/>
      <c r="I143" s="38"/>
      <c r="J143" s="38"/>
      <c r="K143" s="38"/>
      <c r="L143" s="51"/>
      <c r="M143" s="51"/>
      <c r="N143" s="51"/>
      <c r="O143" s="38"/>
      <c r="P143" s="38"/>
      <c r="Q143" s="38"/>
      <c r="R143" s="38"/>
      <c r="S143" s="38"/>
      <c r="T143" s="38"/>
      <c r="U143" s="38"/>
      <c r="V143" s="38"/>
      <c r="W143" s="38"/>
      <c r="X143" s="38"/>
      <c r="Y143" s="38"/>
      <c r="Z143" s="38"/>
    </row>
    <row r="144" spans="1:26" ht="32.25" customHeight="1">
      <c r="A144" s="38"/>
      <c r="B144" s="38"/>
      <c r="C144" s="38"/>
      <c r="D144" s="38"/>
      <c r="E144" s="38"/>
      <c r="F144" s="38"/>
      <c r="G144" s="38"/>
      <c r="H144" s="38"/>
      <c r="I144" s="38"/>
      <c r="J144" s="38"/>
      <c r="K144" s="38"/>
      <c r="L144" s="51"/>
      <c r="M144" s="51"/>
      <c r="N144" s="51"/>
      <c r="O144" s="38"/>
      <c r="P144" s="38"/>
      <c r="Q144" s="38"/>
      <c r="R144" s="38"/>
      <c r="S144" s="38"/>
      <c r="T144" s="38"/>
      <c r="U144" s="38"/>
      <c r="V144" s="38"/>
      <c r="W144" s="38"/>
      <c r="X144" s="38"/>
      <c r="Y144" s="38"/>
      <c r="Z144" s="38"/>
    </row>
    <row r="145" spans="1:26" ht="32.25" customHeight="1">
      <c r="A145" s="38"/>
      <c r="B145" s="38"/>
      <c r="C145" s="38"/>
      <c r="D145" s="38"/>
      <c r="E145" s="38"/>
      <c r="F145" s="38"/>
      <c r="G145" s="38"/>
      <c r="H145" s="38"/>
      <c r="I145" s="38"/>
      <c r="J145" s="38"/>
      <c r="K145" s="38"/>
      <c r="L145" s="51"/>
      <c r="M145" s="51"/>
      <c r="N145" s="51"/>
      <c r="O145" s="38"/>
      <c r="P145" s="38"/>
      <c r="Q145" s="38"/>
      <c r="R145" s="38"/>
      <c r="S145" s="38"/>
      <c r="T145" s="38"/>
      <c r="U145" s="38"/>
      <c r="V145" s="38"/>
      <c r="W145" s="38"/>
      <c r="X145" s="38"/>
      <c r="Y145" s="38"/>
      <c r="Z145" s="38"/>
    </row>
    <row r="146" spans="1:26" ht="32.25" customHeight="1">
      <c r="A146" s="38"/>
      <c r="B146" s="38"/>
      <c r="C146" s="38"/>
      <c r="D146" s="38"/>
      <c r="E146" s="38"/>
      <c r="F146" s="38"/>
      <c r="G146" s="38"/>
      <c r="H146" s="38"/>
      <c r="I146" s="38"/>
      <c r="J146" s="38"/>
      <c r="K146" s="38"/>
      <c r="L146" s="51"/>
      <c r="M146" s="51"/>
      <c r="N146" s="51"/>
      <c r="O146" s="38"/>
      <c r="P146" s="38"/>
      <c r="Q146" s="38"/>
      <c r="R146" s="38"/>
      <c r="S146" s="38"/>
      <c r="T146" s="38"/>
      <c r="U146" s="38"/>
      <c r="V146" s="38"/>
      <c r="W146" s="38"/>
      <c r="X146" s="38"/>
      <c r="Y146" s="38"/>
      <c r="Z146" s="38"/>
    </row>
    <row r="147" spans="1:26" ht="32.25" customHeight="1">
      <c r="A147" s="38"/>
      <c r="B147" s="38"/>
      <c r="C147" s="38"/>
      <c r="D147" s="38"/>
      <c r="E147" s="38"/>
      <c r="F147" s="38"/>
      <c r="G147" s="38"/>
      <c r="H147" s="38"/>
      <c r="I147" s="38"/>
      <c r="J147" s="38"/>
      <c r="K147" s="38"/>
      <c r="L147" s="51"/>
      <c r="M147" s="51"/>
      <c r="N147" s="51"/>
      <c r="O147" s="38"/>
      <c r="P147" s="38"/>
      <c r="Q147" s="38"/>
      <c r="R147" s="38"/>
      <c r="S147" s="38"/>
      <c r="T147" s="38"/>
      <c r="U147" s="38"/>
      <c r="V147" s="38"/>
      <c r="W147" s="38"/>
      <c r="X147" s="38"/>
      <c r="Y147" s="38"/>
      <c r="Z147" s="38"/>
    </row>
    <row r="148" spans="1:26" ht="32.25" customHeight="1">
      <c r="A148" s="38"/>
      <c r="B148" s="38"/>
      <c r="C148" s="38"/>
      <c r="D148" s="38"/>
      <c r="E148" s="38"/>
      <c r="F148" s="38"/>
      <c r="G148" s="38"/>
      <c r="H148" s="38"/>
      <c r="I148" s="38"/>
      <c r="J148" s="38"/>
      <c r="K148" s="38"/>
      <c r="L148" s="51"/>
      <c r="M148" s="51"/>
      <c r="N148" s="51"/>
      <c r="O148" s="38"/>
      <c r="P148" s="38"/>
      <c r="Q148" s="38"/>
      <c r="R148" s="38"/>
      <c r="S148" s="38"/>
      <c r="T148" s="38"/>
      <c r="U148" s="38"/>
      <c r="V148" s="38"/>
      <c r="W148" s="38"/>
      <c r="X148" s="38"/>
      <c r="Y148" s="38"/>
      <c r="Z148" s="38"/>
    </row>
    <row r="149" spans="1:26" ht="32.25" customHeight="1">
      <c r="A149" s="38"/>
      <c r="B149" s="38"/>
      <c r="C149" s="38"/>
      <c r="D149" s="38"/>
      <c r="E149" s="38"/>
      <c r="F149" s="38"/>
      <c r="G149" s="38"/>
      <c r="H149" s="38"/>
      <c r="I149" s="38"/>
      <c r="J149" s="38"/>
      <c r="K149" s="38"/>
      <c r="L149" s="51"/>
      <c r="M149" s="51"/>
      <c r="N149" s="51"/>
      <c r="O149" s="38"/>
      <c r="P149" s="38"/>
      <c r="Q149" s="38"/>
      <c r="R149" s="38"/>
      <c r="S149" s="38"/>
      <c r="T149" s="38"/>
      <c r="U149" s="38"/>
      <c r="V149" s="38"/>
      <c r="W149" s="38"/>
      <c r="X149" s="38"/>
      <c r="Y149" s="38"/>
      <c r="Z149" s="38"/>
    </row>
    <row r="150" spans="1:26" ht="32.25" customHeight="1">
      <c r="A150" s="38"/>
      <c r="B150" s="38"/>
      <c r="C150" s="38"/>
      <c r="D150" s="38"/>
      <c r="E150" s="38"/>
      <c r="F150" s="38"/>
      <c r="G150" s="38"/>
      <c r="H150" s="38"/>
      <c r="I150" s="38"/>
      <c r="J150" s="38"/>
      <c r="K150" s="38"/>
      <c r="L150" s="51"/>
      <c r="M150" s="51"/>
      <c r="N150" s="51"/>
      <c r="O150" s="38"/>
      <c r="P150" s="38"/>
      <c r="Q150" s="38"/>
      <c r="R150" s="38"/>
      <c r="S150" s="38"/>
      <c r="T150" s="38"/>
      <c r="U150" s="38"/>
      <c r="V150" s="38"/>
      <c r="W150" s="38"/>
      <c r="X150" s="38"/>
      <c r="Y150" s="38"/>
      <c r="Z150" s="38"/>
    </row>
    <row r="151" spans="1:26" ht="32.25" customHeight="1">
      <c r="A151" s="38"/>
      <c r="B151" s="38"/>
      <c r="C151" s="38"/>
      <c r="D151" s="38"/>
      <c r="E151" s="38"/>
      <c r="F151" s="38"/>
      <c r="G151" s="38"/>
      <c r="H151" s="38"/>
      <c r="I151" s="38"/>
      <c r="J151" s="38"/>
      <c r="K151" s="38"/>
      <c r="L151" s="51"/>
      <c r="M151" s="51"/>
      <c r="N151" s="51"/>
      <c r="O151" s="38"/>
      <c r="P151" s="38"/>
      <c r="Q151" s="38"/>
      <c r="R151" s="38"/>
      <c r="S151" s="38"/>
      <c r="T151" s="38"/>
      <c r="U151" s="38"/>
      <c r="V151" s="38"/>
      <c r="W151" s="38"/>
      <c r="X151" s="38"/>
      <c r="Y151" s="38"/>
      <c r="Z151" s="38"/>
    </row>
    <row r="152" spans="1:26" ht="32.25" customHeight="1">
      <c r="A152" s="38"/>
      <c r="B152" s="38"/>
      <c r="C152" s="38"/>
      <c r="D152" s="38"/>
      <c r="E152" s="38"/>
      <c r="F152" s="38"/>
      <c r="G152" s="38"/>
      <c r="H152" s="38"/>
      <c r="I152" s="38"/>
      <c r="J152" s="38"/>
      <c r="K152" s="38"/>
      <c r="L152" s="51"/>
      <c r="M152" s="51"/>
      <c r="N152" s="51"/>
      <c r="O152" s="38"/>
      <c r="P152" s="38"/>
      <c r="Q152" s="38"/>
      <c r="R152" s="38"/>
      <c r="S152" s="38"/>
      <c r="T152" s="38"/>
      <c r="U152" s="38"/>
      <c r="V152" s="38"/>
      <c r="W152" s="38"/>
      <c r="X152" s="38"/>
      <c r="Y152" s="38"/>
      <c r="Z152" s="38"/>
    </row>
    <row r="153" spans="1:26" ht="32.25" customHeight="1">
      <c r="A153" s="38"/>
      <c r="B153" s="38"/>
      <c r="C153" s="38"/>
      <c r="D153" s="38"/>
      <c r="E153" s="38"/>
      <c r="F153" s="38"/>
      <c r="G153" s="38"/>
      <c r="H153" s="38"/>
      <c r="I153" s="38"/>
      <c r="J153" s="38"/>
      <c r="K153" s="38"/>
      <c r="L153" s="51"/>
      <c r="M153" s="51"/>
      <c r="N153" s="51"/>
      <c r="O153" s="38"/>
      <c r="P153" s="38"/>
      <c r="Q153" s="38"/>
      <c r="R153" s="38"/>
      <c r="S153" s="38"/>
      <c r="T153" s="38"/>
      <c r="U153" s="38"/>
      <c r="V153" s="38"/>
      <c r="W153" s="38"/>
      <c r="X153" s="38"/>
      <c r="Y153" s="38"/>
      <c r="Z153" s="38"/>
    </row>
    <row r="154" spans="1:26" ht="32.25" customHeight="1">
      <c r="A154" s="38"/>
      <c r="B154" s="38"/>
      <c r="C154" s="38"/>
      <c r="D154" s="38"/>
      <c r="E154" s="38"/>
      <c r="F154" s="38"/>
      <c r="G154" s="38"/>
      <c r="H154" s="38"/>
      <c r="I154" s="38"/>
      <c r="J154" s="38"/>
      <c r="K154" s="38"/>
      <c r="L154" s="51"/>
      <c r="M154" s="51"/>
      <c r="N154" s="51"/>
      <c r="O154" s="38"/>
      <c r="P154" s="38"/>
      <c r="Q154" s="38"/>
      <c r="R154" s="38"/>
      <c r="S154" s="38"/>
      <c r="T154" s="38"/>
      <c r="U154" s="38"/>
      <c r="V154" s="38"/>
      <c r="W154" s="38"/>
      <c r="X154" s="38"/>
      <c r="Y154" s="38"/>
      <c r="Z154" s="38"/>
    </row>
    <row r="155" spans="1:26" ht="32.25" customHeight="1">
      <c r="A155" s="38"/>
      <c r="B155" s="38"/>
      <c r="C155" s="38"/>
      <c r="D155" s="38"/>
      <c r="E155" s="38"/>
      <c r="F155" s="38"/>
      <c r="G155" s="38"/>
      <c r="H155" s="38"/>
      <c r="I155" s="38"/>
      <c r="J155" s="38"/>
      <c r="K155" s="38"/>
      <c r="L155" s="51"/>
      <c r="M155" s="51"/>
      <c r="N155" s="51"/>
      <c r="O155" s="38"/>
      <c r="P155" s="38"/>
      <c r="Q155" s="38"/>
      <c r="R155" s="38"/>
      <c r="S155" s="38"/>
      <c r="T155" s="38"/>
      <c r="U155" s="38"/>
      <c r="V155" s="38"/>
      <c r="W155" s="38"/>
      <c r="X155" s="38"/>
      <c r="Y155" s="38"/>
      <c r="Z155" s="38"/>
    </row>
    <row r="156" spans="1:26" ht="32.25" customHeight="1">
      <c r="A156" s="38"/>
      <c r="B156" s="38"/>
      <c r="C156" s="38"/>
      <c r="D156" s="38"/>
      <c r="E156" s="38"/>
      <c r="F156" s="38"/>
      <c r="G156" s="38"/>
      <c r="H156" s="38"/>
      <c r="I156" s="38"/>
      <c r="J156" s="38"/>
      <c r="K156" s="38"/>
      <c r="L156" s="51"/>
      <c r="M156" s="51"/>
      <c r="N156" s="51"/>
      <c r="O156" s="38"/>
      <c r="P156" s="38"/>
      <c r="Q156" s="38"/>
      <c r="R156" s="38"/>
      <c r="S156" s="38"/>
      <c r="T156" s="38"/>
      <c r="U156" s="38"/>
      <c r="V156" s="38"/>
      <c r="W156" s="38"/>
      <c r="X156" s="38"/>
      <c r="Y156" s="38"/>
      <c r="Z156" s="38"/>
    </row>
    <row r="157" spans="1:26" ht="32.25" customHeight="1">
      <c r="A157" s="38"/>
      <c r="B157" s="38"/>
      <c r="C157" s="38"/>
      <c r="D157" s="38"/>
      <c r="E157" s="38"/>
      <c r="F157" s="38"/>
      <c r="G157" s="38"/>
      <c r="H157" s="38"/>
      <c r="I157" s="38"/>
      <c r="J157" s="38"/>
      <c r="K157" s="38"/>
      <c r="L157" s="51"/>
      <c r="M157" s="51"/>
      <c r="N157" s="51"/>
      <c r="O157" s="38"/>
      <c r="P157" s="38"/>
      <c r="Q157" s="38"/>
      <c r="R157" s="38"/>
      <c r="S157" s="38"/>
      <c r="T157" s="38"/>
      <c r="U157" s="38"/>
      <c r="V157" s="38"/>
      <c r="W157" s="38"/>
      <c r="X157" s="38"/>
      <c r="Y157" s="38"/>
      <c r="Z157" s="38"/>
    </row>
    <row r="158" spans="1:26" ht="32.25" customHeight="1">
      <c r="A158" s="38"/>
      <c r="B158" s="38"/>
      <c r="C158" s="38"/>
      <c r="D158" s="38"/>
      <c r="E158" s="38"/>
      <c r="F158" s="38"/>
      <c r="G158" s="38"/>
      <c r="H158" s="38"/>
      <c r="I158" s="38"/>
      <c r="J158" s="38"/>
      <c r="K158" s="38"/>
      <c r="L158" s="51"/>
      <c r="M158" s="51"/>
      <c r="N158" s="51"/>
      <c r="O158" s="38"/>
      <c r="P158" s="38"/>
      <c r="Q158" s="38"/>
      <c r="R158" s="38"/>
      <c r="S158" s="38"/>
      <c r="T158" s="38"/>
      <c r="U158" s="38"/>
      <c r="V158" s="38"/>
      <c r="W158" s="38"/>
      <c r="X158" s="38"/>
      <c r="Y158" s="38"/>
      <c r="Z158" s="38"/>
    </row>
    <row r="159" spans="1:26" ht="32.25" customHeight="1">
      <c r="A159" s="38"/>
      <c r="B159" s="38"/>
      <c r="C159" s="38"/>
      <c r="D159" s="38"/>
      <c r="E159" s="38"/>
      <c r="F159" s="38"/>
      <c r="G159" s="38"/>
      <c r="H159" s="38"/>
      <c r="I159" s="38"/>
      <c r="J159" s="38"/>
      <c r="K159" s="38"/>
      <c r="L159" s="51"/>
      <c r="M159" s="51"/>
      <c r="N159" s="51"/>
      <c r="O159" s="38"/>
      <c r="P159" s="38"/>
      <c r="Q159" s="38"/>
      <c r="R159" s="38"/>
      <c r="S159" s="38"/>
      <c r="T159" s="38"/>
      <c r="U159" s="38"/>
      <c r="V159" s="38"/>
      <c r="W159" s="38"/>
      <c r="X159" s="38"/>
      <c r="Y159" s="38"/>
      <c r="Z159" s="38"/>
    </row>
    <row r="160" spans="1:26" ht="32.25" customHeight="1">
      <c r="A160" s="38"/>
      <c r="B160" s="38"/>
      <c r="C160" s="38"/>
      <c r="D160" s="38"/>
      <c r="E160" s="38"/>
      <c r="F160" s="38"/>
      <c r="G160" s="38"/>
      <c r="H160" s="38"/>
      <c r="I160" s="38"/>
      <c r="J160" s="38"/>
      <c r="K160" s="38"/>
      <c r="L160" s="51"/>
      <c r="M160" s="51"/>
      <c r="N160" s="51"/>
      <c r="O160" s="38"/>
      <c r="P160" s="38"/>
      <c r="Q160" s="38"/>
      <c r="R160" s="38"/>
      <c r="S160" s="38"/>
      <c r="T160" s="38"/>
      <c r="U160" s="38"/>
      <c r="V160" s="38"/>
      <c r="W160" s="38"/>
      <c r="X160" s="38"/>
      <c r="Y160" s="38"/>
      <c r="Z160" s="38"/>
    </row>
    <row r="161" spans="1:26" ht="32.25" customHeight="1">
      <c r="A161" s="38"/>
      <c r="B161" s="38"/>
      <c r="C161" s="38"/>
      <c r="D161" s="38"/>
      <c r="E161" s="38"/>
      <c r="F161" s="38"/>
      <c r="G161" s="38"/>
      <c r="H161" s="38"/>
      <c r="I161" s="38"/>
      <c r="J161" s="38"/>
      <c r="K161" s="38"/>
      <c r="L161" s="51"/>
      <c r="M161" s="51"/>
      <c r="N161" s="51"/>
      <c r="O161" s="38"/>
      <c r="P161" s="38"/>
      <c r="Q161" s="38"/>
      <c r="R161" s="38"/>
      <c r="S161" s="38"/>
      <c r="T161" s="38"/>
      <c r="U161" s="38"/>
      <c r="V161" s="38"/>
      <c r="W161" s="38"/>
      <c r="X161" s="38"/>
      <c r="Y161" s="38"/>
      <c r="Z161" s="38"/>
    </row>
    <row r="162" spans="1:26" ht="32.25" customHeight="1">
      <c r="A162" s="38"/>
      <c r="B162" s="38"/>
      <c r="C162" s="38"/>
      <c r="D162" s="38"/>
      <c r="E162" s="38"/>
      <c r="F162" s="38"/>
      <c r="G162" s="38"/>
      <c r="H162" s="38"/>
      <c r="I162" s="38"/>
      <c r="J162" s="38"/>
      <c r="K162" s="38"/>
      <c r="L162" s="51"/>
      <c r="M162" s="51"/>
      <c r="N162" s="51"/>
      <c r="O162" s="38"/>
      <c r="P162" s="38"/>
      <c r="Q162" s="38"/>
      <c r="R162" s="38"/>
      <c r="S162" s="38"/>
      <c r="T162" s="38"/>
      <c r="U162" s="38"/>
      <c r="V162" s="38"/>
      <c r="W162" s="38"/>
      <c r="X162" s="38"/>
      <c r="Y162" s="38"/>
      <c r="Z162" s="38"/>
    </row>
    <row r="163" spans="1:26" ht="32.25" customHeight="1">
      <c r="A163" s="38"/>
      <c r="B163" s="38"/>
      <c r="C163" s="38"/>
      <c r="D163" s="38"/>
      <c r="E163" s="38"/>
      <c r="F163" s="38"/>
      <c r="G163" s="38"/>
      <c r="H163" s="38"/>
      <c r="I163" s="38"/>
      <c r="J163" s="38"/>
      <c r="K163" s="38"/>
      <c r="L163" s="51"/>
      <c r="M163" s="51"/>
      <c r="N163" s="51"/>
      <c r="O163" s="38"/>
      <c r="P163" s="38"/>
      <c r="Q163" s="38"/>
      <c r="R163" s="38"/>
      <c r="S163" s="38"/>
      <c r="T163" s="38"/>
      <c r="U163" s="38"/>
      <c r="V163" s="38"/>
      <c r="W163" s="38"/>
      <c r="X163" s="38"/>
      <c r="Y163" s="38"/>
      <c r="Z163" s="38"/>
    </row>
    <row r="164" spans="1:26" ht="32.25" customHeight="1">
      <c r="A164" s="38"/>
      <c r="B164" s="38"/>
      <c r="C164" s="38"/>
      <c r="D164" s="38"/>
      <c r="E164" s="38"/>
      <c r="F164" s="38"/>
      <c r="G164" s="38"/>
      <c r="H164" s="38"/>
      <c r="I164" s="38"/>
      <c r="J164" s="38"/>
      <c r="K164" s="38"/>
      <c r="L164" s="51"/>
      <c r="M164" s="51"/>
      <c r="N164" s="51"/>
      <c r="O164" s="38"/>
      <c r="P164" s="38"/>
      <c r="Q164" s="38"/>
      <c r="R164" s="38"/>
      <c r="S164" s="38"/>
      <c r="T164" s="38"/>
      <c r="U164" s="38"/>
      <c r="V164" s="38"/>
      <c r="W164" s="38"/>
      <c r="X164" s="38"/>
      <c r="Y164" s="38"/>
      <c r="Z164" s="38"/>
    </row>
    <row r="165" spans="1:26" ht="32.25" customHeight="1">
      <c r="A165" s="38"/>
      <c r="B165" s="38"/>
      <c r="C165" s="38"/>
      <c r="D165" s="38"/>
      <c r="E165" s="38"/>
      <c r="F165" s="38"/>
      <c r="G165" s="38"/>
      <c r="H165" s="38"/>
      <c r="I165" s="38"/>
      <c r="J165" s="38"/>
      <c r="K165" s="38"/>
      <c r="L165" s="51"/>
      <c r="M165" s="51"/>
      <c r="N165" s="51"/>
      <c r="O165" s="38"/>
      <c r="P165" s="38"/>
      <c r="Q165" s="38"/>
      <c r="R165" s="38"/>
      <c r="S165" s="38"/>
      <c r="T165" s="38"/>
      <c r="U165" s="38"/>
      <c r="V165" s="38"/>
      <c r="W165" s="38"/>
      <c r="X165" s="38"/>
      <c r="Y165" s="38"/>
      <c r="Z165" s="38"/>
    </row>
    <row r="166" spans="1:26" ht="32.25" customHeight="1">
      <c r="A166" s="38"/>
      <c r="B166" s="38"/>
      <c r="C166" s="38"/>
      <c r="D166" s="38"/>
      <c r="E166" s="38"/>
      <c r="F166" s="38"/>
      <c r="G166" s="38"/>
      <c r="H166" s="38"/>
      <c r="I166" s="38"/>
      <c r="J166" s="38"/>
      <c r="K166" s="38"/>
      <c r="L166" s="51"/>
      <c r="M166" s="51"/>
      <c r="N166" s="51"/>
      <c r="O166" s="38"/>
      <c r="P166" s="38"/>
      <c r="Q166" s="38"/>
      <c r="R166" s="38"/>
      <c r="S166" s="38"/>
      <c r="T166" s="38"/>
      <c r="U166" s="38"/>
      <c r="V166" s="38"/>
      <c r="W166" s="38"/>
      <c r="X166" s="38"/>
      <c r="Y166" s="38"/>
      <c r="Z166" s="38"/>
    </row>
    <row r="167" spans="1:26" ht="32.25" customHeight="1">
      <c r="A167" s="38"/>
      <c r="B167" s="38"/>
      <c r="C167" s="38"/>
      <c r="D167" s="38"/>
      <c r="E167" s="38"/>
      <c r="F167" s="38"/>
      <c r="G167" s="38"/>
      <c r="H167" s="38"/>
      <c r="I167" s="38"/>
      <c r="J167" s="38"/>
      <c r="K167" s="38"/>
      <c r="L167" s="51"/>
      <c r="M167" s="51"/>
      <c r="N167" s="51"/>
      <c r="O167" s="38"/>
      <c r="P167" s="38"/>
      <c r="Q167" s="38"/>
      <c r="R167" s="38"/>
      <c r="S167" s="38"/>
      <c r="T167" s="38"/>
      <c r="U167" s="38"/>
      <c r="V167" s="38"/>
      <c r="W167" s="38"/>
      <c r="X167" s="38"/>
      <c r="Y167" s="38"/>
      <c r="Z167" s="38"/>
    </row>
    <row r="168" spans="1:26" ht="32.25" customHeight="1">
      <c r="A168" s="38"/>
      <c r="B168" s="38"/>
      <c r="C168" s="38"/>
      <c r="D168" s="38"/>
      <c r="E168" s="38"/>
      <c r="F168" s="38"/>
      <c r="G168" s="38"/>
      <c r="H168" s="38"/>
      <c r="I168" s="38"/>
      <c r="J168" s="38"/>
      <c r="K168" s="38"/>
      <c r="L168" s="51"/>
      <c r="M168" s="51"/>
      <c r="N168" s="51"/>
      <c r="O168" s="38"/>
      <c r="P168" s="38"/>
      <c r="Q168" s="38"/>
      <c r="R168" s="38"/>
      <c r="S168" s="38"/>
      <c r="T168" s="38"/>
      <c r="U168" s="38"/>
      <c r="V168" s="38"/>
      <c r="W168" s="38"/>
      <c r="X168" s="38"/>
      <c r="Y168" s="38"/>
      <c r="Z168" s="38"/>
    </row>
    <row r="169" spans="1:26" ht="32.25" customHeight="1">
      <c r="A169" s="38"/>
      <c r="B169" s="38"/>
      <c r="C169" s="38"/>
      <c r="D169" s="38"/>
      <c r="E169" s="38"/>
      <c r="F169" s="38"/>
      <c r="G169" s="38"/>
      <c r="H169" s="38"/>
      <c r="I169" s="38"/>
      <c r="J169" s="38"/>
      <c r="K169" s="38"/>
      <c r="L169" s="51"/>
      <c r="M169" s="51"/>
      <c r="N169" s="51"/>
      <c r="O169" s="38"/>
      <c r="P169" s="38"/>
      <c r="Q169" s="38"/>
      <c r="R169" s="38"/>
      <c r="S169" s="38"/>
      <c r="T169" s="38"/>
      <c r="U169" s="38"/>
      <c r="V169" s="38"/>
      <c r="W169" s="38"/>
      <c r="X169" s="38"/>
      <c r="Y169" s="38"/>
      <c r="Z169" s="38"/>
    </row>
    <row r="170" spans="1:26" ht="32.25" customHeight="1">
      <c r="A170" s="38"/>
      <c r="B170" s="38"/>
      <c r="C170" s="38"/>
      <c r="D170" s="38"/>
      <c r="E170" s="38"/>
      <c r="F170" s="38"/>
      <c r="G170" s="38"/>
      <c r="H170" s="38"/>
      <c r="I170" s="38"/>
      <c r="J170" s="38"/>
      <c r="K170" s="38"/>
      <c r="L170" s="51"/>
      <c r="M170" s="51"/>
      <c r="N170" s="51"/>
      <c r="O170" s="38"/>
      <c r="P170" s="38"/>
      <c r="Q170" s="38"/>
      <c r="R170" s="38"/>
      <c r="S170" s="38"/>
      <c r="T170" s="38"/>
      <c r="U170" s="38"/>
      <c r="V170" s="38"/>
      <c r="W170" s="38"/>
      <c r="X170" s="38"/>
      <c r="Y170" s="38"/>
      <c r="Z170" s="38"/>
    </row>
    <row r="171" spans="1:26" ht="32.25" customHeight="1">
      <c r="A171" s="38"/>
      <c r="B171" s="38"/>
      <c r="C171" s="38"/>
      <c r="D171" s="38"/>
      <c r="E171" s="38"/>
      <c r="F171" s="38"/>
      <c r="G171" s="38"/>
      <c r="H171" s="38"/>
      <c r="I171" s="38"/>
      <c r="J171" s="38"/>
      <c r="K171" s="38"/>
      <c r="L171" s="51"/>
      <c r="M171" s="51"/>
      <c r="N171" s="51"/>
      <c r="O171" s="38"/>
      <c r="P171" s="38"/>
      <c r="Q171" s="38"/>
      <c r="R171" s="38"/>
      <c r="S171" s="38"/>
      <c r="T171" s="38"/>
      <c r="U171" s="38"/>
      <c r="V171" s="38"/>
      <c r="W171" s="38"/>
      <c r="X171" s="38"/>
      <c r="Y171" s="38"/>
      <c r="Z171" s="38"/>
    </row>
    <row r="172" spans="1:26" ht="32.25" customHeight="1">
      <c r="A172" s="38"/>
      <c r="B172" s="38"/>
      <c r="C172" s="38"/>
      <c r="D172" s="38"/>
      <c r="E172" s="38"/>
      <c r="F172" s="38"/>
      <c r="G172" s="38"/>
      <c r="H172" s="38"/>
      <c r="I172" s="38"/>
      <c r="J172" s="38"/>
      <c r="K172" s="38"/>
      <c r="L172" s="51"/>
      <c r="M172" s="51"/>
      <c r="N172" s="51"/>
      <c r="O172" s="38"/>
      <c r="P172" s="38"/>
      <c r="Q172" s="38"/>
      <c r="R172" s="38"/>
      <c r="S172" s="38"/>
      <c r="T172" s="38"/>
      <c r="U172" s="38"/>
      <c r="V172" s="38"/>
      <c r="W172" s="38"/>
      <c r="X172" s="38"/>
      <c r="Y172" s="38"/>
      <c r="Z172" s="38"/>
    </row>
    <row r="173" spans="1:26" ht="32.25" customHeight="1">
      <c r="A173" s="38"/>
      <c r="B173" s="38"/>
      <c r="C173" s="38"/>
      <c r="D173" s="38"/>
      <c r="E173" s="38"/>
      <c r="F173" s="38"/>
      <c r="G173" s="38"/>
      <c r="H173" s="38"/>
      <c r="I173" s="38"/>
      <c r="J173" s="38"/>
      <c r="K173" s="38"/>
      <c r="L173" s="51"/>
      <c r="M173" s="51"/>
      <c r="N173" s="51"/>
      <c r="O173" s="38"/>
      <c r="P173" s="38"/>
      <c r="Q173" s="38"/>
      <c r="R173" s="38"/>
      <c r="S173" s="38"/>
      <c r="T173" s="38"/>
      <c r="U173" s="38"/>
      <c r="V173" s="38"/>
      <c r="W173" s="38"/>
      <c r="X173" s="38"/>
      <c r="Y173" s="38"/>
      <c r="Z173" s="38"/>
    </row>
    <row r="174" spans="1:26" ht="32.25" customHeight="1">
      <c r="A174" s="38"/>
      <c r="B174" s="38"/>
      <c r="C174" s="38"/>
      <c r="D174" s="38"/>
      <c r="E174" s="38"/>
      <c r="F174" s="38"/>
      <c r="G174" s="38"/>
      <c r="H174" s="38"/>
      <c r="I174" s="38"/>
      <c r="J174" s="38"/>
      <c r="K174" s="38"/>
      <c r="L174" s="51"/>
      <c r="M174" s="51"/>
      <c r="N174" s="51"/>
      <c r="O174" s="38"/>
      <c r="P174" s="38"/>
      <c r="Q174" s="38"/>
      <c r="R174" s="38"/>
      <c r="S174" s="38"/>
      <c r="T174" s="38"/>
      <c r="U174" s="38"/>
      <c r="V174" s="38"/>
      <c r="W174" s="38"/>
      <c r="X174" s="38"/>
      <c r="Y174" s="38"/>
      <c r="Z174" s="38"/>
    </row>
    <row r="175" spans="1:26" ht="32.25" customHeight="1">
      <c r="A175" s="38"/>
      <c r="B175" s="38"/>
      <c r="C175" s="38"/>
      <c r="D175" s="38"/>
      <c r="E175" s="38"/>
      <c r="F175" s="38"/>
      <c r="G175" s="38"/>
      <c r="H175" s="38"/>
      <c r="I175" s="38"/>
      <c r="J175" s="38"/>
      <c r="K175" s="38"/>
      <c r="L175" s="51"/>
      <c r="M175" s="51"/>
      <c r="N175" s="51"/>
      <c r="O175" s="38"/>
      <c r="P175" s="38"/>
      <c r="Q175" s="38"/>
      <c r="R175" s="38"/>
      <c r="S175" s="38"/>
      <c r="T175" s="38"/>
      <c r="U175" s="38"/>
      <c r="V175" s="38"/>
      <c r="W175" s="38"/>
      <c r="X175" s="38"/>
      <c r="Y175" s="38"/>
      <c r="Z175" s="38"/>
    </row>
    <row r="176" spans="1:26" ht="32.25" customHeight="1">
      <c r="A176" s="38"/>
      <c r="B176" s="38"/>
      <c r="C176" s="38"/>
      <c r="D176" s="38"/>
      <c r="E176" s="38"/>
      <c r="F176" s="38"/>
      <c r="G176" s="38"/>
      <c r="H176" s="38"/>
      <c r="I176" s="38"/>
      <c r="J176" s="38"/>
      <c r="K176" s="38"/>
      <c r="L176" s="51"/>
      <c r="M176" s="51"/>
      <c r="N176" s="51"/>
      <c r="O176" s="38"/>
      <c r="P176" s="38"/>
      <c r="Q176" s="38"/>
      <c r="R176" s="38"/>
      <c r="S176" s="38"/>
      <c r="T176" s="38"/>
      <c r="U176" s="38"/>
      <c r="V176" s="38"/>
      <c r="W176" s="38"/>
      <c r="X176" s="38"/>
      <c r="Y176" s="38"/>
      <c r="Z176" s="38"/>
    </row>
    <row r="177" spans="1:26" ht="32.25" customHeight="1">
      <c r="A177" s="38"/>
      <c r="B177" s="38"/>
      <c r="C177" s="38"/>
      <c r="D177" s="38"/>
      <c r="E177" s="38"/>
      <c r="F177" s="38"/>
      <c r="G177" s="38"/>
      <c r="H177" s="38"/>
      <c r="I177" s="38"/>
      <c r="J177" s="38"/>
      <c r="K177" s="38"/>
      <c r="L177" s="51"/>
      <c r="M177" s="51"/>
      <c r="N177" s="51"/>
      <c r="O177" s="38"/>
      <c r="P177" s="38"/>
      <c r="Q177" s="38"/>
      <c r="R177" s="38"/>
      <c r="S177" s="38"/>
      <c r="T177" s="38"/>
      <c r="U177" s="38"/>
      <c r="V177" s="38"/>
      <c r="W177" s="38"/>
      <c r="X177" s="38"/>
      <c r="Y177" s="38"/>
      <c r="Z177" s="38"/>
    </row>
    <row r="178" spans="1:26" ht="32.25" customHeight="1">
      <c r="A178" s="38"/>
      <c r="B178" s="38"/>
      <c r="C178" s="38"/>
      <c r="D178" s="38"/>
      <c r="E178" s="38"/>
      <c r="F178" s="38"/>
      <c r="G178" s="38"/>
      <c r="H178" s="38"/>
      <c r="I178" s="38"/>
      <c r="J178" s="38"/>
      <c r="K178" s="38"/>
      <c r="L178" s="51"/>
      <c r="M178" s="51"/>
      <c r="N178" s="51"/>
      <c r="O178" s="38"/>
      <c r="P178" s="38"/>
      <c r="Q178" s="38"/>
      <c r="R178" s="38"/>
      <c r="S178" s="38"/>
      <c r="T178" s="38"/>
      <c r="U178" s="38"/>
      <c r="V178" s="38"/>
      <c r="W178" s="38"/>
      <c r="X178" s="38"/>
      <c r="Y178" s="38"/>
      <c r="Z178" s="38"/>
    </row>
    <row r="179" spans="1:26" ht="32.25" customHeight="1">
      <c r="A179" s="38"/>
      <c r="B179" s="38"/>
      <c r="C179" s="38"/>
      <c r="D179" s="38"/>
      <c r="E179" s="38"/>
      <c r="F179" s="38"/>
      <c r="G179" s="38"/>
      <c r="H179" s="38"/>
      <c r="I179" s="38"/>
      <c r="J179" s="38"/>
      <c r="K179" s="38"/>
      <c r="L179" s="51"/>
      <c r="M179" s="51"/>
      <c r="N179" s="51"/>
      <c r="O179" s="38"/>
      <c r="P179" s="38"/>
      <c r="Q179" s="38"/>
      <c r="R179" s="38"/>
      <c r="S179" s="38"/>
      <c r="T179" s="38"/>
      <c r="U179" s="38"/>
      <c r="V179" s="38"/>
      <c r="W179" s="38"/>
      <c r="X179" s="38"/>
      <c r="Y179" s="38"/>
      <c r="Z179" s="38"/>
    </row>
    <row r="180" spans="1:26" ht="32.25" customHeight="1">
      <c r="A180" s="38"/>
      <c r="B180" s="38"/>
      <c r="C180" s="38"/>
      <c r="D180" s="38"/>
      <c r="E180" s="38"/>
      <c r="F180" s="38"/>
      <c r="G180" s="38"/>
      <c r="H180" s="38"/>
      <c r="I180" s="38"/>
      <c r="J180" s="38"/>
      <c r="K180" s="38"/>
      <c r="L180" s="51"/>
      <c r="M180" s="51"/>
      <c r="N180" s="51"/>
      <c r="O180" s="38"/>
      <c r="P180" s="38"/>
      <c r="Q180" s="38"/>
      <c r="R180" s="38"/>
      <c r="S180" s="38"/>
      <c r="T180" s="38"/>
      <c r="U180" s="38"/>
      <c r="V180" s="38"/>
      <c r="W180" s="38"/>
      <c r="X180" s="38"/>
      <c r="Y180" s="38"/>
      <c r="Z180" s="38"/>
    </row>
    <row r="181" spans="1:26" ht="32.25" customHeight="1">
      <c r="A181" s="38"/>
      <c r="B181" s="38"/>
      <c r="C181" s="38"/>
      <c r="D181" s="38"/>
      <c r="E181" s="38"/>
      <c r="F181" s="38"/>
      <c r="G181" s="38"/>
      <c r="H181" s="38"/>
      <c r="I181" s="38"/>
      <c r="J181" s="38"/>
      <c r="K181" s="38"/>
      <c r="L181" s="51"/>
      <c r="M181" s="51"/>
      <c r="N181" s="51"/>
      <c r="O181" s="38"/>
      <c r="P181" s="38"/>
      <c r="Q181" s="38"/>
      <c r="R181" s="38"/>
      <c r="S181" s="38"/>
      <c r="T181" s="38"/>
      <c r="U181" s="38"/>
      <c r="V181" s="38"/>
      <c r="W181" s="38"/>
      <c r="X181" s="38"/>
      <c r="Y181" s="38"/>
      <c r="Z181" s="38"/>
    </row>
    <row r="182" spans="1:26" ht="32.25" customHeight="1">
      <c r="A182" s="38"/>
      <c r="B182" s="38"/>
      <c r="C182" s="38"/>
      <c r="D182" s="38"/>
      <c r="E182" s="38"/>
      <c r="F182" s="38"/>
      <c r="G182" s="38"/>
      <c r="H182" s="38"/>
      <c r="I182" s="38"/>
      <c r="J182" s="38"/>
      <c r="K182" s="38"/>
      <c r="L182" s="51"/>
      <c r="M182" s="51"/>
      <c r="N182" s="51"/>
      <c r="O182" s="38"/>
      <c r="P182" s="38"/>
      <c r="Q182" s="38"/>
      <c r="R182" s="38"/>
      <c r="S182" s="38"/>
      <c r="T182" s="38"/>
      <c r="U182" s="38"/>
      <c r="V182" s="38"/>
      <c r="W182" s="38"/>
      <c r="X182" s="38"/>
      <c r="Y182" s="38"/>
      <c r="Z182" s="38"/>
    </row>
    <row r="183" spans="1:26" ht="32.25" customHeight="1">
      <c r="A183" s="38"/>
      <c r="B183" s="38"/>
      <c r="C183" s="38"/>
      <c r="D183" s="38"/>
      <c r="E183" s="38"/>
      <c r="F183" s="38"/>
      <c r="G183" s="38"/>
      <c r="H183" s="38"/>
      <c r="I183" s="38"/>
      <c r="J183" s="38"/>
      <c r="K183" s="38"/>
      <c r="L183" s="51"/>
      <c r="M183" s="51"/>
      <c r="N183" s="51"/>
      <c r="O183" s="38"/>
      <c r="P183" s="38"/>
      <c r="Q183" s="38"/>
      <c r="R183" s="38"/>
      <c r="S183" s="38"/>
      <c r="T183" s="38"/>
      <c r="U183" s="38"/>
      <c r="V183" s="38"/>
      <c r="W183" s="38"/>
      <c r="X183" s="38"/>
      <c r="Y183" s="38"/>
      <c r="Z183" s="38"/>
    </row>
    <row r="184" spans="1:26" ht="32.25" customHeight="1">
      <c r="A184" s="38"/>
      <c r="B184" s="38"/>
      <c r="C184" s="38"/>
      <c r="D184" s="38"/>
      <c r="E184" s="38"/>
      <c r="F184" s="38"/>
      <c r="G184" s="38"/>
      <c r="H184" s="38"/>
      <c r="I184" s="38"/>
      <c r="J184" s="38"/>
      <c r="K184" s="38"/>
      <c r="L184" s="51"/>
      <c r="M184" s="51"/>
      <c r="N184" s="51"/>
      <c r="O184" s="38"/>
      <c r="P184" s="38"/>
      <c r="Q184" s="38"/>
      <c r="R184" s="38"/>
      <c r="S184" s="38"/>
      <c r="T184" s="38"/>
      <c r="U184" s="38"/>
      <c r="V184" s="38"/>
      <c r="W184" s="38"/>
      <c r="X184" s="38"/>
      <c r="Y184" s="38"/>
      <c r="Z184" s="38"/>
    </row>
    <row r="185" spans="1:26" ht="32.25" customHeight="1">
      <c r="A185" s="38"/>
      <c r="B185" s="38"/>
      <c r="C185" s="38"/>
      <c r="D185" s="38"/>
      <c r="E185" s="38"/>
      <c r="F185" s="38"/>
      <c r="G185" s="38"/>
      <c r="H185" s="38"/>
      <c r="I185" s="38"/>
      <c r="J185" s="38"/>
      <c r="K185" s="38"/>
      <c r="L185" s="51"/>
      <c r="M185" s="51"/>
      <c r="N185" s="51"/>
      <c r="O185" s="38"/>
      <c r="P185" s="38"/>
      <c r="Q185" s="38"/>
      <c r="R185" s="38"/>
      <c r="S185" s="38"/>
      <c r="T185" s="38"/>
      <c r="U185" s="38"/>
      <c r="V185" s="38"/>
      <c r="W185" s="38"/>
      <c r="X185" s="38"/>
      <c r="Y185" s="38"/>
      <c r="Z185" s="38"/>
    </row>
    <row r="186" spans="1:26" ht="32.25" customHeight="1">
      <c r="A186" s="38"/>
      <c r="B186" s="38"/>
      <c r="C186" s="38"/>
      <c r="D186" s="38"/>
      <c r="E186" s="38"/>
      <c r="F186" s="38"/>
      <c r="G186" s="38"/>
      <c r="H186" s="38"/>
      <c r="I186" s="38"/>
      <c r="J186" s="38"/>
      <c r="K186" s="38"/>
      <c r="L186" s="51"/>
      <c r="M186" s="51"/>
      <c r="N186" s="51"/>
      <c r="O186" s="38"/>
      <c r="P186" s="38"/>
      <c r="Q186" s="38"/>
      <c r="R186" s="38"/>
      <c r="S186" s="38"/>
      <c r="T186" s="38"/>
      <c r="U186" s="38"/>
      <c r="V186" s="38"/>
      <c r="W186" s="38"/>
      <c r="X186" s="38"/>
      <c r="Y186" s="38"/>
      <c r="Z186" s="38"/>
    </row>
    <row r="187" spans="1:26" ht="32.25" customHeight="1">
      <c r="A187" s="38"/>
      <c r="B187" s="38"/>
      <c r="C187" s="38"/>
      <c r="D187" s="38"/>
      <c r="E187" s="38"/>
      <c r="F187" s="38"/>
      <c r="G187" s="38"/>
      <c r="H187" s="38"/>
      <c r="I187" s="38"/>
      <c r="J187" s="38"/>
      <c r="K187" s="38"/>
      <c r="L187" s="51"/>
      <c r="M187" s="51"/>
      <c r="N187" s="51"/>
      <c r="O187" s="38"/>
      <c r="P187" s="38"/>
      <c r="Q187" s="38"/>
      <c r="R187" s="38"/>
      <c r="S187" s="38"/>
      <c r="T187" s="38"/>
      <c r="U187" s="38"/>
      <c r="V187" s="38"/>
      <c r="W187" s="38"/>
      <c r="X187" s="38"/>
      <c r="Y187" s="38"/>
      <c r="Z187" s="38"/>
    </row>
    <row r="188" spans="1:26" ht="32.25" customHeight="1">
      <c r="A188" s="38"/>
      <c r="B188" s="38"/>
      <c r="C188" s="38"/>
      <c r="D188" s="38"/>
      <c r="E188" s="38"/>
      <c r="F188" s="38"/>
      <c r="G188" s="38"/>
      <c r="H188" s="38"/>
      <c r="I188" s="38"/>
      <c r="J188" s="38"/>
      <c r="K188" s="38"/>
      <c r="L188" s="51"/>
      <c r="M188" s="51"/>
      <c r="N188" s="51"/>
      <c r="O188" s="38"/>
      <c r="P188" s="38"/>
      <c r="Q188" s="38"/>
      <c r="R188" s="38"/>
      <c r="S188" s="38"/>
      <c r="T188" s="38"/>
      <c r="U188" s="38"/>
      <c r="V188" s="38"/>
      <c r="W188" s="38"/>
      <c r="X188" s="38"/>
      <c r="Y188" s="38"/>
      <c r="Z188" s="38"/>
    </row>
    <row r="189" spans="1:26" ht="32.25" customHeight="1">
      <c r="A189" s="38"/>
      <c r="B189" s="38"/>
      <c r="C189" s="38"/>
      <c r="D189" s="38"/>
      <c r="E189" s="38"/>
      <c r="F189" s="38"/>
      <c r="G189" s="38"/>
      <c r="H189" s="38"/>
      <c r="I189" s="38"/>
      <c r="J189" s="38"/>
      <c r="K189" s="38"/>
      <c r="L189" s="51"/>
      <c r="M189" s="51"/>
      <c r="N189" s="51"/>
      <c r="O189" s="38"/>
      <c r="P189" s="38"/>
      <c r="Q189" s="38"/>
      <c r="R189" s="38"/>
      <c r="S189" s="38"/>
      <c r="T189" s="38"/>
      <c r="U189" s="38"/>
      <c r="V189" s="38"/>
      <c r="W189" s="38"/>
      <c r="X189" s="38"/>
      <c r="Y189" s="38"/>
      <c r="Z189" s="38"/>
    </row>
    <row r="190" spans="1:26" ht="32.25" customHeight="1">
      <c r="A190" s="38"/>
      <c r="B190" s="38"/>
      <c r="C190" s="38"/>
      <c r="D190" s="38"/>
      <c r="E190" s="38"/>
      <c r="F190" s="38"/>
      <c r="G190" s="38"/>
      <c r="H190" s="38"/>
      <c r="I190" s="38"/>
      <c r="J190" s="38"/>
      <c r="K190" s="38"/>
      <c r="L190" s="51"/>
      <c r="M190" s="51"/>
      <c r="N190" s="51"/>
      <c r="O190" s="38"/>
      <c r="P190" s="38"/>
      <c r="Q190" s="38"/>
      <c r="R190" s="38"/>
      <c r="S190" s="38"/>
      <c r="T190" s="38"/>
      <c r="U190" s="38"/>
      <c r="V190" s="38"/>
      <c r="W190" s="38"/>
      <c r="X190" s="38"/>
      <c r="Y190" s="38"/>
      <c r="Z190" s="38"/>
    </row>
    <row r="191" spans="1:26" ht="32.25" customHeight="1">
      <c r="A191" s="38"/>
      <c r="B191" s="38"/>
      <c r="C191" s="38"/>
      <c r="D191" s="38"/>
      <c r="E191" s="38"/>
      <c r="F191" s="38"/>
      <c r="G191" s="38"/>
      <c r="H191" s="38"/>
      <c r="I191" s="38"/>
      <c r="J191" s="38"/>
      <c r="K191" s="38"/>
      <c r="L191" s="51"/>
      <c r="M191" s="51"/>
      <c r="N191" s="51"/>
      <c r="O191" s="38"/>
      <c r="P191" s="38"/>
      <c r="Q191" s="38"/>
      <c r="R191" s="38"/>
      <c r="S191" s="38"/>
      <c r="T191" s="38"/>
      <c r="U191" s="38"/>
      <c r="V191" s="38"/>
      <c r="W191" s="38"/>
      <c r="X191" s="38"/>
      <c r="Y191" s="38"/>
      <c r="Z191" s="38"/>
    </row>
    <row r="192" spans="1:26" ht="32.25" customHeight="1">
      <c r="A192" s="38"/>
      <c r="B192" s="38"/>
      <c r="C192" s="38"/>
      <c r="D192" s="38"/>
      <c r="E192" s="38"/>
      <c r="F192" s="38"/>
      <c r="G192" s="38"/>
      <c r="H192" s="38"/>
      <c r="I192" s="38"/>
      <c r="J192" s="38"/>
      <c r="K192" s="38"/>
      <c r="L192" s="51"/>
      <c r="M192" s="51"/>
      <c r="N192" s="51"/>
      <c r="O192" s="38"/>
      <c r="P192" s="38"/>
      <c r="Q192" s="38"/>
      <c r="R192" s="38"/>
      <c r="S192" s="38"/>
      <c r="T192" s="38"/>
      <c r="U192" s="38"/>
      <c r="V192" s="38"/>
      <c r="W192" s="38"/>
      <c r="X192" s="38"/>
      <c r="Y192" s="38"/>
      <c r="Z192" s="38"/>
    </row>
    <row r="193" spans="1:26" ht="32.25" customHeight="1">
      <c r="A193" s="38"/>
      <c r="B193" s="38"/>
      <c r="C193" s="38"/>
      <c r="D193" s="38"/>
      <c r="E193" s="38"/>
      <c r="F193" s="38"/>
      <c r="G193" s="38"/>
      <c r="H193" s="38"/>
      <c r="I193" s="38"/>
      <c r="J193" s="38"/>
      <c r="K193" s="38"/>
      <c r="L193" s="51"/>
      <c r="M193" s="51"/>
      <c r="N193" s="51"/>
      <c r="O193" s="38"/>
      <c r="P193" s="38"/>
      <c r="Q193" s="38"/>
      <c r="R193" s="38"/>
      <c r="S193" s="38"/>
      <c r="T193" s="38"/>
      <c r="U193" s="38"/>
      <c r="V193" s="38"/>
      <c r="W193" s="38"/>
      <c r="X193" s="38"/>
      <c r="Y193" s="38"/>
      <c r="Z193" s="38"/>
    </row>
    <row r="194" spans="1:26" ht="32.25" customHeight="1">
      <c r="A194" s="38"/>
      <c r="B194" s="38"/>
      <c r="C194" s="38"/>
      <c r="D194" s="38"/>
      <c r="E194" s="38"/>
      <c r="F194" s="38"/>
      <c r="G194" s="38"/>
      <c r="H194" s="38"/>
      <c r="I194" s="38"/>
      <c r="J194" s="38"/>
      <c r="K194" s="38"/>
      <c r="L194" s="51"/>
      <c r="M194" s="51"/>
      <c r="N194" s="51"/>
      <c r="O194" s="38"/>
      <c r="P194" s="38"/>
      <c r="Q194" s="38"/>
      <c r="R194" s="38"/>
      <c r="S194" s="38"/>
      <c r="T194" s="38"/>
      <c r="U194" s="38"/>
      <c r="V194" s="38"/>
      <c r="W194" s="38"/>
      <c r="X194" s="38"/>
      <c r="Y194" s="38"/>
      <c r="Z194" s="38"/>
    </row>
    <row r="195" spans="1:26" ht="32.25" customHeight="1">
      <c r="A195" s="38"/>
      <c r="B195" s="38"/>
      <c r="C195" s="38"/>
      <c r="D195" s="38"/>
      <c r="E195" s="38"/>
      <c r="F195" s="38"/>
      <c r="G195" s="38"/>
      <c r="H195" s="38"/>
      <c r="I195" s="38"/>
      <c r="J195" s="38"/>
      <c r="K195" s="38"/>
      <c r="L195" s="51"/>
      <c r="M195" s="51"/>
      <c r="N195" s="51"/>
      <c r="O195" s="38"/>
      <c r="P195" s="38"/>
      <c r="Q195" s="38"/>
      <c r="R195" s="38"/>
      <c r="S195" s="38"/>
      <c r="T195" s="38"/>
      <c r="U195" s="38"/>
      <c r="V195" s="38"/>
      <c r="W195" s="38"/>
      <c r="X195" s="38"/>
      <c r="Y195" s="38"/>
      <c r="Z195" s="38"/>
    </row>
    <row r="196" spans="1:26" ht="32.25" customHeight="1">
      <c r="A196" s="38"/>
      <c r="B196" s="38"/>
      <c r="C196" s="38"/>
      <c r="D196" s="38"/>
      <c r="E196" s="38"/>
      <c r="F196" s="38"/>
      <c r="G196" s="38"/>
      <c r="H196" s="38"/>
      <c r="I196" s="38"/>
      <c r="J196" s="38"/>
      <c r="K196" s="38"/>
      <c r="L196" s="51"/>
      <c r="M196" s="51"/>
      <c r="N196" s="51"/>
      <c r="O196" s="38"/>
      <c r="P196" s="38"/>
      <c r="Q196" s="38"/>
      <c r="R196" s="38"/>
      <c r="S196" s="38"/>
      <c r="T196" s="38"/>
      <c r="U196" s="38"/>
      <c r="V196" s="38"/>
      <c r="W196" s="38"/>
      <c r="X196" s="38"/>
      <c r="Y196" s="38"/>
      <c r="Z196" s="38"/>
    </row>
    <row r="197" spans="1:26" ht="32.25" customHeight="1">
      <c r="A197" s="38"/>
      <c r="B197" s="38"/>
      <c r="C197" s="38"/>
      <c r="D197" s="38"/>
      <c r="E197" s="38"/>
      <c r="F197" s="38"/>
      <c r="G197" s="38"/>
      <c r="H197" s="38"/>
      <c r="I197" s="38"/>
      <c r="J197" s="38"/>
      <c r="K197" s="38"/>
      <c r="L197" s="51"/>
      <c r="M197" s="51"/>
      <c r="N197" s="51"/>
      <c r="O197" s="38"/>
      <c r="P197" s="38"/>
      <c r="Q197" s="38"/>
      <c r="R197" s="38"/>
      <c r="S197" s="38"/>
      <c r="T197" s="38"/>
      <c r="U197" s="38"/>
      <c r="V197" s="38"/>
      <c r="W197" s="38"/>
      <c r="X197" s="38"/>
      <c r="Y197" s="38"/>
      <c r="Z197" s="38"/>
    </row>
    <row r="198" spans="1:26" ht="32.25" customHeight="1">
      <c r="A198" s="38"/>
      <c r="B198" s="38"/>
      <c r="C198" s="38"/>
      <c r="D198" s="38"/>
      <c r="E198" s="38"/>
      <c r="F198" s="38"/>
      <c r="G198" s="38"/>
      <c r="H198" s="38"/>
      <c r="I198" s="38"/>
      <c r="J198" s="38"/>
      <c r="K198" s="38"/>
      <c r="L198" s="51"/>
      <c r="M198" s="51"/>
      <c r="N198" s="51"/>
      <c r="O198" s="38"/>
      <c r="P198" s="38"/>
      <c r="Q198" s="38"/>
      <c r="R198" s="38"/>
      <c r="S198" s="38"/>
      <c r="T198" s="38"/>
      <c r="U198" s="38"/>
      <c r="V198" s="38"/>
      <c r="W198" s="38"/>
      <c r="X198" s="38"/>
      <c r="Y198" s="38"/>
      <c r="Z198" s="38"/>
    </row>
    <row r="199" spans="1:26" ht="32.25" customHeight="1">
      <c r="A199" s="38"/>
      <c r="B199" s="38"/>
      <c r="C199" s="38"/>
      <c r="D199" s="38"/>
      <c r="E199" s="38"/>
      <c r="F199" s="38"/>
      <c r="G199" s="38"/>
      <c r="H199" s="38"/>
      <c r="I199" s="38"/>
      <c r="J199" s="38"/>
      <c r="K199" s="38"/>
      <c r="L199" s="51"/>
      <c r="M199" s="51"/>
      <c r="N199" s="51"/>
      <c r="O199" s="38"/>
      <c r="P199" s="38"/>
      <c r="Q199" s="38"/>
      <c r="R199" s="38"/>
      <c r="S199" s="38"/>
      <c r="T199" s="38"/>
      <c r="U199" s="38"/>
      <c r="V199" s="38"/>
      <c r="W199" s="38"/>
      <c r="X199" s="38"/>
      <c r="Y199" s="38"/>
      <c r="Z199" s="38"/>
    </row>
    <row r="200" spans="1:26" ht="32.25" customHeight="1">
      <c r="A200" s="38"/>
      <c r="B200" s="38"/>
      <c r="C200" s="38"/>
      <c r="D200" s="38"/>
      <c r="E200" s="38"/>
      <c r="F200" s="38"/>
      <c r="G200" s="38"/>
      <c r="H200" s="38"/>
      <c r="I200" s="38"/>
      <c r="J200" s="38"/>
      <c r="K200" s="38"/>
      <c r="L200" s="51"/>
      <c r="M200" s="51"/>
      <c r="N200" s="51"/>
      <c r="O200" s="38"/>
      <c r="P200" s="38"/>
      <c r="Q200" s="38"/>
      <c r="R200" s="38"/>
      <c r="S200" s="38"/>
      <c r="T200" s="38"/>
      <c r="U200" s="38"/>
      <c r="V200" s="38"/>
      <c r="W200" s="38"/>
      <c r="X200" s="38"/>
      <c r="Y200" s="38"/>
      <c r="Z200" s="38"/>
    </row>
    <row r="201" spans="1:26" ht="32.25" customHeight="1">
      <c r="A201" s="38"/>
      <c r="B201" s="38"/>
      <c r="C201" s="38"/>
      <c r="D201" s="38"/>
      <c r="E201" s="38"/>
      <c r="F201" s="38"/>
      <c r="G201" s="38"/>
      <c r="H201" s="38"/>
      <c r="I201" s="38"/>
      <c r="J201" s="38"/>
      <c r="K201" s="38"/>
      <c r="L201" s="51"/>
      <c r="M201" s="51"/>
      <c r="N201" s="51"/>
      <c r="O201" s="38"/>
      <c r="P201" s="38"/>
      <c r="Q201" s="38"/>
      <c r="R201" s="38"/>
      <c r="S201" s="38"/>
      <c r="T201" s="38"/>
      <c r="U201" s="38"/>
      <c r="V201" s="38"/>
      <c r="W201" s="38"/>
      <c r="X201" s="38"/>
      <c r="Y201" s="38"/>
      <c r="Z201" s="38"/>
    </row>
    <row r="202" spans="1:26" ht="32.25" customHeight="1">
      <c r="A202" s="38"/>
      <c r="B202" s="38"/>
      <c r="C202" s="38"/>
      <c r="D202" s="38"/>
      <c r="E202" s="38"/>
      <c r="F202" s="38"/>
      <c r="G202" s="38"/>
      <c r="H202" s="38"/>
      <c r="I202" s="38"/>
      <c r="J202" s="38"/>
      <c r="K202" s="38"/>
      <c r="L202" s="51"/>
      <c r="M202" s="51"/>
      <c r="N202" s="51"/>
      <c r="O202" s="38"/>
      <c r="P202" s="38"/>
      <c r="Q202" s="38"/>
      <c r="R202" s="38"/>
      <c r="S202" s="38"/>
      <c r="T202" s="38"/>
      <c r="U202" s="38"/>
      <c r="V202" s="38"/>
      <c r="W202" s="38"/>
      <c r="X202" s="38"/>
      <c r="Y202" s="38"/>
      <c r="Z202" s="38"/>
    </row>
    <row r="203" spans="1:26" ht="32.25" customHeight="1">
      <c r="A203" s="38"/>
      <c r="B203" s="38"/>
      <c r="C203" s="38"/>
      <c r="D203" s="38"/>
      <c r="E203" s="38"/>
      <c r="F203" s="38"/>
      <c r="G203" s="38"/>
      <c r="H203" s="38"/>
      <c r="I203" s="38"/>
      <c r="J203" s="38"/>
      <c r="K203" s="38"/>
      <c r="L203" s="51"/>
      <c r="M203" s="51"/>
      <c r="N203" s="51"/>
      <c r="O203" s="38"/>
      <c r="P203" s="38"/>
      <c r="Q203" s="38"/>
      <c r="R203" s="38"/>
      <c r="S203" s="38"/>
      <c r="T203" s="38"/>
      <c r="U203" s="38"/>
      <c r="V203" s="38"/>
      <c r="W203" s="38"/>
      <c r="X203" s="38"/>
      <c r="Y203" s="38"/>
      <c r="Z203" s="38"/>
    </row>
    <row r="204" spans="1:26" ht="32.25" customHeight="1">
      <c r="A204" s="38"/>
      <c r="B204" s="38"/>
      <c r="C204" s="38"/>
      <c r="D204" s="38"/>
      <c r="E204" s="38"/>
      <c r="F204" s="38"/>
      <c r="G204" s="38"/>
      <c r="H204" s="38"/>
      <c r="I204" s="38"/>
      <c r="J204" s="38"/>
      <c r="K204" s="38"/>
      <c r="L204" s="51"/>
      <c r="M204" s="51"/>
      <c r="N204" s="51"/>
      <c r="O204" s="38"/>
      <c r="P204" s="38"/>
      <c r="Q204" s="38"/>
      <c r="R204" s="38"/>
      <c r="S204" s="38"/>
      <c r="T204" s="38"/>
      <c r="U204" s="38"/>
      <c r="V204" s="38"/>
      <c r="W204" s="38"/>
      <c r="X204" s="38"/>
      <c r="Y204" s="38"/>
      <c r="Z204" s="38"/>
    </row>
    <row r="205" spans="1:26" ht="32.25" customHeight="1">
      <c r="A205" s="38"/>
      <c r="B205" s="38"/>
      <c r="C205" s="38"/>
      <c r="D205" s="38"/>
      <c r="E205" s="38"/>
      <c r="F205" s="38"/>
      <c r="G205" s="38"/>
      <c r="H205" s="38"/>
      <c r="I205" s="38"/>
      <c r="J205" s="38"/>
      <c r="K205" s="38"/>
      <c r="L205" s="51"/>
      <c r="M205" s="51"/>
      <c r="N205" s="51"/>
      <c r="O205" s="38"/>
      <c r="P205" s="38"/>
      <c r="Q205" s="38"/>
      <c r="R205" s="38"/>
      <c r="S205" s="38"/>
      <c r="T205" s="38"/>
      <c r="U205" s="38"/>
      <c r="V205" s="38"/>
      <c r="W205" s="38"/>
      <c r="X205" s="38"/>
      <c r="Y205" s="38"/>
      <c r="Z205" s="38"/>
    </row>
    <row r="206" spans="1:26" ht="32.25" customHeight="1">
      <c r="A206" s="38"/>
      <c r="B206" s="38"/>
      <c r="C206" s="38"/>
      <c r="D206" s="38"/>
      <c r="E206" s="38"/>
      <c r="F206" s="38"/>
      <c r="G206" s="38"/>
      <c r="H206" s="38"/>
      <c r="I206" s="38"/>
      <c r="J206" s="38"/>
      <c r="K206" s="38"/>
      <c r="L206" s="51"/>
      <c r="M206" s="51"/>
      <c r="N206" s="51"/>
      <c r="O206" s="38"/>
      <c r="P206" s="38"/>
      <c r="Q206" s="38"/>
      <c r="R206" s="38"/>
      <c r="S206" s="38"/>
      <c r="T206" s="38"/>
      <c r="U206" s="38"/>
      <c r="V206" s="38"/>
      <c r="W206" s="38"/>
      <c r="X206" s="38"/>
      <c r="Y206" s="38"/>
      <c r="Z206" s="38"/>
    </row>
    <row r="207" spans="1:26" ht="32.25" customHeight="1">
      <c r="A207" s="38"/>
      <c r="B207" s="38"/>
      <c r="C207" s="38"/>
      <c r="D207" s="38"/>
      <c r="E207" s="38"/>
      <c r="F207" s="38"/>
      <c r="G207" s="38"/>
      <c r="H207" s="38"/>
      <c r="I207" s="38"/>
      <c r="J207" s="38"/>
      <c r="K207" s="38"/>
      <c r="L207" s="51"/>
      <c r="M207" s="51"/>
      <c r="N207" s="51"/>
      <c r="O207" s="38"/>
      <c r="P207" s="38"/>
      <c r="Q207" s="38"/>
      <c r="R207" s="38"/>
      <c r="S207" s="38"/>
      <c r="T207" s="38"/>
      <c r="U207" s="38"/>
      <c r="V207" s="38"/>
      <c r="W207" s="38"/>
      <c r="X207" s="38"/>
      <c r="Y207" s="38"/>
      <c r="Z207" s="38"/>
    </row>
    <row r="208" spans="1:26" ht="32.25" customHeight="1">
      <c r="A208" s="38"/>
      <c r="B208" s="38"/>
      <c r="C208" s="38"/>
      <c r="D208" s="38"/>
      <c r="E208" s="38"/>
      <c r="F208" s="38"/>
      <c r="G208" s="38"/>
      <c r="H208" s="38"/>
      <c r="I208" s="38"/>
      <c r="J208" s="38"/>
      <c r="K208" s="38"/>
      <c r="L208" s="51"/>
      <c r="M208" s="51"/>
      <c r="N208" s="51"/>
      <c r="O208" s="38"/>
      <c r="P208" s="38"/>
      <c r="Q208" s="38"/>
      <c r="R208" s="38"/>
      <c r="S208" s="38"/>
      <c r="T208" s="38"/>
      <c r="U208" s="38"/>
      <c r="V208" s="38"/>
      <c r="W208" s="38"/>
      <c r="X208" s="38"/>
      <c r="Y208" s="38"/>
      <c r="Z208" s="38"/>
    </row>
    <row r="209" spans="1:26" ht="32.25" customHeight="1">
      <c r="A209" s="38"/>
      <c r="B209" s="38"/>
      <c r="C209" s="38"/>
      <c r="D209" s="38"/>
      <c r="E209" s="38"/>
      <c r="F209" s="38"/>
      <c r="G209" s="38"/>
      <c r="H209" s="38"/>
      <c r="I209" s="38"/>
      <c r="J209" s="38"/>
      <c r="K209" s="38"/>
      <c r="L209" s="51"/>
      <c r="M209" s="51"/>
      <c r="N209" s="51"/>
      <c r="O209" s="38"/>
      <c r="P209" s="38"/>
      <c r="Q209" s="38"/>
      <c r="R209" s="38"/>
      <c r="S209" s="38"/>
      <c r="T209" s="38"/>
      <c r="U209" s="38"/>
      <c r="V209" s="38"/>
      <c r="W209" s="38"/>
      <c r="X209" s="38"/>
      <c r="Y209" s="38"/>
      <c r="Z209" s="38"/>
    </row>
    <row r="210" spans="1:26" ht="32.25" customHeight="1">
      <c r="A210" s="38"/>
      <c r="B210" s="38"/>
      <c r="C210" s="38"/>
      <c r="D210" s="38"/>
      <c r="E210" s="38"/>
      <c r="F210" s="38"/>
      <c r="G210" s="38"/>
      <c r="H210" s="38"/>
      <c r="I210" s="38"/>
      <c r="J210" s="38"/>
      <c r="K210" s="38"/>
      <c r="L210" s="51"/>
      <c r="M210" s="51"/>
      <c r="N210" s="51"/>
      <c r="O210" s="38"/>
      <c r="P210" s="38"/>
      <c r="Q210" s="38"/>
      <c r="R210" s="38"/>
      <c r="S210" s="38"/>
      <c r="T210" s="38"/>
      <c r="U210" s="38"/>
      <c r="V210" s="38"/>
      <c r="W210" s="38"/>
      <c r="X210" s="38"/>
      <c r="Y210" s="38"/>
      <c r="Z210" s="38"/>
    </row>
    <row r="211" spans="1:26" ht="32.25" customHeight="1">
      <c r="A211" s="38"/>
      <c r="B211" s="38"/>
      <c r="C211" s="38"/>
      <c r="D211" s="38"/>
      <c r="E211" s="38"/>
      <c r="F211" s="38"/>
      <c r="G211" s="38"/>
      <c r="H211" s="38"/>
      <c r="I211" s="38"/>
      <c r="J211" s="38"/>
      <c r="K211" s="38"/>
      <c r="L211" s="51"/>
      <c r="M211" s="51"/>
      <c r="N211" s="51"/>
      <c r="O211" s="38"/>
      <c r="P211" s="38"/>
      <c r="Q211" s="38"/>
      <c r="R211" s="38"/>
      <c r="S211" s="38"/>
      <c r="T211" s="38"/>
      <c r="U211" s="38"/>
      <c r="V211" s="38"/>
      <c r="W211" s="38"/>
      <c r="X211" s="38"/>
      <c r="Y211" s="38"/>
      <c r="Z211" s="38"/>
    </row>
    <row r="212" spans="1:26" ht="32.25" customHeight="1">
      <c r="A212" s="38"/>
      <c r="B212" s="38"/>
      <c r="C212" s="38"/>
      <c r="D212" s="38"/>
      <c r="E212" s="38"/>
      <c r="F212" s="38"/>
      <c r="G212" s="38"/>
      <c r="H212" s="38"/>
      <c r="I212" s="38"/>
      <c r="J212" s="38"/>
      <c r="K212" s="38"/>
      <c r="L212" s="51"/>
      <c r="M212" s="51"/>
      <c r="N212" s="51"/>
      <c r="O212" s="38"/>
      <c r="P212" s="38"/>
      <c r="Q212" s="38"/>
      <c r="R212" s="38"/>
      <c r="S212" s="38"/>
      <c r="T212" s="38"/>
      <c r="U212" s="38"/>
      <c r="V212" s="38"/>
      <c r="W212" s="38"/>
      <c r="X212" s="38"/>
      <c r="Y212" s="38"/>
      <c r="Z212" s="38"/>
    </row>
    <row r="213" spans="1:26" ht="32.25" customHeight="1">
      <c r="A213" s="38"/>
      <c r="B213" s="38"/>
      <c r="C213" s="38"/>
      <c r="D213" s="38"/>
      <c r="E213" s="38"/>
      <c r="F213" s="38"/>
      <c r="G213" s="38"/>
      <c r="H213" s="38"/>
      <c r="I213" s="38"/>
      <c r="J213" s="38"/>
      <c r="K213" s="38"/>
      <c r="L213" s="51"/>
      <c r="M213" s="51"/>
      <c r="N213" s="51"/>
      <c r="O213" s="38"/>
      <c r="P213" s="38"/>
      <c r="Q213" s="38"/>
      <c r="R213" s="38"/>
      <c r="S213" s="38"/>
      <c r="T213" s="38"/>
      <c r="U213" s="38"/>
      <c r="V213" s="38"/>
      <c r="W213" s="38"/>
      <c r="X213" s="38"/>
      <c r="Y213" s="38"/>
      <c r="Z213" s="38"/>
    </row>
    <row r="214" spans="1:26" ht="32.25" customHeight="1">
      <c r="A214" s="38"/>
      <c r="B214" s="38"/>
      <c r="C214" s="38"/>
      <c r="D214" s="38"/>
      <c r="E214" s="38"/>
      <c r="F214" s="38"/>
      <c r="G214" s="38"/>
      <c r="H214" s="38"/>
      <c r="I214" s="38"/>
      <c r="J214" s="38"/>
      <c r="K214" s="38"/>
      <c r="L214" s="51"/>
      <c r="M214" s="51"/>
      <c r="N214" s="51"/>
      <c r="O214" s="38"/>
      <c r="P214" s="38"/>
      <c r="Q214" s="38"/>
      <c r="R214" s="38"/>
      <c r="S214" s="38"/>
      <c r="T214" s="38"/>
      <c r="U214" s="38"/>
      <c r="V214" s="38"/>
      <c r="W214" s="38"/>
      <c r="X214" s="38"/>
      <c r="Y214" s="38"/>
      <c r="Z214" s="38"/>
    </row>
    <row r="215" spans="1:26" ht="32.25" customHeight="1">
      <c r="A215" s="38"/>
      <c r="B215" s="38"/>
      <c r="C215" s="38"/>
      <c r="D215" s="38"/>
      <c r="E215" s="38"/>
      <c r="F215" s="38"/>
      <c r="G215" s="38"/>
      <c r="H215" s="38"/>
      <c r="I215" s="38"/>
      <c r="J215" s="38"/>
      <c r="K215" s="38"/>
      <c r="L215" s="51"/>
      <c r="M215" s="51"/>
      <c r="N215" s="51"/>
      <c r="O215" s="38"/>
      <c r="P215" s="38"/>
      <c r="Q215" s="38"/>
      <c r="R215" s="38"/>
      <c r="S215" s="38"/>
      <c r="T215" s="38"/>
      <c r="U215" s="38"/>
      <c r="V215" s="38"/>
      <c r="W215" s="38"/>
      <c r="X215" s="38"/>
      <c r="Y215" s="38"/>
      <c r="Z215" s="38"/>
    </row>
    <row r="216" spans="1:26" ht="32.25" customHeight="1">
      <c r="A216" s="38"/>
      <c r="B216" s="38"/>
      <c r="C216" s="38"/>
      <c r="D216" s="38"/>
      <c r="E216" s="38"/>
      <c r="F216" s="38"/>
      <c r="G216" s="38"/>
      <c r="H216" s="38"/>
      <c r="I216" s="38"/>
      <c r="J216" s="38"/>
      <c r="K216" s="38"/>
      <c r="L216" s="51"/>
      <c r="M216" s="51"/>
      <c r="N216" s="51"/>
      <c r="O216" s="38"/>
      <c r="P216" s="38"/>
      <c r="Q216" s="38"/>
      <c r="R216" s="38"/>
      <c r="S216" s="38"/>
      <c r="T216" s="38"/>
      <c r="U216" s="38"/>
      <c r="V216" s="38"/>
      <c r="W216" s="38"/>
      <c r="X216" s="38"/>
      <c r="Y216" s="38"/>
      <c r="Z216" s="38"/>
    </row>
    <row r="217" spans="1:26" ht="32.25" customHeight="1">
      <c r="A217" s="38"/>
      <c r="B217" s="38"/>
      <c r="C217" s="38"/>
      <c r="D217" s="38"/>
      <c r="E217" s="38"/>
      <c r="F217" s="38"/>
      <c r="G217" s="38"/>
      <c r="H217" s="38"/>
      <c r="I217" s="38"/>
      <c r="J217" s="38"/>
      <c r="K217" s="38"/>
      <c r="L217" s="51"/>
      <c r="M217" s="51"/>
      <c r="N217" s="51"/>
      <c r="O217" s="38"/>
      <c r="P217" s="38"/>
      <c r="Q217" s="38"/>
      <c r="R217" s="38"/>
      <c r="S217" s="38"/>
      <c r="T217" s="38"/>
      <c r="U217" s="38"/>
      <c r="V217" s="38"/>
      <c r="W217" s="38"/>
      <c r="X217" s="38"/>
      <c r="Y217" s="38"/>
      <c r="Z217" s="38"/>
    </row>
    <row r="218" spans="1:26" ht="32.25" customHeight="1">
      <c r="A218" s="38"/>
      <c r="B218" s="38"/>
      <c r="C218" s="38"/>
      <c r="D218" s="38"/>
      <c r="E218" s="38"/>
      <c r="F218" s="38"/>
      <c r="G218" s="38"/>
      <c r="H218" s="38"/>
      <c r="I218" s="38"/>
      <c r="J218" s="38"/>
      <c r="K218" s="38"/>
      <c r="L218" s="51"/>
      <c r="M218" s="51"/>
      <c r="N218" s="51"/>
      <c r="O218" s="38"/>
      <c r="P218" s="38"/>
      <c r="Q218" s="38"/>
      <c r="R218" s="38"/>
      <c r="S218" s="38"/>
      <c r="T218" s="38"/>
      <c r="U218" s="38"/>
      <c r="V218" s="38"/>
      <c r="W218" s="38"/>
      <c r="X218" s="38"/>
      <c r="Y218" s="38"/>
      <c r="Z218" s="38"/>
    </row>
    <row r="219" spans="1:26" ht="32.25" customHeight="1">
      <c r="A219" s="38"/>
      <c r="B219" s="38"/>
      <c r="C219" s="38"/>
      <c r="D219" s="38"/>
      <c r="E219" s="38"/>
      <c r="F219" s="38"/>
      <c r="G219" s="38"/>
      <c r="H219" s="38"/>
      <c r="I219" s="38"/>
      <c r="J219" s="38"/>
      <c r="K219" s="38"/>
      <c r="L219" s="51"/>
      <c r="M219" s="51"/>
      <c r="N219" s="51"/>
      <c r="O219" s="38"/>
      <c r="P219" s="38"/>
      <c r="Q219" s="38"/>
      <c r="R219" s="38"/>
      <c r="S219" s="38"/>
      <c r="T219" s="38"/>
      <c r="U219" s="38"/>
      <c r="V219" s="38"/>
      <c r="W219" s="38"/>
      <c r="X219" s="38"/>
      <c r="Y219" s="38"/>
      <c r="Z219" s="38"/>
    </row>
    <row r="220" spans="1:26" ht="32.25" customHeight="1">
      <c r="A220" s="38"/>
      <c r="B220" s="38"/>
      <c r="C220" s="38"/>
      <c r="D220" s="38"/>
      <c r="E220" s="38"/>
      <c r="F220" s="38"/>
      <c r="G220" s="38"/>
      <c r="H220" s="38"/>
      <c r="I220" s="38"/>
      <c r="J220" s="38"/>
      <c r="K220" s="38"/>
      <c r="L220" s="51"/>
      <c r="M220" s="51"/>
      <c r="N220" s="51"/>
      <c r="O220" s="38"/>
      <c r="P220" s="38"/>
      <c r="Q220" s="38"/>
      <c r="R220" s="38"/>
      <c r="S220" s="38"/>
      <c r="T220" s="38"/>
      <c r="U220" s="38"/>
      <c r="V220" s="38"/>
      <c r="W220" s="38"/>
      <c r="X220" s="38"/>
      <c r="Y220" s="38"/>
      <c r="Z220" s="38"/>
    </row>
    <row r="221" spans="1:26" ht="32.25" customHeight="1">
      <c r="A221" s="38"/>
      <c r="B221" s="38"/>
      <c r="C221" s="38"/>
      <c r="D221" s="38"/>
      <c r="E221" s="38"/>
      <c r="F221" s="38"/>
      <c r="G221" s="38"/>
      <c r="H221" s="38"/>
      <c r="I221" s="38"/>
      <c r="J221" s="38"/>
      <c r="K221" s="38"/>
      <c r="L221" s="51"/>
      <c r="M221" s="51"/>
      <c r="N221" s="51"/>
      <c r="O221" s="38"/>
      <c r="P221" s="38"/>
      <c r="Q221" s="38"/>
      <c r="R221" s="38"/>
      <c r="S221" s="38"/>
      <c r="T221" s="38"/>
      <c r="U221" s="38"/>
      <c r="V221" s="38"/>
      <c r="W221" s="38"/>
      <c r="X221" s="38"/>
      <c r="Y221" s="38"/>
      <c r="Z221" s="38"/>
    </row>
    <row r="222" spans="1:26" ht="32.25" customHeight="1">
      <c r="A222" s="38"/>
      <c r="B222" s="38"/>
      <c r="C222" s="38"/>
      <c r="D222" s="38"/>
      <c r="E222" s="38"/>
      <c r="F222" s="38"/>
      <c r="G222" s="38"/>
      <c r="H222" s="38"/>
      <c r="I222" s="38"/>
      <c r="J222" s="38"/>
      <c r="K222" s="38"/>
      <c r="L222" s="51"/>
      <c r="M222" s="51"/>
      <c r="N222" s="51"/>
      <c r="O222" s="38"/>
      <c r="P222" s="38"/>
      <c r="Q222" s="38"/>
      <c r="R222" s="38"/>
      <c r="S222" s="38"/>
      <c r="T222" s="38"/>
      <c r="U222" s="38"/>
      <c r="V222" s="38"/>
      <c r="W222" s="38"/>
      <c r="X222" s="38"/>
      <c r="Y222" s="38"/>
      <c r="Z222" s="38"/>
    </row>
    <row r="223" spans="1:26" ht="32.25" customHeight="1">
      <c r="A223" s="38"/>
      <c r="B223" s="38"/>
      <c r="C223" s="38"/>
      <c r="D223" s="38"/>
      <c r="E223" s="38"/>
      <c r="F223" s="38"/>
      <c r="G223" s="38"/>
      <c r="H223" s="38"/>
      <c r="I223" s="38"/>
      <c r="J223" s="38"/>
      <c r="K223" s="38"/>
      <c r="L223" s="51"/>
      <c r="M223" s="51"/>
      <c r="N223" s="51"/>
      <c r="O223" s="38"/>
      <c r="P223" s="38"/>
      <c r="Q223" s="38"/>
      <c r="R223" s="38"/>
      <c r="S223" s="38"/>
      <c r="T223" s="38"/>
      <c r="U223" s="38"/>
      <c r="V223" s="38"/>
      <c r="W223" s="38"/>
      <c r="X223" s="38"/>
      <c r="Y223" s="38"/>
      <c r="Z223" s="38"/>
    </row>
    <row r="224" spans="1:26" ht="32.25" customHeight="1">
      <c r="A224" s="38"/>
      <c r="B224" s="38"/>
      <c r="C224" s="38"/>
      <c r="D224" s="38"/>
      <c r="E224" s="38"/>
      <c r="F224" s="38"/>
      <c r="G224" s="38"/>
      <c r="H224" s="38"/>
      <c r="I224" s="38"/>
      <c r="J224" s="38"/>
      <c r="K224" s="38"/>
      <c r="L224" s="51"/>
      <c r="M224" s="51"/>
      <c r="N224" s="51"/>
      <c r="O224" s="38"/>
      <c r="P224" s="38"/>
      <c r="Q224" s="38"/>
      <c r="R224" s="38"/>
      <c r="S224" s="38"/>
      <c r="T224" s="38"/>
      <c r="U224" s="38"/>
      <c r="V224" s="38"/>
      <c r="W224" s="38"/>
      <c r="X224" s="38"/>
      <c r="Y224" s="38"/>
      <c r="Z224" s="38"/>
    </row>
    <row r="225" spans="1:26" ht="32.25" customHeight="1">
      <c r="A225" s="38"/>
      <c r="B225" s="38"/>
      <c r="C225" s="38"/>
      <c r="D225" s="38"/>
      <c r="E225" s="38"/>
      <c r="F225" s="38"/>
      <c r="G225" s="38"/>
      <c r="H225" s="38"/>
      <c r="I225" s="38"/>
      <c r="J225" s="38"/>
      <c r="K225" s="38"/>
      <c r="L225" s="51"/>
      <c r="M225" s="51"/>
      <c r="N225" s="51"/>
      <c r="O225" s="38"/>
      <c r="P225" s="38"/>
      <c r="Q225" s="38"/>
      <c r="R225" s="38"/>
      <c r="S225" s="38"/>
      <c r="T225" s="38"/>
      <c r="U225" s="38"/>
      <c r="V225" s="38"/>
      <c r="W225" s="38"/>
      <c r="X225" s="38"/>
      <c r="Y225" s="38"/>
      <c r="Z225" s="38"/>
    </row>
    <row r="226" spans="1:26" ht="32.25" customHeight="1">
      <c r="A226" s="38"/>
      <c r="B226" s="38"/>
      <c r="C226" s="38"/>
      <c r="D226" s="38"/>
      <c r="E226" s="38"/>
      <c r="F226" s="38"/>
      <c r="G226" s="38"/>
      <c r="H226" s="38"/>
      <c r="I226" s="38"/>
      <c r="J226" s="38"/>
      <c r="K226" s="38"/>
      <c r="L226" s="51"/>
      <c r="M226" s="51"/>
      <c r="N226" s="51"/>
      <c r="O226" s="38"/>
      <c r="P226" s="38"/>
      <c r="Q226" s="38"/>
      <c r="R226" s="38"/>
      <c r="S226" s="38"/>
      <c r="T226" s="38"/>
      <c r="U226" s="38"/>
      <c r="V226" s="38"/>
      <c r="W226" s="38"/>
      <c r="X226" s="38"/>
      <c r="Y226" s="38"/>
      <c r="Z226" s="38"/>
    </row>
    <row r="227" spans="1:26" ht="32.25" customHeight="1">
      <c r="A227" s="38"/>
      <c r="B227" s="38"/>
      <c r="C227" s="38"/>
      <c r="D227" s="38"/>
      <c r="E227" s="38"/>
      <c r="F227" s="38"/>
      <c r="G227" s="38"/>
      <c r="H227" s="38"/>
      <c r="I227" s="38"/>
      <c r="J227" s="38"/>
      <c r="K227" s="38"/>
      <c r="L227" s="51"/>
      <c r="M227" s="51"/>
      <c r="N227" s="51"/>
      <c r="O227" s="38"/>
      <c r="P227" s="38"/>
      <c r="Q227" s="38"/>
      <c r="R227" s="38"/>
      <c r="S227" s="38"/>
      <c r="T227" s="38"/>
      <c r="U227" s="38"/>
      <c r="V227" s="38"/>
      <c r="W227" s="38"/>
      <c r="X227" s="38"/>
      <c r="Y227" s="38"/>
      <c r="Z227" s="38"/>
    </row>
    <row r="228" spans="1:26" ht="32.25" customHeight="1">
      <c r="A228" s="38"/>
      <c r="B228" s="38"/>
      <c r="C228" s="38"/>
      <c r="D228" s="38"/>
      <c r="E228" s="38"/>
      <c r="F228" s="38"/>
      <c r="G228" s="38"/>
      <c r="H228" s="38"/>
      <c r="I228" s="38"/>
      <c r="J228" s="38"/>
      <c r="K228" s="38"/>
      <c r="L228" s="51"/>
      <c r="M228" s="51"/>
      <c r="N228" s="51"/>
      <c r="O228" s="38"/>
      <c r="P228" s="38"/>
      <c r="Q228" s="38"/>
      <c r="R228" s="38"/>
      <c r="S228" s="38"/>
      <c r="T228" s="38"/>
      <c r="U228" s="38"/>
      <c r="V228" s="38"/>
      <c r="W228" s="38"/>
      <c r="X228" s="38"/>
      <c r="Y228" s="38"/>
      <c r="Z228" s="38"/>
    </row>
    <row r="229" spans="1:26" ht="32.25" customHeight="1">
      <c r="A229" s="38"/>
      <c r="B229" s="38"/>
      <c r="C229" s="38"/>
      <c r="D229" s="38"/>
      <c r="E229" s="38"/>
      <c r="F229" s="38"/>
      <c r="G229" s="38"/>
      <c r="H229" s="38"/>
      <c r="I229" s="38"/>
      <c r="J229" s="38"/>
      <c r="K229" s="38"/>
      <c r="L229" s="51"/>
      <c r="M229" s="51"/>
      <c r="N229" s="51"/>
      <c r="O229" s="38"/>
      <c r="P229" s="38"/>
      <c r="Q229" s="38"/>
      <c r="R229" s="38"/>
      <c r="S229" s="38"/>
      <c r="T229" s="38"/>
      <c r="U229" s="38"/>
      <c r="V229" s="38"/>
      <c r="W229" s="38"/>
      <c r="X229" s="38"/>
      <c r="Y229" s="38"/>
      <c r="Z229" s="38"/>
    </row>
    <row r="230" spans="1:26" ht="32.25" customHeight="1">
      <c r="A230" s="38"/>
      <c r="B230" s="38"/>
      <c r="C230" s="38"/>
      <c r="D230" s="38"/>
      <c r="E230" s="38"/>
      <c r="F230" s="38"/>
      <c r="G230" s="38"/>
      <c r="H230" s="38"/>
      <c r="I230" s="38"/>
      <c r="J230" s="38"/>
      <c r="K230" s="38"/>
      <c r="L230" s="51"/>
      <c r="M230" s="51"/>
      <c r="N230" s="51"/>
      <c r="O230" s="38"/>
      <c r="P230" s="38"/>
      <c r="Q230" s="38"/>
      <c r="R230" s="38"/>
      <c r="S230" s="38"/>
      <c r="T230" s="38"/>
      <c r="U230" s="38"/>
      <c r="V230" s="38"/>
      <c r="W230" s="38"/>
      <c r="X230" s="38"/>
      <c r="Y230" s="38"/>
      <c r="Z230" s="38"/>
    </row>
    <row r="231" spans="1:26" ht="32.25" customHeight="1">
      <c r="A231" s="38"/>
      <c r="B231" s="38"/>
      <c r="C231" s="38"/>
      <c r="D231" s="38"/>
      <c r="E231" s="38"/>
      <c r="F231" s="38"/>
      <c r="G231" s="38"/>
      <c r="H231" s="38"/>
      <c r="I231" s="38"/>
      <c r="J231" s="38"/>
      <c r="K231" s="38"/>
      <c r="L231" s="51"/>
      <c r="M231" s="51"/>
      <c r="N231" s="51"/>
      <c r="O231" s="38"/>
      <c r="P231" s="38"/>
      <c r="Q231" s="38"/>
      <c r="R231" s="38"/>
      <c r="S231" s="38"/>
      <c r="T231" s="38"/>
      <c r="U231" s="38"/>
      <c r="V231" s="38"/>
      <c r="W231" s="38"/>
      <c r="X231" s="38"/>
      <c r="Y231" s="38"/>
      <c r="Z231" s="38"/>
    </row>
    <row r="232" spans="1:26" ht="32.25" customHeight="1">
      <c r="A232" s="38"/>
      <c r="B232" s="38"/>
      <c r="C232" s="38"/>
      <c r="D232" s="38"/>
      <c r="E232" s="38"/>
      <c r="F232" s="38"/>
      <c r="G232" s="38"/>
      <c r="H232" s="38"/>
      <c r="I232" s="38"/>
      <c r="J232" s="38"/>
      <c r="K232" s="38"/>
      <c r="L232" s="51"/>
      <c r="M232" s="51"/>
      <c r="N232" s="51"/>
      <c r="O232" s="38"/>
      <c r="P232" s="38"/>
      <c r="Q232" s="38"/>
      <c r="R232" s="38"/>
      <c r="S232" s="38"/>
      <c r="T232" s="38"/>
      <c r="U232" s="38"/>
      <c r="V232" s="38"/>
      <c r="W232" s="38"/>
      <c r="X232" s="38"/>
      <c r="Y232" s="38"/>
      <c r="Z232" s="38"/>
    </row>
    <row r="233" spans="1:26" ht="32.25" customHeight="1">
      <c r="A233" s="38"/>
      <c r="B233" s="38"/>
      <c r="C233" s="38"/>
      <c r="D233" s="38"/>
      <c r="E233" s="38"/>
      <c r="F233" s="38"/>
      <c r="G233" s="38"/>
      <c r="H233" s="38"/>
      <c r="I233" s="38"/>
      <c r="J233" s="38"/>
      <c r="K233" s="38"/>
      <c r="L233" s="51"/>
      <c r="M233" s="51"/>
      <c r="N233" s="51"/>
      <c r="O233" s="38"/>
      <c r="P233" s="38"/>
      <c r="Q233" s="38"/>
      <c r="R233" s="38"/>
      <c r="S233" s="38"/>
      <c r="T233" s="38"/>
      <c r="U233" s="38"/>
      <c r="V233" s="38"/>
      <c r="W233" s="38"/>
      <c r="X233" s="38"/>
      <c r="Y233" s="38"/>
      <c r="Z233" s="38"/>
    </row>
    <row r="234" spans="1:26" ht="32.25" customHeight="1">
      <c r="A234" s="38"/>
      <c r="B234" s="38"/>
      <c r="C234" s="38"/>
      <c r="D234" s="38"/>
      <c r="E234" s="38"/>
      <c r="F234" s="38"/>
      <c r="G234" s="38"/>
      <c r="H234" s="38"/>
      <c r="I234" s="38"/>
      <c r="J234" s="38"/>
      <c r="K234" s="38"/>
      <c r="L234" s="51"/>
      <c r="M234" s="51"/>
      <c r="N234" s="51"/>
      <c r="O234" s="38"/>
      <c r="P234" s="38"/>
      <c r="Q234" s="38"/>
      <c r="R234" s="38"/>
      <c r="S234" s="38"/>
      <c r="T234" s="38"/>
      <c r="U234" s="38"/>
      <c r="V234" s="38"/>
      <c r="W234" s="38"/>
      <c r="X234" s="38"/>
      <c r="Y234" s="38"/>
      <c r="Z234" s="38"/>
    </row>
    <row r="235" spans="1:26" ht="32.25" customHeight="1">
      <c r="A235" s="38"/>
      <c r="B235" s="38"/>
      <c r="C235" s="38"/>
      <c r="D235" s="38"/>
      <c r="E235" s="38"/>
      <c r="F235" s="38"/>
      <c r="G235" s="38"/>
      <c r="H235" s="38"/>
      <c r="I235" s="38"/>
      <c r="J235" s="38"/>
      <c r="K235" s="38"/>
      <c r="L235" s="51"/>
      <c r="M235" s="51"/>
      <c r="N235" s="51"/>
      <c r="O235" s="38"/>
      <c r="P235" s="38"/>
      <c r="Q235" s="38"/>
      <c r="R235" s="38"/>
      <c r="S235" s="38"/>
      <c r="T235" s="38"/>
      <c r="U235" s="38"/>
      <c r="V235" s="38"/>
      <c r="W235" s="38"/>
      <c r="X235" s="38"/>
      <c r="Y235" s="38"/>
      <c r="Z235" s="38"/>
    </row>
    <row r="236" spans="1:26" ht="32.25" customHeight="1">
      <c r="A236" s="38"/>
      <c r="B236" s="38"/>
      <c r="C236" s="38"/>
      <c r="D236" s="38"/>
      <c r="E236" s="38"/>
      <c r="F236" s="38"/>
      <c r="G236" s="38"/>
      <c r="H236" s="38"/>
      <c r="I236" s="38"/>
      <c r="J236" s="38"/>
      <c r="K236" s="38"/>
      <c r="L236" s="51"/>
      <c r="M236" s="51"/>
      <c r="N236" s="51"/>
      <c r="O236" s="38"/>
      <c r="P236" s="38"/>
      <c r="Q236" s="38"/>
      <c r="R236" s="38"/>
      <c r="S236" s="38"/>
      <c r="T236" s="38"/>
      <c r="U236" s="38"/>
      <c r="V236" s="38"/>
      <c r="W236" s="38"/>
      <c r="X236" s="38"/>
      <c r="Y236" s="38"/>
      <c r="Z236" s="38"/>
    </row>
    <row r="237" spans="1:26" ht="32.25" customHeight="1">
      <c r="A237" s="38"/>
      <c r="B237" s="38"/>
      <c r="C237" s="38"/>
      <c r="D237" s="38"/>
      <c r="E237" s="38"/>
      <c r="F237" s="38"/>
      <c r="G237" s="38"/>
      <c r="H237" s="38"/>
      <c r="I237" s="38"/>
      <c r="J237" s="38"/>
      <c r="K237" s="38"/>
      <c r="L237" s="51"/>
      <c r="M237" s="51"/>
      <c r="N237" s="51"/>
      <c r="O237" s="38"/>
      <c r="P237" s="38"/>
      <c r="Q237" s="38"/>
      <c r="R237" s="38"/>
      <c r="S237" s="38"/>
      <c r="T237" s="38"/>
      <c r="U237" s="38"/>
      <c r="V237" s="38"/>
      <c r="W237" s="38"/>
      <c r="X237" s="38"/>
      <c r="Y237" s="38"/>
      <c r="Z237" s="38"/>
    </row>
    <row r="238" spans="1:26" ht="32.25" customHeight="1">
      <c r="A238" s="38"/>
      <c r="B238" s="38"/>
      <c r="C238" s="38"/>
      <c r="D238" s="38"/>
      <c r="E238" s="38"/>
      <c r="F238" s="38"/>
      <c r="G238" s="38"/>
      <c r="H238" s="38"/>
      <c r="I238" s="38"/>
      <c r="J238" s="38"/>
      <c r="K238" s="38"/>
      <c r="L238" s="51"/>
      <c r="M238" s="51"/>
      <c r="N238" s="51"/>
      <c r="O238" s="38"/>
      <c r="P238" s="38"/>
      <c r="Q238" s="38"/>
      <c r="R238" s="38"/>
      <c r="S238" s="38"/>
      <c r="T238" s="38"/>
      <c r="U238" s="38"/>
      <c r="V238" s="38"/>
      <c r="W238" s="38"/>
      <c r="X238" s="38"/>
      <c r="Y238" s="38"/>
      <c r="Z238" s="38"/>
    </row>
    <row r="239" spans="1:26" ht="32.25" customHeight="1">
      <c r="A239" s="38"/>
      <c r="B239" s="38"/>
      <c r="C239" s="38"/>
      <c r="D239" s="38"/>
      <c r="E239" s="38"/>
      <c r="F239" s="38"/>
      <c r="G239" s="38"/>
      <c r="H239" s="38"/>
      <c r="I239" s="38"/>
      <c r="J239" s="38"/>
      <c r="K239" s="38"/>
      <c r="L239" s="51"/>
      <c r="M239" s="51"/>
      <c r="N239" s="51"/>
      <c r="O239" s="38"/>
      <c r="P239" s="38"/>
      <c r="Q239" s="38"/>
      <c r="R239" s="38"/>
      <c r="S239" s="38"/>
      <c r="T239" s="38"/>
      <c r="U239" s="38"/>
      <c r="V239" s="38"/>
      <c r="W239" s="38"/>
      <c r="X239" s="38"/>
      <c r="Y239" s="38"/>
      <c r="Z239" s="38"/>
    </row>
    <row r="240" spans="1:26" ht="32.25" customHeight="1">
      <c r="A240" s="38"/>
      <c r="B240" s="38"/>
      <c r="C240" s="38"/>
      <c r="D240" s="38"/>
      <c r="E240" s="38"/>
      <c r="F240" s="38"/>
      <c r="G240" s="38"/>
      <c r="H240" s="38"/>
      <c r="I240" s="38"/>
      <c r="J240" s="38"/>
      <c r="K240" s="38"/>
      <c r="L240" s="51"/>
      <c r="M240" s="51"/>
      <c r="N240" s="51"/>
      <c r="O240" s="38"/>
      <c r="P240" s="38"/>
      <c r="Q240" s="38"/>
      <c r="R240" s="38"/>
      <c r="S240" s="38"/>
      <c r="T240" s="38"/>
      <c r="U240" s="38"/>
      <c r="V240" s="38"/>
      <c r="W240" s="38"/>
      <c r="X240" s="38"/>
      <c r="Y240" s="38"/>
      <c r="Z240" s="38"/>
    </row>
    <row r="241" spans="1:26" ht="32.25" customHeight="1">
      <c r="A241" s="38"/>
      <c r="B241" s="38"/>
      <c r="C241" s="38"/>
      <c r="D241" s="38"/>
      <c r="E241" s="38"/>
      <c r="F241" s="38"/>
      <c r="G241" s="38"/>
      <c r="H241" s="38"/>
      <c r="I241" s="38"/>
      <c r="J241" s="38"/>
      <c r="K241" s="38"/>
      <c r="L241" s="51"/>
      <c r="M241" s="51"/>
      <c r="N241" s="51"/>
      <c r="O241" s="38"/>
      <c r="P241" s="38"/>
      <c r="Q241" s="38"/>
      <c r="R241" s="38"/>
      <c r="S241" s="38"/>
      <c r="T241" s="38"/>
      <c r="U241" s="38"/>
      <c r="V241" s="38"/>
      <c r="W241" s="38"/>
      <c r="X241" s="38"/>
      <c r="Y241" s="38"/>
      <c r="Z241" s="38"/>
    </row>
    <row r="242" spans="1:26" ht="32.25" customHeight="1">
      <c r="A242" s="38"/>
      <c r="B242" s="38"/>
      <c r="C242" s="38"/>
      <c r="D242" s="38"/>
      <c r="E242" s="38"/>
      <c r="F242" s="38"/>
      <c r="G242" s="38"/>
      <c r="H242" s="38"/>
      <c r="I242" s="38"/>
      <c r="J242" s="38"/>
      <c r="K242" s="38"/>
      <c r="L242" s="51"/>
      <c r="M242" s="51"/>
      <c r="N242" s="51"/>
      <c r="O242" s="38"/>
      <c r="P242" s="38"/>
      <c r="Q242" s="38"/>
      <c r="R242" s="38"/>
      <c r="S242" s="38"/>
      <c r="T242" s="38"/>
      <c r="U242" s="38"/>
      <c r="V242" s="38"/>
      <c r="W242" s="38"/>
      <c r="X242" s="38"/>
      <c r="Y242" s="38"/>
      <c r="Z242" s="38"/>
    </row>
    <row r="243" spans="1:26" ht="32.25" customHeight="1">
      <c r="A243" s="38"/>
      <c r="B243" s="38"/>
      <c r="C243" s="38"/>
      <c r="D243" s="38"/>
      <c r="E243" s="38"/>
      <c r="F243" s="38"/>
      <c r="G243" s="38"/>
      <c r="H243" s="38"/>
      <c r="I243" s="38"/>
      <c r="J243" s="38"/>
      <c r="K243" s="38"/>
      <c r="L243" s="51"/>
      <c r="M243" s="51"/>
      <c r="N243" s="51"/>
      <c r="O243" s="38"/>
      <c r="P243" s="38"/>
      <c r="Q243" s="38"/>
      <c r="R243" s="38"/>
      <c r="S243" s="38"/>
      <c r="T243" s="38"/>
      <c r="U243" s="38"/>
      <c r="V243" s="38"/>
      <c r="W243" s="38"/>
      <c r="X243" s="38"/>
      <c r="Y243" s="38"/>
      <c r="Z243" s="38"/>
    </row>
    <row r="244" spans="1:26" ht="32.25" customHeight="1">
      <c r="A244" s="38"/>
      <c r="B244" s="38"/>
      <c r="C244" s="38"/>
      <c r="D244" s="38"/>
      <c r="E244" s="38"/>
      <c r="F244" s="38"/>
      <c r="G244" s="38"/>
      <c r="H244" s="38"/>
      <c r="I244" s="38"/>
      <c r="J244" s="38"/>
      <c r="K244" s="38"/>
      <c r="L244" s="51"/>
      <c r="M244" s="51"/>
      <c r="N244" s="51"/>
      <c r="O244" s="38"/>
      <c r="P244" s="38"/>
      <c r="Q244" s="38"/>
      <c r="R244" s="38"/>
      <c r="S244" s="38"/>
      <c r="T244" s="38"/>
      <c r="U244" s="38"/>
      <c r="V244" s="38"/>
      <c r="W244" s="38"/>
      <c r="X244" s="38"/>
      <c r="Y244" s="38"/>
      <c r="Z244" s="38"/>
    </row>
    <row r="245" spans="1:26" ht="32.25" customHeight="1">
      <c r="A245" s="38"/>
      <c r="B245" s="38"/>
      <c r="C245" s="38"/>
      <c r="D245" s="38"/>
      <c r="E245" s="38"/>
      <c r="F245" s="38"/>
      <c r="G245" s="38"/>
      <c r="H245" s="38"/>
      <c r="I245" s="38"/>
      <c r="J245" s="38"/>
      <c r="K245" s="38"/>
      <c r="L245" s="51"/>
      <c r="M245" s="51"/>
      <c r="N245" s="51"/>
      <c r="O245" s="38"/>
      <c r="P245" s="38"/>
      <c r="Q245" s="38"/>
      <c r="R245" s="38"/>
      <c r="S245" s="38"/>
      <c r="T245" s="38"/>
      <c r="U245" s="38"/>
      <c r="V245" s="38"/>
      <c r="W245" s="38"/>
      <c r="X245" s="38"/>
      <c r="Y245" s="38"/>
      <c r="Z245" s="38"/>
    </row>
    <row r="246" spans="1:26" ht="32.25" customHeight="1">
      <c r="A246" s="38"/>
      <c r="B246" s="38"/>
      <c r="C246" s="38"/>
      <c r="D246" s="38"/>
      <c r="E246" s="38"/>
      <c r="F246" s="38"/>
      <c r="G246" s="38"/>
      <c r="H246" s="38"/>
      <c r="I246" s="38"/>
      <c r="J246" s="38"/>
      <c r="K246" s="38"/>
      <c r="L246" s="51"/>
      <c r="M246" s="51"/>
      <c r="N246" s="51"/>
      <c r="O246" s="38"/>
      <c r="P246" s="38"/>
      <c r="Q246" s="38"/>
      <c r="R246" s="38"/>
      <c r="S246" s="38"/>
      <c r="T246" s="38"/>
      <c r="U246" s="38"/>
      <c r="V246" s="38"/>
      <c r="W246" s="38"/>
      <c r="X246" s="38"/>
      <c r="Y246" s="38"/>
      <c r="Z246" s="38"/>
    </row>
    <row r="247" spans="1:26" ht="32.25" customHeight="1">
      <c r="A247" s="38"/>
      <c r="B247" s="38"/>
      <c r="C247" s="38"/>
      <c r="D247" s="38"/>
      <c r="E247" s="38"/>
      <c r="F247" s="38"/>
      <c r="G247" s="38"/>
      <c r="H247" s="38"/>
      <c r="I247" s="38"/>
      <c r="J247" s="38"/>
      <c r="K247" s="38"/>
      <c r="L247" s="51"/>
      <c r="M247" s="51"/>
      <c r="N247" s="51"/>
      <c r="O247" s="38"/>
      <c r="P247" s="38"/>
      <c r="Q247" s="38"/>
      <c r="R247" s="38"/>
      <c r="S247" s="38"/>
      <c r="T247" s="38"/>
      <c r="U247" s="38"/>
      <c r="V247" s="38"/>
      <c r="W247" s="38"/>
      <c r="X247" s="38"/>
      <c r="Y247" s="38"/>
      <c r="Z247" s="38"/>
    </row>
    <row r="248" spans="1:26" ht="32.25" customHeight="1">
      <c r="A248" s="38"/>
      <c r="B248" s="38"/>
      <c r="C248" s="38"/>
      <c r="D248" s="38"/>
      <c r="E248" s="38"/>
      <c r="F248" s="38"/>
      <c r="G248" s="38"/>
      <c r="H248" s="38"/>
      <c r="I248" s="38"/>
      <c r="J248" s="38"/>
      <c r="K248" s="38"/>
      <c r="L248" s="51"/>
      <c r="M248" s="51"/>
      <c r="N248" s="51"/>
      <c r="O248" s="38"/>
      <c r="P248" s="38"/>
      <c r="Q248" s="38"/>
      <c r="R248" s="38"/>
      <c r="S248" s="38"/>
      <c r="T248" s="38"/>
      <c r="U248" s="38"/>
      <c r="V248" s="38"/>
      <c r="W248" s="38"/>
      <c r="X248" s="38"/>
      <c r="Y248" s="38"/>
      <c r="Z248" s="38"/>
    </row>
    <row r="249" spans="1:26" ht="32.25" customHeight="1">
      <c r="A249" s="38"/>
      <c r="B249" s="38"/>
      <c r="C249" s="38"/>
      <c r="D249" s="38"/>
      <c r="E249" s="38"/>
      <c r="F249" s="38"/>
      <c r="G249" s="38"/>
      <c r="H249" s="38"/>
      <c r="I249" s="38"/>
      <c r="J249" s="38"/>
      <c r="K249" s="38"/>
      <c r="L249" s="51"/>
      <c r="M249" s="51"/>
      <c r="N249" s="51"/>
      <c r="O249" s="38"/>
      <c r="P249" s="38"/>
      <c r="Q249" s="38"/>
      <c r="R249" s="38"/>
      <c r="S249" s="38"/>
      <c r="T249" s="38"/>
      <c r="U249" s="38"/>
      <c r="V249" s="38"/>
      <c r="W249" s="38"/>
      <c r="X249" s="38"/>
      <c r="Y249" s="38"/>
      <c r="Z249" s="38"/>
    </row>
    <row r="250" spans="1:26" ht="32.25" customHeight="1">
      <c r="A250" s="38"/>
      <c r="B250" s="38"/>
      <c r="C250" s="38"/>
      <c r="D250" s="38"/>
      <c r="E250" s="38"/>
      <c r="F250" s="38"/>
      <c r="G250" s="38"/>
      <c r="H250" s="38"/>
      <c r="I250" s="38"/>
      <c r="J250" s="38"/>
      <c r="K250" s="38"/>
      <c r="L250" s="51"/>
      <c r="M250" s="51"/>
      <c r="N250" s="51"/>
      <c r="O250" s="38"/>
      <c r="P250" s="38"/>
      <c r="Q250" s="38"/>
      <c r="R250" s="38"/>
      <c r="S250" s="38"/>
      <c r="T250" s="38"/>
      <c r="U250" s="38"/>
      <c r="V250" s="38"/>
      <c r="W250" s="38"/>
      <c r="X250" s="38"/>
      <c r="Y250" s="38"/>
      <c r="Z250" s="38"/>
    </row>
    <row r="251" spans="1:26" ht="32.25" customHeight="1">
      <c r="A251" s="38"/>
      <c r="B251" s="38"/>
      <c r="C251" s="38"/>
      <c r="D251" s="38"/>
      <c r="E251" s="38"/>
      <c r="F251" s="38"/>
      <c r="G251" s="38"/>
      <c r="H251" s="38"/>
      <c r="I251" s="38"/>
      <c r="J251" s="38"/>
      <c r="K251" s="38"/>
      <c r="L251" s="51"/>
      <c r="M251" s="51"/>
      <c r="N251" s="51"/>
      <c r="O251" s="38"/>
      <c r="P251" s="38"/>
      <c r="Q251" s="38"/>
      <c r="R251" s="38"/>
      <c r="S251" s="38"/>
      <c r="T251" s="38"/>
      <c r="U251" s="38"/>
      <c r="V251" s="38"/>
      <c r="W251" s="38"/>
      <c r="X251" s="38"/>
      <c r="Y251" s="38"/>
      <c r="Z251" s="38"/>
    </row>
    <row r="252" spans="1:26" ht="32.25" customHeight="1">
      <c r="A252" s="38"/>
      <c r="B252" s="38"/>
      <c r="C252" s="38"/>
      <c r="D252" s="38"/>
      <c r="E252" s="38"/>
      <c r="F252" s="38"/>
      <c r="G252" s="38"/>
      <c r="H252" s="38"/>
      <c r="I252" s="38"/>
      <c r="J252" s="38"/>
      <c r="K252" s="38"/>
      <c r="L252" s="51"/>
      <c r="M252" s="51"/>
      <c r="N252" s="51"/>
      <c r="O252" s="38"/>
      <c r="P252" s="38"/>
      <c r="Q252" s="38"/>
      <c r="R252" s="38"/>
      <c r="S252" s="38"/>
      <c r="T252" s="38"/>
      <c r="U252" s="38"/>
      <c r="V252" s="38"/>
      <c r="W252" s="38"/>
      <c r="X252" s="38"/>
      <c r="Y252" s="38"/>
      <c r="Z252" s="38"/>
    </row>
    <row r="253" spans="1:26" ht="32.25" customHeight="1">
      <c r="A253" s="38"/>
      <c r="B253" s="38"/>
      <c r="C253" s="38"/>
      <c r="D253" s="38"/>
      <c r="E253" s="38"/>
      <c r="F253" s="38"/>
      <c r="G253" s="38"/>
      <c r="H253" s="38"/>
      <c r="I253" s="38"/>
      <c r="J253" s="38"/>
      <c r="K253" s="38"/>
      <c r="L253" s="51"/>
      <c r="M253" s="51"/>
      <c r="N253" s="51"/>
      <c r="O253" s="38"/>
      <c r="P253" s="38"/>
      <c r="Q253" s="38"/>
      <c r="R253" s="38"/>
      <c r="S253" s="38"/>
      <c r="T253" s="38"/>
      <c r="U253" s="38"/>
      <c r="V253" s="38"/>
      <c r="W253" s="38"/>
      <c r="X253" s="38"/>
      <c r="Y253" s="38"/>
      <c r="Z253" s="38"/>
    </row>
    <row r="254" spans="1:26" ht="32.25" customHeight="1">
      <c r="A254" s="38"/>
      <c r="B254" s="38"/>
      <c r="C254" s="38"/>
      <c r="D254" s="38"/>
      <c r="E254" s="38"/>
      <c r="F254" s="38"/>
      <c r="G254" s="38"/>
      <c r="H254" s="38"/>
      <c r="I254" s="38"/>
      <c r="J254" s="38"/>
      <c r="K254" s="38"/>
      <c r="L254" s="51"/>
      <c r="M254" s="51"/>
      <c r="N254" s="51"/>
      <c r="O254" s="38"/>
      <c r="P254" s="38"/>
      <c r="Q254" s="38"/>
      <c r="R254" s="38"/>
      <c r="S254" s="38"/>
      <c r="T254" s="38"/>
      <c r="U254" s="38"/>
      <c r="V254" s="38"/>
      <c r="W254" s="38"/>
      <c r="X254" s="38"/>
      <c r="Y254" s="38"/>
      <c r="Z254" s="38"/>
    </row>
    <row r="255" spans="1:26" ht="32.25" customHeight="1">
      <c r="A255" s="38"/>
      <c r="B255" s="38"/>
      <c r="C255" s="38"/>
      <c r="D255" s="38"/>
      <c r="E255" s="38"/>
      <c r="F255" s="38"/>
      <c r="G255" s="38"/>
      <c r="H255" s="38"/>
      <c r="I255" s="38"/>
      <c r="J255" s="38"/>
      <c r="K255" s="38"/>
      <c r="L255" s="51"/>
      <c r="M255" s="51"/>
      <c r="N255" s="51"/>
      <c r="O255" s="38"/>
      <c r="P255" s="38"/>
      <c r="Q255" s="38"/>
      <c r="R255" s="38"/>
      <c r="S255" s="38"/>
      <c r="T255" s="38"/>
      <c r="U255" s="38"/>
      <c r="V255" s="38"/>
      <c r="W255" s="38"/>
      <c r="X255" s="38"/>
      <c r="Y255" s="38"/>
      <c r="Z255" s="38"/>
    </row>
    <row r="256" spans="1:26" ht="32.25" customHeight="1">
      <c r="A256" s="38"/>
      <c r="B256" s="38"/>
      <c r="C256" s="38"/>
      <c r="D256" s="38"/>
      <c r="E256" s="38"/>
      <c r="F256" s="38"/>
      <c r="G256" s="38"/>
      <c r="H256" s="38"/>
      <c r="I256" s="38"/>
      <c r="J256" s="38"/>
      <c r="K256" s="38"/>
      <c r="L256" s="51"/>
      <c r="M256" s="51"/>
      <c r="N256" s="51"/>
      <c r="O256" s="38"/>
      <c r="P256" s="38"/>
      <c r="Q256" s="38"/>
      <c r="R256" s="38"/>
      <c r="S256" s="38"/>
      <c r="T256" s="38"/>
      <c r="U256" s="38"/>
      <c r="V256" s="38"/>
      <c r="W256" s="38"/>
      <c r="X256" s="38"/>
      <c r="Y256" s="38"/>
      <c r="Z256" s="38"/>
    </row>
    <row r="257" spans="1:26" ht="32.25" customHeight="1">
      <c r="A257" s="38"/>
      <c r="B257" s="38"/>
      <c r="C257" s="38"/>
      <c r="D257" s="38"/>
      <c r="E257" s="38"/>
      <c r="F257" s="38"/>
      <c r="G257" s="38"/>
      <c r="H257" s="38"/>
      <c r="I257" s="38"/>
      <c r="J257" s="38"/>
      <c r="K257" s="38"/>
      <c r="L257" s="51"/>
      <c r="M257" s="51"/>
      <c r="N257" s="51"/>
      <c r="O257" s="38"/>
      <c r="P257" s="38"/>
      <c r="Q257" s="38"/>
      <c r="R257" s="38"/>
      <c r="S257" s="38"/>
      <c r="T257" s="38"/>
      <c r="U257" s="38"/>
      <c r="V257" s="38"/>
      <c r="W257" s="38"/>
      <c r="X257" s="38"/>
      <c r="Y257" s="38"/>
      <c r="Z257" s="38"/>
    </row>
    <row r="258" spans="1:26" ht="32.25" customHeight="1">
      <c r="A258" s="38"/>
      <c r="B258" s="38"/>
      <c r="C258" s="38"/>
      <c r="D258" s="38"/>
      <c r="E258" s="38"/>
      <c r="F258" s="38"/>
      <c r="G258" s="38"/>
      <c r="H258" s="38"/>
      <c r="I258" s="38"/>
      <c r="J258" s="38"/>
      <c r="K258" s="38"/>
      <c r="L258" s="51"/>
      <c r="M258" s="51"/>
      <c r="N258" s="51"/>
      <c r="O258" s="38"/>
      <c r="P258" s="38"/>
      <c r="Q258" s="38"/>
      <c r="R258" s="38"/>
      <c r="S258" s="38"/>
      <c r="T258" s="38"/>
      <c r="U258" s="38"/>
      <c r="V258" s="38"/>
      <c r="W258" s="38"/>
      <c r="X258" s="38"/>
      <c r="Y258" s="38"/>
      <c r="Z258" s="38"/>
    </row>
    <row r="259" spans="1:26" ht="32.25" customHeight="1">
      <c r="A259" s="38"/>
      <c r="B259" s="38"/>
      <c r="C259" s="38"/>
      <c r="D259" s="38"/>
      <c r="E259" s="38"/>
      <c r="F259" s="38"/>
      <c r="G259" s="38"/>
      <c r="H259" s="38"/>
      <c r="I259" s="38"/>
      <c r="J259" s="38"/>
      <c r="K259" s="38"/>
      <c r="L259" s="51"/>
      <c r="M259" s="51"/>
      <c r="N259" s="51"/>
      <c r="O259" s="38"/>
      <c r="P259" s="38"/>
      <c r="Q259" s="38"/>
      <c r="R259" s="38"/>
      <c r="S259" s="38"/>
      <c r="T259" s="38"/>
      <c r="U259" s="38"/>
      <c r="V259" s="38"/>
      <c r="W259" s="38"/>
      <c r="X259" s="38"/>
      <c r="Y259" s="38"/>
      <c r="Z259" s="38"/>
    </row>
    <row r="260" spans="1:26" ht="32.25" customHeight="1">
      <c r="A260" s="38"/>
      <c r="B260" s="38"/>
      <c r="C260" s="38"/>
      <c r="D260" s="38"/>
      <c r="E260" s="38"/>
      <c r="F260" s="38"/>
      <c r="G260" s="38"/>
      <c r="H260" s="38"/>
      <c r="I260" s="38"/>
      <c r="J260" s="38"/>
      <c r="K260" s="38"/>
      <c r="L260" s="51"/>
      <c r="M260" s="51"/>
      <c r="N260" s="51"/>
      <c r="O260" s="38"/>
      <c r="P260" s="38"/>
      <c r="Q260" s="38"/>
      <c r="R260" s="38"/>
      <c r="S260" s="38"/>
      <c r="T260" s="38"/>
      <c r="U260" s="38"/>
      <c r="V260" s="38"/>
      <c r="W260" s="38"/>
      <c r="X260" s="38"/>
      <c r="Y260" s="38"/>
      <c r="Z260" s="38"/>
    </row>
    <row r="261" spans="1:26" ht="32.25" customHeight="1">
      <c r="A261" s="38"/>
      <c r="B261" s="38"/>
      <c r="C261" s="38"/>
      <c r="D261" s="38"/>
      <c r="E261" s="38"/>
      <c r="F261" s="38"/>
      <c r="G261" s="38"/>
      <c r="H261" s="38"/>
      <c r="I261" s="38"/>
      <c r="J261" s="38"/>
      <c r="K261" s="38"/>
      <c r="L261" s="51"/>
      <c r="M261" s="51"/>
      <c r="N261" s="51"/>
      <c r="O261" s="38"/>
      <c r="P261" s="38"/>
      <c r="Q261" s="38"/>
      <c r="R261" s="38"/>
      <c r="S261" s="38"/>
      <c r="T261" s="38"/>
      <c r="U261" s="38"/>
      <c r="V261" s="38"/>
      <c r="W261" s="38"/>
      <c r="X261" s="38"/>
      <c r="Y261" s="38"/>
      <c r="Z261" s="38"/>
    </row>
    <row r="262" spans="1:26" ht="32.25" customHeight="1">
      <c r="A262" s="38"/>
      <c r="B262" s="38"/>
      <c r="C262" s="38"/>
      <c r="D262" s="38"/>
      <c r="E262" s="38"/>
      <c r="F262" s="38"/>
      <c r="G262" s="38"/>
      <c r="H262" s="38"/>
      <c r="I262" s="38"/>
      <c r="J262" s="38"/>
      <c r="K262" s="38"/>
      <c r="L262" s="51"/>
      <c r="M262" s="51"/>
      <c r="N262" s="51"/>
      <c r="O262" s="38"/>
      <c r="P262" s="38"/>
      <c r="Q262" s="38"/>
      <c r="R262" s="38"/>
      <c r="S262" s="38"/>
      <c r="T262" s="38"/>
      <c r="U262" s="38"/>
      <c r="V262" s="38"/>
      <c r="W262" s="38"/>
      <c r="X262" s="38"/>
      <c r="Y262" s="38"/>
      <c r="Z262" s="38"/>
    </row>
    <row r="263" spans="1:26" ht="32.25" customHeight="1">
      <c r="A263" s="38"/>
      <c r="B263" s="38"/>
      <c r="C263" s="38"/>
      <c r="D263" s="38"/>
      <c r="E263" s="38"/>
      <c r="F263" s="38"/>
      <c r="G263" s="38"/>
      <c r="H263" s="38"/>
      <c r="I263" s="38"/>
      <c r="J263" s="38"/>
      <c r="K263" s="38"/>
      <c r="L263" s="51"/>
      <c r="M263" s="51"/>
      <c r="N263" s="51"/>
      <c r="O263" s="38"/>
      <c r="P263" s="38"/>
      <c r="Q263" s="38"/>
      <c r="R263" s="38"/>
      <c r="S263" s="38"/>
      <c r="T263" s="38"/>
      <c r="U263" s="38"/>
      <c r="V263" s="38"/>
      <c r="W263" s="38"/>
      <c r="X263" s="38"/>
      <c r="Y263" s="38"/>
      <c r="Z263" s="38"/>
    </row>
    <row r="264" spans="1:26" ht="32.25" customHeight="1">
      <c r="A264" s="38"/>
      <c r="B264" s="38"/>
      <c r="C264" s="38"/>
      <c r="D264" s="38"/>
      <c r="E264" s="38"/>
      <c r="F264" s="38"/>
      <c r="G264" s="38"/>
      <c r="H264" s="38"/>
      <c r="I264" s="38"/>
      <c r="J264" s="38"/>
      <c r="K264" s="38"/>
      <c r="L264" s="51"/>
      <c r="M264" s="51"/>
      <c r="N264" s="51"/>
      <c r="O264" s="38"/>
      <c r="P264" s="38"/>
      <c r="Q264" s="38"/>
      <c r="R264" s="38"/>
      <c r="S264" s="38"/>
      <c r="T264" s="38"/>
      <c r="U264" s="38"/>
      <c r="V264" s="38"/>
      <c r="W264" s="38"/>
      <c r="X264" s="38"/>
      <c r="Y264" s="38"/>
      <c r="Z264" s="38"/>
    </row>
    <row r="265" spans="1:26" ht="32.25" customHeight="1">
      <c r="A265" s="38"/>
      <c r="B265" s="38"/>
      <c r="C265" s="38"/>
      <c r="D265" s="38"/>
      <c r="E265" s="38"/>
      <c r="F265" s="38"/>
      <c r="G265" s="38"/>
      <c r="H265" s="38"/>
      <c r="I265" s="38"/>
      <c r="J265" s="38"/>
      <c r="K265" s="38"/>
      <c r="L265" s="51"/>
      <c r="M265" s="51"/>
      <c r="N265" s="51"/>
      <c r="O265" s="38"/>
      <c r="P265" s="38"/>
      <c r="Q265" s="38"/>
      <c r="R265" s="38"/>
      <c r="S265" s="38"/>
      <c r="T265" s="38"/>
      <c r="U265" s="38"/>
      <c r="V265" s="38"/>
      <c r="W265" s="38"/>
      <c r="X265" s="38"/>
      <c r="Y265" s="38"/>
      <c r="Z265" s="38"/>
    </row>
    <row r="266" spans="1:26" ht="32.25" customHeight="1">
      <c r="A266" s="38"/>
      <c r="B266" s="38"/>
      <c r="C266" s="38"/>
      <c r="D266" s="38"/>
      <c r="E266" s="38"/>
      <c r="F266" s="38"/>
      <c r="G266" s="38"/>
      <c r="H266" s="38"/>
      <c r="I266" s="38"/>
      <c r="J266" s="38"/>
      <c r="K266" s="38"/>
      <c r="L266" s="51"/>
      <c r="M266" s="51"/>
      <c r="N266" s="51"/>
      <c r="O266" s="38"/>
      <c r="P266" s="38"/>
      <c r="Q266" s="38"/>
      <c r="R266" s="38"/>
      <c r="S266" s="38"/>
      <c r="T266" s="38"/>
      <c r="U266" s="38"/>
      <c r="V266" s="38"/>
      <c r="W266" s="38"/>
      <c r="X266" s="38"/>
      <c r="Y266" s="38"/>
      <c r="Z266" s="38"/>
    </row>
    <row r="267" spans="1:26" ht="32.25" customHeight="1">
      <c r="A267" s="38"/>
      <c r="B267" s="38"/>
      <c r="C267" s="38"/>
      <c r="D267" s="38"/>
      <c r="E267" s="38"/>
      <c r="F267" s="38"/>
      <c r="G267" s="38"/>
      <c r="H267" s="38"/>
      <c r="I267" s="38"/>
      <c r="J267" s="38"/>
      <c r="K267" s="38"/>
      <c r="L267" s="51"/>
      <c r="M267" s="51"/>
      <c r="N267" s="51"/>
      <c r="O267" s="38"/>
      <c r="P267" s="38"/>
      <c r="Q267" s="38"/>
      <c r="R267" s="38"/>
      <c r="S267" s="38"/>
      <c r="T267" s="38"/>
      <c r="U267" s="38"/>
      <c r="V267" s="38"/>
      <c r="W267" s="38"/>
      <c r="X267" s="38"/>
      <c r="Y267" s="38"/>
      <c r="Z267" s="38"/>
    </row>
    <row r="268" spans="1:26" ht="32.25" customHeight="1">
      <c r="A268" s="38"/>
      <c r="B268" s="38"/>
      <c r="C268" s="38"/>
      <c r="D268" s="38"/>
      <c r="E268" s="38"/>
      <c r="F268" s="38"/>
      <c r="G268" s="38"/>
      <c r="H268" s="38"/>
      <c r="I268" s="38"/>
      <c r="J268" s="38"/>
      <c r="K268" s="38"/>
      <c r="L268" s="51"/>
      <c r="M268" s="51"/>
      <c r="N268" s="51"/>
      <c r="O268" s="38"/>
      <c r="P268" s="38"/>
      <c r="Q268" s="38"/>
      <c r="R268" s="38"/>
      <c r="S268" s="38"/>
      <c r="T268" s="38"/>
      <c r="U268" s="38"/>
      <c r="V268" s="38"/>
      <c r="W268" s="38"/>
      <c r="X268" s="38"/>
      <c r="Y268" s="38"/>
      <c r="Z268" s="38"/>
    </row>
    <row r="269" spans="1:26" ht="32.25" customHeight="1">
      <c r="A269" s="38"/>
      <c r="B269" s="38"/>
      <c r="C269" s="38"/>
      <c r="D269" s="38"/>
      <c r="E269" s="38"/>
      <c r="F269" s="38"/>
      <c r="G269" s="38"/>
      <c r="H269" s="38"/>
      <c r="I269" s="38"/>
      <c r="J269" s="38"/>
      <c r="K269" s="38"/>
      <c r="L269" s="51"/>
      <c r="M269" s="51"/>
      <c r="N269" s="51"/>
      <c r="O269" s="38"/>
      <c r="P269" s="38"/>
      <c r="Q269" s="38"/>
      <c r="R269" s="38"/>
      <c r="S269" s="38"/>
      <c r="T269" s="38"/>
      <c r="U269" s="38"/>
      <c r="V269" s="38"/>
      <c r="W269" s="38"/>
      <c r="X269" s="38"/>
      <c r="Y269" s="38"/>
      <c r="Z269" s="38"/>
    </row>
    <row r="270" spans="1:26" ht="32.25" customHeight="1">
      <c r="A270" s="38"/>
      <c r="B270" s="38"/>
      <c r="C270" s="38"/>
      <c r="D270" s="38"/>
      <c r="E270" s="38"/>
      <c r="F270" s="38"/>
      <c r="G270" s="38"/>
      <c r="H270" s="38"/>
      <c r="I270" s="38"/>
      <c r="J270" s="38"/>
      <c r="K270" s="38"/>
      <c r="L270" s="51"/>
      <c r="M270" s="51"/>
      <c r="N270" s="51"/>
      <c r="O270" s="38"/>
      <c r="P270" s="38"/>
      <c r="Q270" s="38"/>
      <c r="R270" s="38"/>
      <c r="S270" s="38"/>
      <c r="T270" s="38"/>
      <c r="U270" s="38"/>
      <c r="V270" s="38"/>
      <c r="W270" s="38"/>
      <c r="X270" s="38"/>
      <c r="Y270" s="38"/>
      <c r="Z270" s="38"/>
    </row>
    <row r="271" spans="1:26" ht="32.25" customHeight="1">
      <c r="A271" s="38"/>
      <c r="B271" s="38"/>
      <c r="C271" s="38"/>
      <c r="D271" s="38"/>
      <c r="E271" s="38"/>
      <c r="F271" s="38"/>
      <c r="G271" s="38"/>
      <c r="H271" s="38"/>
      <c r="I271" s="38"/>
      <c r="J271" s="38"/>
      <c r="K271" s="38"/>
      <c r="L271" s="51"/>
      <c r="M271" s="51"/>
      <c r="N271" s="51"/>
      <c r="O271" s="38"/>
      <c r="P271" s="38"/>
      <c r="Q271" s="38"/>
      <c r="R271" s="38"/>
      <c r="S271" s="38"/>
      <c r="T271" s="38"/>
      <c r="U271" s="38"/>
      <c r="V271" s="38"/>
      <c r="W271" s="38"/>
      <c r="X271" s="38"/>
      <c r="Y271" s="38"/>
      <c r="Z271" s="38"/>
    </row>
    <row r="272" spans="1:26" ht="32.25" customHeight="1">
      <c r="A272" s="38"/>
      <c r="B272" s="38"/>
      <c r="C272" s="38"/>
      <c r="D272" s="38"/>
      <c r="E272" s="38"/>
      <c r="F272" s="38"/>
      <c r="G272" s="38"/>
      <c r="H272" s="38"/>
      <c r="I272" s="38"/>
      <c r="J272" s="38"/>
      <c r="K272" s="38"/>
      <c r="L272" s="51"/>
      <c r="M272" s="51"/>
      <c r="N272" s="51"/>
      <c r="O272" s="38"/>
      <c r="P272" s="38"/>
      <c r="Q272" s="38"/>
      <c r="R272" s="38"/>
      <c r="S272" s="38"/>
      <c r="T272" s="38"/>
      <c r="U272" s="38"/>
      <c r="V272" s="38"/>
      <c r="W272" s="38"/>
      <c r="X272" s="38"/>
      <c r="Y272" s="38"/>
      <c r="Z272" s="38"/>
    </row>
    <row r="273" spans="1:26" ht="32.25" customHeight="1">
      <c r="A273" s="38"/>
      <c r="B273" s="38"/>
      <c r="C273" s="38"/>
      <c r="D273" s="38"/>
      <c r="E273" s="38"/>
      <c r="F273" s="38"/>
      <c r="G273" s="38"/>
      <c r="H273" s="38"/>
      <c r="I273" s="38"/>
      <c r="J273" s="38"/>
      <c r="K273" s="38"/>
      <c r="L273" s="51"/>
      <c r="M273" s="51"/>
      <c r="N273" s="51"/>
      <c r="O273" s="38"/>
      <c r="P273" s="38"/>
      <c r="Q273" s="38"/>
      <c r="R273" s="38"/>
      <c r="S273" s="38"/>
      <c r="T273" s="38"/>
      <c r="U273" s="38"/>
      <c r="V273" s="38"/>
      <c r="W273" s="38"/>
      <c r="X273" s="38"/>
      <c r="Y273" s="38"/>
      <c r="Z273" s="38"/>
    </row>
    <row r="274" spans="1:26" ht="32.25" customHeight="1">
      <c r="A274" s="38"/>
      <c r="B274" s="38"/>
      <c r="C274" s="38"/>
      <c r="D274" s="38"/>
      <c r="E274" s="38"/>
      <c r="F274" s="38"/>
      <c r="G274" s="38"/>
      <c r="H274" s="38"/>
      <c r="I274" s="38"/>
      <c r="J274" s="38"/>
      <c r="K274" s="38"/>
      <c r="L274" s="51"/>
      <c r="M274" s="51"/>
      <c r="N274" s="51"/>
      <c r="O274" s="38"/>
      <c r="P274" s="38"/>
      <c r="Q274" s="38"/>
      <c r="R274" s="38"/>
      <c r="S274" s="38"/>
      <c r="T274" s="38"/>
      <c r="U274" s="38"/>
      <c r="V274" s="38"/>
      <c r="W274" s="38"/>
      <c r="X274" s="38"/>
      <c r="Y274" s="38"/>
      <c r="Z274" s="38"/>
    </row>
    <row r="275" spans="1:26" ht="32.25" customHeight="1">
      <c r="A275" s="38"/>
      <c r="B275" s="38"/>
      <c r="C275" s="38"/>
      <c r="D275" s="38"/>
      <c r="E275" s="38"/>
      <c r="F275" s="38"/>
      <c r="G275" s="38"/>
      <c r="H275" s="38"/>
      <c r="I275" s="38"/>
      <c r="J275" s="38"/>
      <c r="K275" s="38"/>
      <c r="L275" s="51"/>
      <c r="M275" s="51"/>
      <c r="N275" s="51"/>
      <c r="O275" s="38"/>
      <c r="P275" s="38"/>
      <c r="Q275" s="38"/>
      <c r="R275" s="38"/>
      <c r="S275" s="38"/>
      <c r="T275" s="38"/>
      <c r="U275" s="38"/>
      <c r="V275" s="38"/>
      <c r="W275" s="38"/>
      <c r="X275" s="38"/>
      <c r="Y275" s="38"/>
      <c r="Z275" s="38"/>
    </row>
    <row r="276" spans="1:26" ht="32.25" customHeight="1">
      <c r="A276" s="38"/>
      <c r="B276" s="38"/>
      <c r="C276" s="38"/>
      <c r="D276" s="38"/>
      <c r="E276" s="38"/>
      <c r="F276" s="38"/>
      <c r="G276" s="38"/>
      <c r="H276" s="38"/>
      <c r="I276" s="38"/>
      <c r="J276" s="38"/>
      <c r="K276" s="38"/>
      <c r="L276" s="51"/>
      <c r="M276" s="51"/>
      <c r="N276" s="51"/>
      <c r="O276" s="38"/>
      <c r="P276" s="38"/>
      <c r="Q276" s="38"/>
      <c r="R276" s="38"/>
      <c r="S276" s="38"/>
      <c r="T276" s="38"/>
      <c r="U276" s="38"/>
      <c r="V276" s="38"/>
      <c r="W276" s="38"/>
      <c r="X276" s="38"/>
      <c r="Y276" s="38"/>
      <c r="Z276" s="38"/>
    </row>
    <row r="277" spans="1:26" ht="32.25" customHeight="1">
      <c r="A277" s="38"/>
      <c r="B277" s="38"/>
      <c r="C277" s="38"/>
      <c r="D277" s="38"/>
      <c r="E277" s="38"/>
      <c r="F277" s="38"/>
      <c r="G277" s="38"/>
      <c r="H277" s="38"/>
      <c r="I277" s="38"/>
      <c r="J277" s="38"/>
      <c r="K277" s="38"/>
      <c r="L277" s="51"/>
      <c r="M277" s="51"/>
      <c r="N277" s="51"/>
      <c r="O277" s="38"/>
      <c r="P277" s="38"/>
      <c r="Q277" s="38"/>
      <c r="R277" s="38"/>
      <c r="S277" s="38"/>
      <c r="T277" s="38"/>
      <c r="U277" s="38"/>
      <c r="V277" s="38"/>
      <c r="W277" s="38"/>
      <c r="X277" s="38"/>
      <c r="Y277" s="38"/>
      <c r="Z277" s="38"/>
    </row>
    <row r="278" spans="1:26" ht="32.25" customHeight="1">
      <c r="A278" s="38"/>
      <c r="B278" s="38"/>
      <c r="C278" s="38"/>
      <c r="D278" s="38"/>
      <c r="E278" s="38"/>
      <c r="F278" s="38"/>
      <c r="G278" s="38"/>
      <c r="H278" s="38"/>
      <c r="I278" s="38"/>
      <c r="J278" s="38"/>
      <c r="K278" s="38"/>
      <c r="L278" s="51"/>
      <c r="M278" s="51"/>
      <c r="N278" s="51"/>
      <c r="O278" s="38"/>
      <c r="P278" s="38"/>
      <c r="Q278" s="38"/>
      <c r="R278" s="38"/>
      <c r="S278" s="38"/>
      <c r="T278" s="38"/>
      <c r="U278" s="38"/>
      <c r="V278" s="38"/>
      <c r="W278" s="38"/>
      <c r="X278" s="38"/>
      <c r="Y278" s="38"/>
      <c r="Z278" s="38"/>
    </row>
    <row r="279" spans="1:26" ht="32.25" customHeight="1">
      <c r="A279" s="38"/>
      <c r="B279" s="38"/>
      <c r="C279" s="38"/>
      <c r="D279" s="38"/>
      <c r="E279" s="38"/>
      <c r="F279" s="38"/>
      <c r="G279" s="38"/>
      <c r="H279" s="38"/>
      <c r="I279" s="38"/>
      <c r="J279" s="38"/>
      <c r="K279" s="38"/>
      <c r="L279" s="51"/>
      <c r="M279" s="51"/>
      <c r="N279" s="51"/>
      <c r="O279" s="38"/>
      <c r="P279" s="38"/>
      <c r="Q279" s="38"/>
      <c r="R279" s="38"/>
      <c r="S279" s="38"/>
      <c r="T279" s="38"/>
      <c r="U279" s="38"/>
      <c r="V279" s="38"/>
      <c r="W279" s="38"/>
      <c r="X279" s="38"/>
      <c r="Y279" s="38"/>
      <c r="Z279" s="38"/>
    </row>
    <row r="280" spans="1:26" ht="32.25" customHeight="1">
      <c r="A280" s="38"/>
      <c r="B280" s="38"/>
      <c r="C280" s="38"/>
      <c r="D280" s="38"/>
      <c r="E280" s="38"/>
      <c r="F280" s="38"/>
      <c r="G280" s="38"/>
      <c r="H280" s="38"/>
      <c r="I280" s="38"/>
      <c r="J280" s="38"/>
      <c r="K280" s="38"/>
      <c r="L280" s="51"/>
      <c r="M280" s="51"/>
      <c r="N280" s="51"/>
      <c r="O280" s="38"/>
      <c r="P280" s="38"/>
      <c r="Q280" s="38"/>
      <c r="R280" s="38"/>
      <c r="S280" s="38"/>
      <c r="T280" s="38"/>
      <c r="U280" s="38"/>
      <c r="V280" s="38"/>
      <c r="W280" s="38"/>
      <c r="X280" s="38"/>
      <c r="Y280" s="38"/>
      <c r="Z280" s="38"/>
    </row>
    <row r="281" spans="1:26" ht="32.25" customHeight="1">
      <c r="A281" s="38"/>
      <c r="B281" s="38"/>
      <c r="C281" s="38"/>
      <c r="D281" s="38"/>
      <c r="E281" s="38"/>
      <c r="F281" s="38"/>
      <c r="G281" s="38"/>
      <c r="H281" s="38"/>
      <c r="I281" s="38"/>
      <c r="J281" s="38"/>
      <c r="K281" s="38"/>
      <c r="L281" s="51"/>
      <c r="M281" s="51"/>
      <c r="N281" s="51"/>
      <c r="O281" s="38"/>
      <c r="P281" s="38"/>
      <c r="Q281" s="38"/>
      <c r="R281" s="38"/>
      <c r="S281" s="38"/>
      <c r="T281" s="38"/>
      <c r="U281" s="38"/>
      <c r="V281" s="38"/>
      <c r="W281" s="38"/>
      <c r="X281" s="38"/>
      <c r="Y281" s="38"/>
      <c r="Z281" s="38"/>
    </row>
    <row r="282" spans="1:26" ht="32.25" customHeight="1">
      <c r="A282" s="38"/>
      <c r="B282" s="38"/>
      <c r="C282" s="38"/>
      <c r="D282" s="38"/>
      <c r="E282" s="38"/>
      <c r="F282" s="38"/>
      <c r="G282" s="38"/>
      <c r="H282" s="38"/>
      <c r="I282" s="38"/>
      <c r="J282" s="38"/>
      <c r="K282" s="38"/>
      <c r="L282" s="51"/>
      <c r="M282" s="51"/>
      <c r="N282" s="51"/>
      <c r="O282" s="38"/>
      <c r="P282" s="38"/>
      <c r="Q282" s="38"/>
      <c r="R282" s="38"/>
      <c r="S282" s="38"/>
      <c r="T282" s="38"/>
      <c r="U282" s="38"/>
      <c r="V282" s="38"/>
      <c r="W282" s="38"/>
      <c r="X282" s="38"/>
      <c r="Y282" s="38"/>
      <c r="Z282" s="38"/>
    </row>
    <row r="283" spans="1:26" ht="32.25" customHeight="1">
      <c r="A283" s="38"/>
      <c r="B283" s="38"/>
      <c r="C283" s="38"/>
      <c r="D283" s="38"/>
      <c r="E283" s="38"/>
      <c r="F283" s="38"/>
      <c r="G283" s="38"/>
      <c r="H283" s="38"/>
      <c r="I283" s="38"/>
      <c r="J283" s="38"/>
      <c r="K283" s="38"/>
      <c r="L283" s="51"/>
      <c r="M283" s="51"/>
      <c r="N283" s="51"/>
      <c r="O283" s="38"/>
      <c r="P283" s="38"/>
      <c r="Q283" s="38"/>
      <c r="R283" s="38"/>
      <c r="S283" s="38"/>
      <c r="T283" s="38"/>
      <c r="U283" s="38"/>
      <c r="V283" s="38"/>
      <c r="W283" s="38"/>
      <c r="X283" s="38"/>
      <c r="Y283" s="38"/>
      <c r="Z283" s="38"/>
    </row>
    <row r="284" spans="1:26" ht="32.25" customHeight="1">
      <c r="A284" s="38"/>
      <c r="B284" s="38"/>
      <c r="C284" s="38"/>
      <c r="D284" s="38"/>
      <c r="E284" s="38"/>
      <c r="F284" s="38"/>
      <c r="G284" s="38"/>
      <c r="H284" s="38"/>
      <c r="I284" s="38"/>
      <c r="J284" s="38"/>
      <c r="K284" s="38"/>
      <c r="L284" s="51"/>
      <c r="M284" s="51"/>
      <c r="N284" s="51"/>
      <c r="O284" s="38"/>
      <c r="P284" s="38"/>
      <c r="Q284" s="38"/>
      <c r="R284" s="38"/>
      <c r="S284" s="38"/>
      <c r="T284" s="38"/>
      <c r="U284" s="38"/>
      <c r="V284" s="38"/>
      <c r="W284" s="38"/>
      <c r="X284" s="38"/>
      <c r="Y284" s="38"/>
      <c r="Z284" s="38"/>
    </row>
    <row r="285" spans="1:26" ht="32.25" customHeight="1">
      <c r="A285" s="38"/>
      <c r="B285" s="38"/>
      <c r="C285" s="38"/>
      <c r="D285" s="38"/>
      <c r="E285" s="38"/>
      <c r="F285" s="38"/>
      <c r="G285" s="38"/>
      <c r="H285" s="38"/>
      <c r="I285" s="38"/>
      <c r="J285" s="38"/>
      <c r="K285" s="38"/>
      <c r="L285" s="51"/>
      <c r="M285" s="51"/>
      <c r="N285" s="51"/>
      <c r="O285" s="38"/>
      <c r="P285" s="38"/>
      <c r="Q285" s="38"/>
      <c r="R285" s="38"/>
      <c r="S285" s="38"/>
      <c r="T285" s="38"/>
      <c r="U285" s="38"/>
      <c r="V285" s="38"/>
      <c r="W285" s="38"/>
      <c r="X285" s="38"/>
      <c r="Y285" s="38"/>
      <c r="Z285" s="38"/>
    </row>
    <row r="286" spans="1:26" ht="32.25" customHeight="1">
      <c r="A286" s="38"/>
      <c r="B286" s="38"/>
      <c r="C286" s="38"/>
      <c r="D286" s="38"/>
      <c r="E286" s="38"/>
      <c r="F286" s="38"/>
      <c r="G286" s="38"/>
      <c r="H286" s="38"/>
      <c r="I286" s="38"/>
      <c r="J286" s="38"/>
      <c r="K286" s="38"/>
      <c r="L286" s="51"/>
      <c r="M286" s="51"/>
      <c r="N286" s="51"/>
      <c r="O286" s="38"/>
      <c r="P286" s="38"/>
      <c r="Q286" s="38"/>
      <c r="R286" s="38"/>
      <c r="S286" s="38"/>
      <c r="T286" s="38"/>
      <c r="U286" s="38"/>
      <c r="V286" s="38"/>
      <c r="W286" s="38"/>
      <c r="X286" s="38"/>
      <c r="Y286" s="38"/>
      <c r="Z286" s="38"/>
    </row>
    <row r="287" spans="1:26" ht="32.25" customHeight="1">
      <c r="A287" s="38"/>
      <c r="B287" s="38"/>
      <c r="C287" s="38"/>
      <c r="D287" s="38"/>
      <c r="E287" s="38"/>
      <c r="F287" s="38"/>
      <c r="G287" s="38"/>
      <c r="H287" s="38"/>
      <c r="I287" s="38"/>
      <c r="J287" s="38"/>
      <c r="K287" s="38"/>
      <c r="L287" s="51"/>
      <c r="M287" s="51"/>
      <c r="N287" s="51"/>
      <c r="O287" s="38"/>
      <c r="P287" s="38"/>
      <c r="Q287" s="38"/>
      <c r="R287" s="38"/>
      <c r="S287" s="38"/>
      <c r="T287" s="38"/>
      <c r="U287" s="38"/>
      <c r="V287" s="38"/>
      <c r="W287" s="38"/>
      <c r="X287" s="38"/>
      <c r="Y287" s="38"/>
      <c r="Z287" s="38"/>
    </row>
    <row r="288" spans="1:26" ht="32.25" customHeight="1">
      <c r="A288" s="38"/>
      <c r="B288" s="38"/>
      <c r="C288" s="38"/>
      <c r="D288" s="38"/>
      <c r="E288" s="38"/>
      <c r="F288" s="38"/>
      <c r="G288" s="38"/>
      <c r="H288" s="38"/>
      <c r="I288" s="38"/>
      <c r="J288" s="38"/>
      <c r="K288" s="38"/>
      <c r="L288" s="51"/>
      <c r="M288" s="51"/>
      <c r="N288" s="51"/>
      <c r="O288" s="38"/>
      <c r="P288" s="38"/>
      <c r="Q288" s="38"/>
      <c r="R288" s="38"/>
      <c r="S288" s="38"/>
      <c r="T288" s="38"/>
      <c r="U288" s="38"/>
      <c r="V288" s="38"/>
      <c r="W288" s="38"/>
      <c r="X288" s="38"/>
      <c r="Y288" s="38"/>
      <c r="Z288" s="38"/>
    </row>
    <row r="289" spans="1:26" ht="32.25" customHeight="1">
      <c r="A289" s="38"/>
      <c r="B289" s="38"/>
      <c r="C289" s="38"/>
      <c r="D289" s="38"/>
      <c r="E289" s="38"/>
      <c r="F289" s="38"/>
      <c r="G289" s="38"/>
      <c r="H289" s="38"/>
      <c r="I289" s="38"/>
      <c r="J289" s="38"/>
      <c r="K289" s="38"/>
      <c r="L289" s="51"/>
      <c r="M289" s="51"/>
      <c r="N289" s="51"/>
      <c r="O289" s="38"/>
      <c r="P289" s="38"/>
      <c r="Q289" s="38"/>
      <c r="R289" s="38"/>
      <c r="S289" s="38"/>
      <c r="T289" s="38"/>
      <c r="U289" s="38"/>
      <c r="V289" s="38"/>
      <c r="W289" s="38"/>
      <c r="X289" s="38"/>
      <c r="Y289" s="38"/>
      <c r="Z289" s="38"/>
    </row>
    <row r="290" spans="1:26" ht="32.25" customHeight="1">
      <c r="A290" s="38"/>
      <c r="B290" s="38"/>
      <c r="C290" s="38"/>
      <c r="D290" s="38"/>
      <c r="E290" s="38"/>
      <c r="F290" s="38"/>
      <c r="G290" s="38"/>
      <c r="H290" s="38"/>
      <c r="I290" s="38"/>
      <c r="J290" s="38"/>
      <c r="K290" s="38"/>
      <c r="L290" s="51"/>
      <c r="M290" s="51"/>
      <c r="N290" s="51"/>
      <c r="O290" s="38"/>
      <c r="P290" s="38"/>
      <c r="Q290" s="38"/>
      <c r="R290" s="38"/>
      <c r="S290" s="38"/>
      <c r="T290" s="38"/>
      <c r="U290" s="38"/>
      <c r="V290" s="38"/>
      <c r="W290" s="38"/>
      <c r="X290" s="38"/>
      <c r="Y290" s="38"/>
      <c r="Z290" s="38"/>
    </row>
    <row r="291" spans="1:26" ht="32.25" customHeight="1">
      <c r="A291" s="38"/>
      <c r="B291" s="38"/>
      <c r="C291" s="38"/>
      <c r="D291" s="38"/>
      <c r="E291" s="38"/>
      <c r="F291" s="38"/>
      <c r="G291" s="38"/>
      <c r="H291" s="38"/>
      <c r="I291" s="38"/>
      <c r="J291" s="38"/>
      <c r="K291" s="38"/>
      <c r="L291" s="51"/>
      <c r="M291" s="51"/>
      <c r="N291" s="51"/>
      <c r="O291" s="38"/>
      <c r="P291" s="38"/>
      <c r="Q291" s="38"/>
      <c r="R291" s="38"/>
      <c r="S291" s="38"/>
      <c r="T291" s="38"/>
      <c r="U291" s="38"/>
      <c r="V291" s="38"/>
      <c r="W291" s="38"/>
      <c r="X291" s="38"/>
      <c r="Y291" s="38"/>
      <c r="Z291" s="38"/>
    </row>
    <row r="292" spans="1:26" ht="32.25" customHeight="1">
      <c r="A292" s="38"/>
      <c r="B292" s="38"/>
      <c r="C292" s="38"/>
      <c r="D292" s="38"/>
      <c r="E292" s="38"/>
      <c r="F292" s="38"/>
      <c r="G292" s="38"/>
      <c r="H292" s="38"/>
      <c r="I292" s="38"/>
      <c r="J292" s="38"/>
      <c r="K292" s="38"/>
      <c r="L292" s="51"/>
      <c r="M292" s="51"/>
      <c r="N292" s="51"/>
      <c r="O292" s="38"/>
      <c r="P292" s="38"/>
      <c r="Q292" s="38"/>
      <c r="R292" s="38"/>
      <c r="S292" s="38"/>
      <c r="T292" s="38"/>
      <c r="U292" s="38"/>
      <c r="V292" s="38"/>
      <c r="W292" s="38"/>
      <c r="X292" s="38"/>
      <c r="Y292" s="38"/>
      <c r="Z292" s="38"/>
    </row>
    <row r="293" spans="1:26" ht="32.25" customHeight="1">
      <c r="A293" s="38"/>
      <c r="B293" s="38"/>
      <c r="C293" s="38"/>
      <c r="D293" s="38"/>
      <c r="E293" s="38"/>
      <c r="F293" s="38"/>
      <c r="G293" s="38"/>
      <c r="H293" s="38"/>
      <c r="I293" s="38"/>
      <c r="J293" s="38"/>
      <c r="K293" s="38"/>
      <c r="L293" s="51"/>
      <c r="M293" s="51"/>
      <c r="N293" s="51"/>
      <c r="O293" s="38"/>
      <c r="P293" s="38"/>
      <c r="Q293" s="38"/>
      <c r="R293" s="38"/>
      <c r="S293" s="38"/>
      <c r="T293" s="38"/>
      <c r="U293" s="38"/>
      <c r="V293" s="38"/>
      <c r="W293" s="38"/>
      <c r="X293" s="38"/>
      <c r="Y293" s="38"/>
      <c r="Z293" s="38"/>
    </row>
    <row r="294" spans="1:26" ht="32.25" customHeight="1">
      <c r="A294" s="38"/>
      <c r="B294" s="38"/>
      <c r="C294" s="38"/>
      <c r="D294" s="38"/>
      <c r="E294" s="38"/>
      <c r="F294" s="38"/>
      <c r="G294" s="38"/>
      <c r="H294" s="38"/>
      <c r="I294" s="38"/>
      <c r="J294" s="38"/>
      <c r="K294" s="38"/>
      <c r="L294" s="51"/>
      <c r="M294" s="51"/>
      <c r="N294" s="51"/>
      <c r="O294" s="38"/>
      <c r="P294" s="38"/>
      <c r="Q294" s="38"/>
      <c r="R294" s="38"/>
      <c r="S294" s="38"/>
      <c r="T294" s="38"/>
      <c r="U294" s="38"/>
      <c r="V294" s="38"/>
      <c r="W294" s="38"/>
      <c r="X294" s="38"/>
      <c r="Y294" s="38"/>
      <c r="Z294" s="38"/>
    </row>
    <row r="295" spans="1:26" ht="32.25" customHeight="1">
      <c r="A295" s="38"/>
      <c r="B295" s="38"/>
      <c r="C295" s="38"/>
      <c r="D295" s="38"/>
      <c r="E295" s="38"/>
      <c r="F295" s="38"/>
      <c r="G295" s="38"/>
      <c r="H295" s="38"/>
      <c r="I295" s="38"/>
      <c r="J295" s="38"/>
      <c r="K295" s="38"/>
      <c r="L295" s="51"/>
      <c r="M295" s="51"/>
      <c r="N295" s="51"/>
      <c r="O295" s="38"/>
      <c r="P295" s="38"/>
      <c r="Q295" s="38"/>
      <c r="R295" s="38"/>
      <c r="S295" s="38"/>
      <c r="T295" s="38"/>
      <c r="U295" s="38"/>
      <c r="V295" s="38"/>
      <c r="W295" s="38"/>
      <c r="X295" s="38"/>
      <c r="Y295" s="38"/>
      <c r="Z295" s="38"/>
    </row>
    <row r="296" spans="1:26" ht="32.25" customHeight="1">
      <c r="A296" s="38"/>
      <c r="B296" s="38"/>
      <c r="C296" s="38"/>
      <c r="D296" s="38"/>
      <c r="E296" s="38"/>
      <c r="F296" s="38"/>
      <c r="G296" s="38"/>
      <c r="H296" s="38"/>
      <c r="I296" s="38"/>
      <c r="J296" s="38"/>
      <c r="K296" s="38"/>
      <c r="L296" s="51"/>
      <c r="M296" s="51"/>
      <c r="N296" s="51"/>
      <c r="O296" s="38"/>
      <c r="P296" s="38"/>
      <c r="Q296" s="38"/>
      <c r="R296" s="38"/>
      <c r="S296" s="38"/>
      <c r="T296" s="38"/>
      <c r="U296" s="38"/>
      <c r="V296" s="38"/>
      <c r="W296" s="38"/>
      <c r="X296" s="38"/>
      <c r="Y296" s="38"/>
      <c r="Z296" s="38"/>
    </row>
    <row r="297" spans="1:26" ht="32.25" customHeight="1">
      <c r="A297" s="38"/>
      <c r="B297" s="38"/>
      <c r="C297" s="38"/>
      <c r="D297" s="38"/>
      <c r="E297" s="38"/>
      <c r="F297" s="38"/>
      <c r="G297" s="38"/>
      <c r="H297" s="38"/>
      <c r="I297" s="38"/>
      <c r="J297" s="38"/>
      <c r="K297" s="38"/>
      <c r="L297" s="51"/>
      <c r="M297" s="51"/>
      <c r="N297" s="51"/>
      <c r="O297" s="38"/>
      <c r="P297" s="38"/>
      <c r="Q297" s="38"/>
      <c r="R297" s="38"/>
      <c r="S297" s="38"/>
      <c r="T297" s="38"/>
      <c r="U297" s="38"/>
      <c r="V297" s="38"/>
      <c r="W297" s="38"/>
      <c r="X297" s="38"/>
      <c r="Y297" s="38"/>
      <c r="Z297" s="38"/>
    </row>
    <row r="298" spans="1:26" ht="32.25" customHeight="1">
      <c r="A298" s="38"/>
      <c r="B298" s="38"/>
      <c r="C298" s="38"/>
      <c r="D298" s="38"/>
      <c r="E298" s="38"/>
      <c r="F298" s="38"/>
      <c r="G298" s="38"/>
      <c r="H298" s="38"/>
      <c r="I298" s="38"/>
      <c r="J298" s="38"/>
      <c r="K298" s="38"/>
      <c r="L298" s="51"/>
      <c r="M298" s="51"/>
      <c r="N298" s="51"/>
      <c r="O298" s="38"/>
      <c r="P298" s="38"/>
      <c r="Q298" s="38"/>
      <c r="R298" s="38"/>
      <c r="S298" s="38"/>
      <c r="T298" s="38"/>
      <c r="U298" s="38"/>
      <c r="V298" s="38"/>
      <c r="W298" s="38"/>
      <c r="X298" s="38"/>
      <c r="Y298" s="38"/>
      <c r="Z298" s="38"/>
    </row>
    <row r="299" spans="1:26" ht="32.25" customHeight="1">
      <c r="A299" s="38"/>
      <c r="B299" s="38"/>
      <c r="C299" s="38"/>
      <c r="D299" s="38"/>
      <c r="E299" s="38"/>
      <c r="F299" s="38"/>
      <c r="G299" s="38"/>
      <c r="H299" s="38"/>
      <c r="I299" s="38"/>
      <c r="J299" s="38"/>
      <c r="K299" s="38"/>
      <c r="L299" s="51"/>
      <c r="M299" s="51"/>
      <c r="N299" s="51"/>
      <c r="O299" s="38"/>
      <c r="P299" s="38"/>
      <c r="Q299" s="38"/>
      <c r="R299" s="38"/>
      <c r="S299" s="38"/>
      <c r="T299" s="38"/>
      <c r="U299" s="38"/>
      <c r="V299" s="38"/>
      <c r="W299" s="38"/>
      <c r="X299" s="38"/>
      <c r="Y299" s="38"/>
      <c r="Z299" s="38"/>
    </row>
    <row r="300" spans="1:26" ht="32.25" customHeight="1">
      <c r="A300" s="38"/>
      <c r="B300" s="38"/>
      <c r="C300" s="38"/>
      <c r="D300" s="38"/>
      <c r="E300" s="38"/>
      <c r="F300" s="38"/>
      <c r="G300" s="38"/>
      <c r="H300" s="38"/>
      <c r="I300" s="38"/>
      <c r="J300" s="38"/>
      <c r="K300" s="38"/>
      <c r="L300" s="51"/>
      <c r="M300" s="51"/>
      <c r="N300" s="51"/>
      <c r="O300" s="38"/>
      <c r="P300" s="38"/>
      <c r="Q300" s="38"/>
      <c r="R300" s="38"/>
      <c r="S300" s="38"/>
      <c r="T300" s="38"/>
      <c r="U300" s="38"/>
      <c r="V300" s="38"/>
      <c r="W300" s="38"/>
      <c r="X300" s="38"/>
      <c r="Y300" s="38"/>
      <c r="Z300" s="38"/>
    </row>
    <row r="301" spans="1:26" ht="32.25" customHeight="1">
      <c r="A301" s="38"/>
      <c r="B301" s="38"/>
      <c r="C301" s="38"/>
      <c r="D301" s="38"/>
      <c r="E301" s="38"/>
      <c r="F301" s="38"/>
      <c r="G301" s="38"/>
      <c r="H301" s="38"/>
      <c r="I301" s="38"/>
      <c r="J301" s="38"/>
      <c r="K301" s="38"/>
      <c r="L301" s="51"/>
      <c r="M301" s="51"/>
      <c r="N301" s="51"/>
      <c r="O301" s="38"/>
      <c r="P301" s="38"/>
      <c r="Q301" s="38"/>
      <c r="R301" s="38"/>
      <c r="S301" s="38"/>
      <c r="T301" s="38"/>
      <c r="U301" s="38"/>
      <c r="V301" s="38"/>
      <c r="W301" s="38"/>
      <c r="X301" s="38"/>
      <c r="Y301" s="38"/>
      <c r="Z301" s="38"/>
    </row>
    <row r="302" spans="1:26" ht="32.25" customHeight="1">
      <c r="A302" s="38"/>
      <c r="B302" s="38"/>
      <c r="C302" s="38"/>
      <c r="D302" s="38"/>
      <c r="E302" s="38"/>
      <c r="F302" s="38"/>
      <c r="G302" s="38"/>
      <c r="H302" s="38"/>
      <c r="I302" s="38"/>
      <c r="J302" s="38"/>
      <c r="K302" s="38"/>
      <c r="L302" s="51"/>
      <c r="M302" s="51"/>
      <c r="N302" s="51"/>
      <c r="O302" s="38"/>
      <c r="P302" s="38"/>
      <c r="Q302" s="38"/>
      <c r="R302" s="38"/>
      <c r="S302" s="38"/>
      <c r="T302" s="38"/>
      <c r="U302" s="38"/>
      <c r="V302" s="38"/>
      <c r="W302" s="38"/>
      <c r="X302" s="38"/>
      <c r="Y302" s="38"/>
      <c r="Z302" s="38"/>
    </row>
    <row r="303" spans="1:26" ht="32.25" customHeight="1">
      <c r="A303" s="38"/>
      <c r="B303" s="38"/>
      <c r="C303" s="38"/>
      <c r="D303" s="38"/>
      <c r="E303" s="38"/>
      <c r="F303" s="38"/>
      <c r="G303" s="38"/>
      <c r="H303" s="38"/>
      <c r="I303" s="38"/>
      <c r="J303" s="38"/>
      <c r="K303" s="38"/>
      <c r="L303" s="51"/>
      <c r="M303" s="51"/>
      <c r="N303" s="51"/>
      <c r="O303" s="38"/>
      <c r="P303" s="38"/>
      <c r="Q303" s="38"/>
      <c r="R303" s="38"/>
      <c r="S303" s="38"/>
      <c r="T303" s="38"/>
      <c r="U303" s="38"/>
      <c r="V303" s="38"/>
      <c r="W303" s="38"/>
      <c r="X303" s="38"/>
      <c r="Y303" s="38"/>
      <c r="Z303" s="38"/>
    </row>
    <row r="304" spans="1:26" ht="32.25" customHeight="1">
      <c r="A304" s="38"/>
      <c r="B304" s="38"/>
      <c r="C304" s="38"/>
      <c r="D304" s="38"/>
      <c r="E304" s="38"/>
      <c r="F304" s="38"/>
      <c r="G304" s="38"/>
      <c r="H304" s="38"/>
      <c r="I304" s="38"/>
      <c r="J304" s="38"/>
      <c r="K304" s="38"/>
      <c r="L304" s="51"/>
      <c r="M304" s="51"/>
      <c r="N304" s="51"/>
      <c r="O304" s="38"/>
      <c r="P304" s="38"/>
      <c r="Q304" s="38"/>
      <c r="R304" s="38"/>
      <c r="S304" s="38"/>
      <c r="T304" s="38"/>
      <c r="U304" s="38"/>
      <c r="V304" s="38"/>
      <c r="W304" s="38"/>
      <c r="X304" s="38"/>
      <c r="Y304" s="38"/>
      <c r="Z304" s="38"/>
    </row>
    <row r="305" spans="1:26" ht="32.25" customHeight="1">
      <c r="A305" s="38"/>
      <c r="B305" s="38"/>
      <c r="C305" s="38"/>
      <c r="D305" s="38"/>
      <c r="E305" s="38"/>
      <c r="F305" s="38"/>
      <c r="G305" s="38"/>
      <c r="H305" s="38"/>
      <c r="I305" s="38"/>
      <c r="J305" s="38"/>
      <c r="K305" s="38"/>
      <c r="L305" s="51"/>
      <c r="M305" s="51"/>
      <c r="N305" s="51"/>
      <c r="O305" s="38"/>
      <c r="P305" s="38"/>
      <c r="Q305" s="38"/>
      <c r="R305" s="38"/>
      <c r="S305" s="38"/>
      <c r="T305" s="38"/>
      <c r="U305" s="38"/>
      <c r="V305" s="38"/>
      <c r="W305" s="38"/>
      <c r="X305" s="38"/>
      <c r="Y305" s="38"/>
      <c r="Z305" s="38"/>
    </row>
    <row r="306" spans="1:26" ht="32.25" customHeight="1">
      <c r="A306" s="38"/>
      <c r="B306" s="38"/>
      <c r="C306" s="38"/>
      <c r="D306" s="38"/>
      <c r="E306" s="38"/>
      <c r="F306" s="38"/>
      <c r="G306" s="38"/>
      <c r="H306" s="38"/>
      <c r="I306" s="38"/>
      <c r="J306" s="38"/>
      <c r="K306" s="38"/>
      <c r="L306" s="51"/>
      <c r="M306" s="51"/>
      <c r="N306" s="51"/>
      <c r="O306" s="38"/>
      <c r="P306" s="38"/>
      <c r="Q306" s="38"/>
      <c r="R306" s="38"/>
      <c r="S306" s="38"/>
      <c r="T306" s="38"/>
      <c r="U306" s="38"/>
      <c r="V306" s="38"/>
      <c r="W306" s="38"/>
      <c r="X306" s="38"/>
      <c r="Y306" s="38"/>
      <c r="Z306" s="38"/>
    </row>
    <row r="307" spans="1:26" ht="32.25" customHeight="1">
      <c r="A307" s="38"/>
      <c r="B307" s="38"/>
      <c r="C307" s="38"/>
      <c r="D307" s="38"/>
      <c r="E307" s="38"/>
      <c r="F307" s="38"/>
      <c r="G307" s="38"/>
      <c r="H307" s="38"/>
      <c r="I307" s="38"/>
      <c r="J307" s="38"/>
      <c r="K307" s="38"/>
      <c r="L307" s="51"/>
      <c r="M307" s="51"/>
      <c r="N307" s="51"/>
      <c r="O307" s="38"/>
      <c r="P307" s="38"/>
      <c r="Q307" s="38"/>
      <c r="R307" s="38"/>
      <c r="S307" s="38"/>
      <c r="T307" s="38"/>
      <c r="U307" s="38"/>
      <c r="V307" s="38"/>
      <c r="W307" s="38"/>
      <c r="X307" s="38"/>
      <c r="Y307" s="38"/>
      <c r="Z307" s="38"/>
    </row>
    <row r="308" spans="1:26" ht="32.25" customHeight="1">
      <c r="A308" s="38"/>
      <c r="B308" s="38"/>
      <c r="C308" s="38"/>
      <c r="D308" s="38"/>
      <c r="E308" s="38"/>
      <c r="F308" s="38"/>
      <c r="G308" s="38"/>
      <c r="H308" s="38"/>
      <c r="I308" s="38"/>
      <c r="J308" s="38"/>
      <c r="K308" s="38"/>
      <c r="L308" s="51"/>
      <c r="M308" s="51"/>
      <c r="N308" s="51"/>
      <c r="O308" s="38"/>
      <c r="P308" s="38"/>
      <c r="Q308" s="38"/>
      <c r="R308" s="38"/>
      <c r="S308" s="38"/>
      <c r="T308" s="38"/>
      <c r="U308" s="38"/>
      <c r="V308" s="38"/>
      <c r="W308" s="38"/>
      <c r="X308" s="38"/>
      <c r="Y308" s="38"/>
      <c r="Z308" s="38"/>
    </row>
    <row r="309" spans="1:26" ht="32.25" customHeight="1">
      <c r="A309" s="38"/>
      <c r="B309" s="38"/>
      <c r="C309" s="38"/>
      <c r="D309" s="38"/>
      <c r="E309" s="38"/>
      <c r="F309" s="38"/>
      <c r="G309" s="38"/>
      <c r="H309" s="38"/>
      <c r="I309" s="38"/>
      <c r="J309" s="38"/>
      <c r="K309" s="38"/>
      <c r="L309" s="51"/>
      <c r="M309" s="51"/>
      <c r="N309" s="51"/>
      <c r="O309" s="38"/>
      <c r="P309" s="38"/>
      <c r="Q309" s="38"/>
      <c r="R309" s="38"/>
      <c r="S309" s="38"/>
      <c r="T309" s="38"/>
      <c r="U309" s="38"/>
      <c r="V309" s="38"/>
      <c r="W309" s="38"/>
      <c r="X309" s="38"/>
      <c r="Y309" s="38"/>
      <c r="Z309" s="38"/>
    </row>
    <row r="310" spans="1:26" ht="32.25" customHeight="1">
      <c r="A310" s="38"/>
      <c r="B310" s="38"/>
      <c r="C310" s="38"/>
      <c r="D310" s="38"/>
      <c r="E310" s="38"/>
      <c r="F310" s="38"/>
      <c r="G310" s="38"/>
      <c r="H310" s="38"/>
      <c r="I310" s="38"/>
      <c r="J310" s="38"/>
      <c r="K310" s="38"/>
      <c r="L310" s="51"/>
      <c r="M310" s="51"/>
      <c r="N310" s="51"/>
      <c r="O310" s="38"/>
      <c r="P310" s="38"/>
      <c r="Q310" s="38"/>
      <c r="R310" s="38"/>
      <c r="S310" s="38"/>
      <c r="T310" s="38"/>
      <c r="U310" s="38"/>
      <c r="V310" s="38"/>
      <c r="W310" s="38"/>
      <c r="X310" s="38"/>
      <c r="Y310" s="38"/>
      <c r="Z310" s="38"/>
    </row>
    <row r="311" spans="1:26" ht="32.25" customHeight="1">
      <c r="A311" s="38"/>
      <c r="B311" s="38"/>
      <c r="C311" s="38"/>
      <c r="D311" s="38"/>
      <c r="E311" s="38"/>
      <c r="F311" s="38"/>
      <c r="G311" s="38"/>
      <c r="H311" s="38"/>
      <c r="I311" s="38"/>
      <c r="J311" s="38"/>
      <c r="K311" s="38"/>
      <c r="L311" s="51"/>
      <c r="M311" s="51"/>
      <c r="N311" s="51"/>
      <c r="O311" s="38"/>
      <c r="P311" s="38"/>
      <c r="Q311" s="38"/>
      <c r="R311" s="38"/>
      <c r="S311" s="38"/>
      <c r="T311" s="38"/>
      <c r="U311" s="38"/>
      <c r="V311" s="38"/>
      <c r="W311" s="38"/>
      <c r="X311" s="38"/>
      <c r="Y311" s="38"/>
      <c r="Z311" s="38"/>
    </row>
    <row r="312" spans="1:26" ht="32.25" customHeight="1">
      <c r="A312" s="38"/>
      <c r="B312" s="38"/>
      <c r="C312" s="38"/>
      <c r="D312" s="38"/>
      <c r="E312" s="38"/>
      <c r="F312" s="38"/>
      <c r="G312" s="38"/>
      <c r="H312" s="38"/>
      <c r="I312" s="38"/>
      <c r="J312" s="38"/>
      <c r="K312" s="38"/>
      <c r="L312" s="51"/>
      <c r="M312" s="51"/>
      <c r="N312" s="51"/>
      <c r="O312" s="38"/>
      <c r="P312" s="38"/>
      <c r="Q312" s="38"/>
      <c r="R312" s="38"/>
      <c r="S312" s="38"/>
      <c r="T312" s="38"/>
      <c r="U312" s="38"/>
      <c r="V312" s="38"/>
      <c r="W312" s="38"/>
      <c r="X312" s="38"/>
      <c r="Y312" s="38"/>
      <c r="Z312" s="38"/>
    </row>
    <row r="313" spans="1:26" ht="32.25" customHeight="1">
      <c r="A313" s="38"/>
      <c r="B313" s="38"/>
      <c r="C313" s="38"/>
      <c r="D313" s="38"/>
      <c r="E313" s="38"/>
      <c r="F313" s="38"/>
      <c r="G313" s="38"/>
      <c r="H313" s="38"/>
      <c r="I313" s="38"/>
      <c r="J313" s="38"/>
      <c r="K313" s="38"/>
      <c r="L313" s="51"/>
      <c r="M313" s="51"/>
      <c r="N313" s="51"/>
      <c r="O313" s="38"/>
      <c r="P313" s="38"/>
      <c r="Q313" s="38"/>
      <c r="R313" s="38"/>
      <c r="S313" s="38"/>
      <c r="T313" s="38"/>
      <c r="U313" s="38"/>
      <c r="V313" s="38"/>
      <c r="W313" s="38"/>
      <c r="X313" s="38"/>
      <c r="Y313" s="38"/>
      <c r="Z313" s="38"/>
    </row>
    <row r="314" spans="1:26" ht="32.25" customHeight="1">
      <c r="A314" s="38"/>
      <c r="B314" s="38"/>
      <c r="C314" s="38"/>
      <c r="D314" s="38"/>
      <c r="E314" s="38"/>
      <c r="F314" s="38"/>
      <c r="G314" s="38"/>
      <c r="H314" s="38"/>
      <c r="I314" s="38"/>
      <c r="J314" s="38"/>
      <c r="K314" s="38"/>
      <c r="L314" s="51"/>
      <c r="M314" s="51"/>
      <c r="N314" s="51"/>
      <c r="O314" s="38"/>
      <c r="P314" s="38"/>
      <c r="Q314" s="38"/>
      <c r="R314" s="38"/>
      <c r="S314" s="38"/>
      <c r="T314" s="38"/>
      <c r="U314" s="38"/>
      <c r="V314" s="38"/>
      <c r="W314" s="38"/>
      <c r="X314" s="38"/>
      <c r="Y314" s="38"/>
      <c r="Z314" s="38"/>
    </row>
    <row r="315" spans="1:26" ht="32.25" customHeight="1">
      <c r="A315" s="38"/>
      <c r="B315" s="38"/>
      <c r="C315" s="38"/>
      <c r="D315" s="38"/>
      <c r="E315" s="38"/>
      <c r="F315" s="38"/>
      <c r="G315" s="38"/>
      <c r="H315" s="38"/>
      <c r="I315" s="38"/>
      <c r="J315" s="38"/>
      <c r="K315" s="38"/>
      <c r="L315" s="51"/>
      <c r="M315" s="51"/>
      <c r="N315" s="51"/>
      <c r="O315" s="38"/>
      <c r="P315" s="38"/>
      <c r="Q315" s="38"/>
      <c r="R315" s="38"/>
      <c r="S315" s="38"/>
      <c r="T315" s="38"/>
      <c r="U315" s="38"/>
      <c r="V315" s="38"/>
      <c r="W315" s="38"/>
      <c r="X315" s="38"/>
      <c r="Y315" s="38"/>
      <c r="Z315" s="38"/>
    </row>
    <row r="316" spans="1:26" ht="32.25" customHeight="1">
      <c r="A316" s="38"/>
      <c r="B316" s="38"/>
      <c r="C316" s="38"/>
      <c r="D316" s="38"/>
      <c r="E316" s="38"/>
      <c r="F316" s="38"/>
      <c r="G316" s="38"/>
      <c r="H316" s="38"/>
      <c r="I316" s="38"/>
      <c r="J316" s="38"/>
      <c r="K316" s="38"/>
      <c r="L316" s="51"/>
      <c r="M316" s="51"/>
      <c r="N316" s="51"/>
      <c r="O316" s="38"/>
      <c r="P316" s="38"/>
      <c r="Q316" s="38"/>
      <c r="R316" s="38"/>
      <c r="S316" s="38"/>
      <c r="T316" s="38"/>
      <c r="U316" s="38"/>
      <c r="V316" s="38"/>
      <c r="W316" s="38"/>
      <c r="X316" s="38"/>
      <c r="Y316" s="38"/>
      <c r="Z316" s="38"/>
    </row>
    <row r="317" spans="1:26" ht="32.25" customHeight="1">
      <c r="A317" s="38"/>
      <c r="B317" s="38"/>
      <c r="C317" s="38"/>
      <c r="D317" s="38"/>
      <c r="E317" s="38"/>
      <c r="F317" s="38"/>
      <c r="G317" s="38"/>
      <c r="H317" s="38"/>
      <c r="I317" s="38"/>
      <c r="J317" s="38"/>
      <c r="K317" s="38"/>
      <c r="L317" s="51"/>
      <c r="M317" s="51"/>
      <c r="N317" s="51"/>
      <c r="O317" s="38"/>
      <c r="P317" s="38"/>
      <c r="Q317" s="38"/>
      <c r="R317" s="38"/>
      <c r="S317" s="38"/>
      <c r="T317" s="38"/>
      <c r="U317" s="38"/>
      <c r="V317" s="38"/>
      <c r="W317" s="38"/>
      <c r="X317" s="38"/>
      <c r="Y317" s="38"/>
      <c r="Z317" s="38"/>
    </row>
    <row r="318" spans="1:26" ht="32.25" customHeight="1">
      <c r="A318" s="38"/>
      <c r="B318" s="38"/>
      <c r="C318" s="38"/>
      <c r="D318" s="38"/>
      <c r="E318" s="38"/>
      <c r="F318" s="38"/>
      <c r="G318" s="38"/>
      <c r="H318" s="38"/>
      <c r="I318" s="38"/>
      <c r="J318" s="38"/>
      <c r="K318" s="38"/>
      <c r="L318" s="51"/>
      <c r="M318" s="51"/>
      <c r="N318" s="51"/>
      <c r="O318" s="38"/>
      <c r="P318" s="38"/>
      <c r="Q318" s="38"/>
      <c r="R318" s="38"/>
      <c r="S318" s="38"/>
      <c r="T318" s="38"/>
      <c r="U318" s="38"/>
      <c r="V318" s="38"/>
      <c r="W318" s="38"/>
      <c r="X318" s="38"/>
      <c r="Y318" s="38"/>
      <c r="Z318" s="38"/>
    </row>
    <row r="319" spans="1:26" ht="32.25" customHeight="1">
      <c r="A319" s="38"/>
      <c r="B319" s="38"/>
      <c r="C319" s="38"/>
      <c r="D319" s="38"/>
      <c r="E319" s="38"/>
      <c r="F319" s="38"/>
      <c r="G319" s="38"/>
      <c r="H319" s="38"/>
      <c r="I319" s="38"/>
      <c r="J319" s="38"/>
      <c r="K319" s="38"/>
      <c r="L319" s="51"/>
      <c r="M319" s="51"/>
      <c r="N319" s="51"/>
      <c r="O319" s="38"/>
      <c r="P319" s="38"/>
      <c r="Q319" s="38"/>
      <c r="R319" s="38"/>
      <c r="S319" s="38"/>
      <c r="T319" s="38"/>
      <c r="U319" s="38"/>
      <c r="V319" s="38"/>
      <c r="W319" s="38"/>
      <c r="X319" s="38"/>
      <c r="Y319" s="38"/>
      <c r="Z319" s="38"/>
    </row>
    <row r="320" spans="1:26" ht="32.25" customHeight="1">
      <c r="A320" s="38"/>
      <c r="B320" s="38"/>
      <c r="C320" s="38"/>
      <c r="D320" s="38"/>
      <c r="E320" s="38"/>
      <c r="F320" s="38"/>
      <c r="G320" s="38"/>
      <c r="H320" s="38"/>
      <c r="I320" s="38"/>
      <c r="J320" s="38"/>
      <c r="K320" s="38"/>
      <c r="L320" s="51"/>
      <c r="M320" s="51"/>
      <c r="N320" s="51"/>
      <c r="O320" s="38"/>
      <c r="P320" s="38"/>
      <c r="Q320" s="38"/>
      <c r="R320" s="38"/>
      <c r="S320" s="38"/>
      <c r="T320" s="38"/>
      <c r="U320" s="38"/>
      <c r="V320" s="38"/>
      <c r="W320" s="38"/>
      <c r="X320" s="38"/>
      <c r="Y320" s="38"/>
      <c r="Z320" s="38"/>
    </row>
    <row r="321" spans="1:26" ht="32.25" customHeight="1">
      <c r="A321" s="38"/>
      <c r="B321" s="38"/>
      <c r="C321" s="38"/>
      <c r="D321" s="38"/>
      <c r="E321" s="38"/>
      <c r="F321" s="38"/>
      <c r="G321" s="38"/>
      <c r="H321" s="38"/>
      <c r="I321" s="38"/>
      <c r="J321" s="38"/>
      <c r="K321" s="38"/>
      <c r="L321" s="51"/>
      <c r="M321" s="51"/>
      <c r="N321" s="51"/>
      <c r="O321" s="38"/>
      <c r="P321" s="38"/>
      <c r="Q321" s="38"/>
      <c r="R321" s="38"/>
      <c r="S321" s="38"/>
      <c r="T321" s="38"/>
      <c r="U321" s="38"/>
      <c r="V321" s="38"/>
      <c r="W321" s="38"/>
      <c r="X321" s="38"/>
      <c r="Y321" s="38"/>
      <c r="Z321" s="38"/>
    </row>
    <row r="322" spans="1:26" ht="32.25" customHeight="1">
      <c r="A322" s="38"/>
      <c r="B322" s="38"/>
      <c r="C322" s="38"/>
      <c r="D322" s="38"/>
      <c r="E322" s="38"/>
      <c r="F322" s="38"/>
      <c r="G322" s="38"/>
      <c r="H322" s="38"/>
      <c r="I322" s="38"/>
      <c r="J322" s="38"/>
      <c r="K322" s="38"/>
      <c r="L322" s="51"/>
      <c r="M322" s="51"/>
      <c r="N322" s="51"/>
      <c r="O322" s="38"/>
      <c r="P322" s="38"/>
      <c r="Q322" s="38"/>
      <c r="R322" s="38"/>
      <c r="S322" s="38"/>
      <c r="T322" s="38"/>
      <c r="U322" s="38"/>
      <c r="V322" s="38"/>
      <c r="W322" s="38"/>
      <c r="X322" s="38"/>
      <c r="Y322" s="38"/>
      <c r="Z322" s="38"/>
    </row>
    <row r="323" spans="1:26" ht="32.25" customHeight="1">
      <c r="A323" s="38"/>
      <c r="B323" s="38"/>
      <c r="C323" s="38"/>
      <c r="D323" s="38"/>
      <c r="E323" s="38"/>
      <c r="F323" s="38"/>
      <c r="G323" s="38"/>
      <c r="H323" s="38"/>
      <c r="I323" s="38"/>
      <c r="J323" s="38"/>
      <c r="K323" s="38"/>
      <c r="L323" s="51"/>
      <c r="M323" s="51"/>
      <c r="N323" s="51"/>
      <c r="O323" s="38"/>
      <c r="P323" s="38"/>
      <c r="Q323" s="38"/>
      <c r="R323" s="38"/>
      <c r="S323" s="38"/>
      <c r="T323" s="38"/>
      <c r="U323" s="38"/>
      <c r="V323" s="38"/>
      <c r="W323" s="38"/>
      <c r="X323" s="38"/>
      <c r="Y323" s="38"/>
      <c r="Z323" s="38"/>
    </row>
    <row r="324" spans="1:26" ht="32.25" customHeight="1">
      <c r="A324" s="38"/>
      <c r="B324" s="38"/>
      <c r="C324" s="38"/>
      <c r="D324" s="38"/>
      <c r="E324" s="38"/>
      <c r="F324" s="38"/>
      <c r="G324" s="38"/>
      <c r="H324" s="38"/>
      <c r="I324" s="38"/>
      <c r="J324" s="38"/>
      <c r="K324" s="38"/>
      <c r="L324" s="51"/>
      <c r="M324" s="51"/>
      <c r="N324" s="51"/>
      <c r="O324" s="38"/>
      <c r="P324" s="38"/>
      <c r="Q324" s="38"/>
      <c r="R324" s="38"/>
      <c r="S324" s="38"/>
      <c r="T324" s="38"/>
      <c r="U324" s="38"/>
      <c r="V324" s="38"/>
      <c r="W324" s="38"/>
      <c r="X324" s="38"/>
      <c r="Y324" s="38"/>
      <c r="Z324" s="38"/>
    </row>
    <row r="325" spans="1:26" ht="32.25" customHeight="1">
      <c r="A325" s="38"/>
      <c r="B325" s="38"/>
      <c r="C325" s="38"/>
      <c r="D325" s="38"/>
      <c r="E325" s="38"/>
      <c r="F325" s="38"/>
      <c r="G325" s="38"/>
      <c r="H325" s="38"/>
      <c r="I325" s="38"/>
      <c r="J325" s="38"/>
      <c r="K325" s="38"/>
      <c r="L325" s="51"/>
      <c r="M325" s="51"/>
      <c r="N325" s="51"/>
      <c r="O325" s="38"/>
      <c r="P325" s="38"/>
      <c r="Q325" s="38"/>
      <c r="R325" s="38"/>
      <c r="S325" s="38"/>
      <c r="T325" s="38"/>
      <c r="U325" s="38"/>
      <c r="V325" s="38"/>
      <c r="W325" s="38"/>
      <c r="X325" s="38"/>
      <c r="Y325" s="38"/>
      <c r="Z325" s="38"/>
    </row>
    <row r="326" spans="1:26" ht="32.25" customHeight="1">
      <c r="A326" s="38"/>
      <c r="B326" s="38"/>
      <c r="C326" s="38"/>
      <c r="D326" s="38"/>
      <c r="E326" s="38"/>
      <c r="F326" s="38"/>
      <c r="G326" s="38"/>
      <c r="H326" s="38"/>
      <c r="I326" s="38"/>
      <c r="J326" s="38"/>
      <c r="K326" s="38"/>
      <c r="L326" s="51"/>
      <c r="M326" s="51"/>
      <c r="N326" s="51"/>
      <c r="O326" s="38"/>
      <c r="P326" s="38"/>
      <c r="Q326" s="38"/>
      <c r="R326" s="38"/>
      <c r="S326" s="38"/>
      <c r="T326" s="38"/>
      <c r="U326" s="38"/>
      <c r="V326" s="38"/>
      <c r="W326" s="38"/>
      <c r="X326" s="38"/>
      <c r="Y326" s="38"/>
      <c r="Z326" s="38"/>
    </row>
    <row r="327" spans="1:26" ht="32.25" customHeight="1">
      <c r="A327" s="38"/>
      <c r="B327" s="38"/>
      <c r="C327" s="38"/>
      <c r="D327" s="38"/>
      <c r="E327" s="38"/>
      <c r="F327" s="38"/>
      <c r="G327" s="38"/>
      <c r="H327" s="38"/>
      <c r="I327" s="38"/>
      <c r="J327" s="38"/>
      <c r="K327" s="38"/>
      <c r="L327" s="51"/>
      <c r="M327" s="51"/>
      <c r="N327" s="51"/>
      <c r="O327" s="38"/>
      <c r="P327" s="38"/>
      <c r="Q327" s="38"/>
      <c r="R327" s="38"/>
      <c r="S327" s="38"/>
      <c r="T327" s="38"/>
      <c r="U327" s="38"/>
      <c r="V327" s="38"/>
      <c r="W327" s="38"/>
      <c r="X327" s="38"/>
      <c r="Y327" s="38"/>
      <c r="Z327" s="38"/>
    </row>
    <row r="328" spans="1:26" ht="32.25" customHeight="1">
      <c r="A328" s="38"/>
      <c r="B328" s="38"/>
      <c r="C328" s="38"/>
      <c r="D328" s="38"/>
      <c r="E328" s="38"/>
      <c r="F328" s="38"/>
      <c r="G328" s="38"/>
      <c r="H328" s="38"/>
      <c r="I328" s="38"/>
      <c r="J328" s="38"/>
      <c r="K328" s="38"/>
      <c r="L328" s="51"/>
      <c r="M328" s="51"/>
      <c r="N328" s="51"/>
      <c r="O328" s="38"/>
      <c r="P328" s="38"/>
      <c r="Q328" s="38"/>
      <c r="R328" s="38"/>
      <c r="S328" s="38"/>
      <c r="T328" s="38"/>
      <c r="U328" s="38"/>
      <c r="V328" s="38"/>
      <c r="W328" s="38"/>
      <c r="X328" s="38"/>
      <c r="Y328" s="38"/>
      <c r="Z328" s="38"/>
    </row>
    <row r="329" spans="1:26" ht="32.25" customHeight="1">
      <c r="A329" s="38"/>
      <c r="B329" s="38"/>
      <c r="C329" s="38"/>
      <c r="D329" s="38"/>
      <c r="E329" s="38"/>
      <c r="F329" s="38"/>
      <c r="G329" s="38"/>
      <c r="H329" s="38"/>
      <c r="I329" s="38"/>
      <c r="J329" s="38"/>
      <c r="K329" s="38"/>
      <c r="L329" s="51"/>
      <c r="M329" s="51"/>
      <c r="N329" s="51"/>
      <c r="O329" s="38"/>
      <c r="P329" s="38"/>
      <c r="Q329" s="38"/>
      <c r="R329" s="38"/>
      <c r="S329" s="38"/>
      <c r="T329" s="38"/>
      <c r="U329" s="38"/>
      <c r="V329" s="38"/>
      <c r="W329" s="38"/>
      <c r="X329" s="38"/>
      <c r="Y329" s="38"/>
      <c r="Z329" s="38"/>
    </row>
    <row r="330" spans="1:26" ht="32.25" customHeight="1">
      <c r="A330" s="38"/>
      <c r="B330" s="38"/>
      <c r="C330" s="38"/>
      <c r="D330" s="38"/>
      <c r="E330" s="38"/>
      <c r="F330" s="38"/>
      <c r="G330" s="38"/>
      <c r="H330" s="38"/>
      <c r="I330" s="38"/>
      <c r="J330" s="38"/>
      <c r="K330" s="38"/>
      <c r="L330" s="51"/>
      <c r="M330" s="51"/>
      <c r="N330" s="51"/>
      <c r="O330" s="38"/>
      <c r="P330" s="38"/>
      <c r="Q330" s="38"/>
      <c r="R330" s="38"/>
      <c r="S330" s="38"/>
      <c r="T330" s="38"/>
      <c r="U330" s="38"/>
      <c r="V330" s="38"/>
      <c r="W330" s="38"/>
      <c r="X330" s="38"/>
      <c r="Y330" s="38"/>
      <c r="Z330" s="38"/>
    </row>
    <row r="331" spans="1:26" ht="32.25" customHeight="1">
      <c r="A331" s="38"/>
      <c r="B331" s="38"/>
      <c r="C331" s="38"/>
      <c r="D331" s="38"/>
      <c r="E331" s="38"/>
      <c r="F331" s="38"/>
      <c r="G331" s="38"/>
      <c r="H331" s="38"/>
      <c r="I331" s="38"/>
      <c r="J331" s="38"/>
      <c r="K331" s="38"/>
      <c r="L331" s="51"/>
      <c r="M331" s="51"/>
      <c r="N331" s="51"/>
      <c r="O331" s="38"/>
      <c r="P331" s="38"/>
      <c r="Q331" s="38"/>
      <c r="R331" s="38"/>
      <c r="S331" s="38"/>
      <c r="T331" s="38"/>
      <c r="U331" s="38"/>
      <c r="V331" s="38"/>
      <c r="W331" s="38"/>
      <c r="X331" s="38"/>
      <c r="Y331" s="38"/>
      <c r="Z331" s="38"/>
    </row>
    <row r="332" spans="1:26" ht="32.25" customHeight="1">
      <c r="A332" s="38"/>
      <c r="B332" s="38"/>
      <c r="C332" s="38"/>
      <c r="D332" s="38"/>
      <c r="E332" s="38"/>
      <c r="F332" s="38"/>
      <c r="G332" s="38"/>
      <c r="H332" s="38"/>
      <c r="I332" s="38"/>
      <c r="J332" s="38"/>
      <c r="K332" s="38"/>
      <c r="L332" s="51"/>
      <c r="M332" s="51"/>
      <c r="N332" s="51"/>
      <c r="O332" s="38"/>
      <c r="P332" s="38"/>
      <c r="Q332" s="38"/>
      <c r="R332" s="38"/>
      <c r="S332" s="38"/>
      <c r="T332" s="38"/>
      <c r="U332" s="38"/>
      <c r="V332" s="38"/>
      <c r="W332" s="38"/>
      <c r="X332" s="38"/>
      <c r="Y332" s="38"/>
      <c r="Z332" s="38"/>
    </row>
    <row r="333" spans="1:26" ht="32.25" customHeight="1">
      <c r="A333" s="38"/>
      <c r="B333" s="38"/>
      <c r="C333" s="38"/>
      <c r="D333" s="38"/>
      <c r="E333" s="38"/>
      <c r="F333" s="38"/>
      <c r="G333" s="38"/>
      <c r="H333" s="38"/>
      <c r="I333" s="38"/>
      <c r="J333" s="38"/>
      <c r="K333" s="38"/>
      <c r="L333" s="51"/>
      <c r="M333" s="51"/>
      <c r="N333" s="51"/>
      <c r="O333" s="38"/>
      <c r="P333" s="38"/>
      <c r="Q333" s="38"/>
      <c r="R333" s="38"/>
      <c r="S333" s="38"/>
      <c r="T333" s="38"/>
      <c r="U333" s="38"/>
      <c r="V333" s="38"/>
      <c r="W333" s="38"/>
      <c r="X333" s="38"/>
      <c r="Y333" s="38"/>
      <c r="Z333" s="38"/>
    </row>
    <row r="334" spans="1:26" ht="32.25" customHeight="1">
      <c r="A334" s="38"/>
      <c r="B334" s="38"/>
      <c r="C334" s="38"/>
      <c r="D334" s="38"/>
      <c r="E334" s="38"/>
      <c r="F334" s="38"/>
      <c r="G334" s="38"/>
      <c r="H334" s="38"/>
      <c r="I334" s="38"/>
      <c r="J334" s="38"/>
      <c r="K334" s="38"/>
      <c r="L334" s="51"/>
      <c r="M334" s="51"/>
      <c r="N334" s="51"/>
      <c r="O334" s="38"/>
      <c r="P334" s="38"/>
      <c r="Q334" s="38"/>
      <c r="R334" s="38"/>
      <c r="S334" s="38"/>
      <c r="T334" s="38"/>
      <c r="U334" s="38"/>
      <c r="V334" s="38"/>
      <c r="W334" s="38"/>
      <c r="X334" s="38"/>
      <c r="Y334" s="38"/>
      <c r="Z334" s="38"/>
    </row>
    <row r="335" spans="1:26" ht="32.25" customHeight="1">
      <c r="A335" s="38"/>
      <c r="B335" s="38"/>
      <c r="C335" s="38"/>
      <c r="D335" s="38"/>
      <c r="E335" s="38"/>
      <c r="F335" s="38"/>
      <c r="G335" s="38"/>
      <c r="H335" s="38"/>
      <c r="I335" s="38"/>
      <c r="J335" s="38"/>
      <c r="K335" s="38"/>
      <c r="L335" s="51"/>
      <c r="M335" s="51"/>
      <c r="N335" s="51"/>
      <c r="O335" s="38"/>
      <c r="P335" s="38"/>
      <c r="Q335" s="38"/>
      <c r="R335" s="38"/>
      <c r="S335" s="38"/>
      <c r="T335" s="38"/>
      <c r="U335" s="38"/>
      <c r="V335" s="38"/>
      <c r="W335" s="38"/>
      <c r="X335" s="38"/>
      <c r="Y335" s="38"/>
      <c r="Z335" s="38"/>
    </row>
    <row r="336" spans="1:26" ht="32.25" customHeight="1">
      <c r="A336" s="38"/>
      <c r="B336" s="38"/>
      <c r="C336" s="38"/>
      <c r="D336" s="38"/>
      <c r="E336" s="38"/>
      <c r="F336" s="38"/>
      <c r="G336" s="38"/>
      <c r="H336" s="38"/>
      <c r="I336" s="38"/>
      <c r="J336" s="38"/>
      <c r="K336" s="38"/>
      <c r="L336" s="51"/>
      <c r="M336" s="51"/>
      <c r="N336" s="51"/>
      <c r="O336" s="38"/>
      <c r="P336" s="38"/>
      <c r="Q336" s="38"/>
      <c r="R336" s="38"/>
      <c r="S336" s="38"/>
      <c r="T336" s="38"/>
      <c r="U336" s="38"/>
      <c r="V336" s="38"/>
      <c r="W336" s="38"/>
      <c r="X336" s="38"/>
      <c r="Y336" s="38"/>
      <c r="Z336" s="38"/>
    </row>
    <row r="337" spans="1:26" ht="32.25" customHeight="1">
      <c r="A337" s="38"/>
      <c r="B337" s="38"/>
      <c r="C337" s="38"/>
      <c r="D337" s="38"/>
      <c r="E337" s="38"/>
      <c r="F337" s="38"/>
      <c r="G337" s="38"/>
      <c r="H337" s="38"/>
      <c r="I337" s="38"/>
      <c r="J337" s="38"/>
      <c r="K337" s="38"/>
      <c r="L337" s="51"/>
      <c r="M337" s="51"/>
      <c r="N337" s="51"/>
      <c r="O337" s="38"/>
      <c r="P337" s="38"/>
      <c r="Q337" s="38"/>
      <c r="R337" s="38"/>
      <c r="S337" s="38"/>
      <c r="T337" s="38"/>
      <c r="U337" s="38"/>
      <c r="V337" s="38"/>
      <c r="W337" s="38"/>
      <c r="X337" s="38"/>
      <c r="Y337" s="38"/>
      <c r="Z337" s="38"/>
    </row>
    <row r="338" spans="1:26" ht="32.25" customHeight="1">
      <c r="A338" s="38"/>
      <c r="B338" s="38"/>
      <c r="C338" s="38"/>
      <c r="D338" s="38"/>
      <c r="E338" s="38"/>
      <c r="F338" s="38"/>
      <c r="G338" s="38"/>
      <c r="H338" s="38"/>
      <c r="I338" s="38"/>
      <c r="J338" s="38"/>
      <c r="K338" s="38"/>
      <c r="L338" s="51"/>
      <c r="M338" s="51"/>
      <c r="N338" s="51"/>
      <c r="O338" s="38"/>
      <c r="P338" s="38"/>
      <c r="Q338" s="38"/>
      <c r="R338" s="38"/>
      <c r="S338" s="38"/>
      <c r="T338" s="38"/>
      <c r="U338" s="38"/>
      <c r="V338" s="38"/>
      <c r="W338" s="38"/>
      <c r="X338" s="38"/>
      <c r="Y338" s="38"/>
      <c r="Z338" s="38"/>
    </row>
    <row r="339" spans="1:26" ht="32.25" customHeight="1">
      <c r="A339" s="38"/>
      <c r="B339" s="38"/>
      <c r="C339" s="38"/>
      <c r="D339" s="38"/>
      <c r="E339" s="38"/>
      <c r="F339" s="38"/>
      <c r="G339" s="38"/>
      <c r="H339" s="38"/>
      <c r="I339" s="38"/>
      <c r="J339" s="38"/>
      <c r="K339" s="38"/>
      <c r="L339" s="51"/>
      <c r="M339" s="51"/>
      <c r="N339" s="51"/>
      <c r="O339" s="38"/>
      <c r="P339" s="38"/>
      <c r="Q339" s="38"/>
      <c r="R339" s="38"/>
      <c r="S339" s="38"/>
      <c r="T339" s="38"/>
      <c r="U339" s="38"/>
      <c r="V339" s="38"/>
      <c r="W339" s="38"/>
      <c r="X339" s="38"/>
      <c r="Y339" s="38"/>
      <c r="Z339" s="38"/>
    </row>
    <row r="340" spans="1:26" ht="32.25" customHeight="1">
      <c r="A340" s="38"/>
      <c r="B340" s="38"/>
      <c r="C340" s="38"/>
      <c r="D340" s="38"/>
      <c r="E340" s="38"/>
      <c r="F340" s="38"/>
      <c r="G340" s="38"/>
      <c r="H340" s="38"/>
      <c r="I340" s="38"/>
      <c r="J340" s="38"/>
      <c r="K340" s="38"/>
      <c r="L340" s="51"/>
      <c r="M340" s="51"/>
      <c r="N340" s="51"/>
      <c r="O340" s="38"/>
      <c r="P340" s="38"/>
      <c r="Q340" s="38"/>
      <c r="R340" s="38"/>
      <c r="S340" s="38"/>
      <c r="T340" s="38"/>
      <c r="U340" s="38"/>
      <c r="V340" s="38"/>
      <c r="W340" s="38"/>
      <c r="X340" s="38"/>
      <c r="Y340" s="38"/>
      <c r="Z340" s="38"/>
    </row>
    <row r="341" spans="1:26" ht="32.25" customHeight="1">
      <c r="A341" s="38"/>
      <c r="B341" s="38"/>
      <c r="C341" s="38"/>
      <c r="D341" s="38"/>
      <c r="E341" s="38"/>
      <c r="F341" s="38"/>
      <c r="G341" s="38"/>
      <c r="H341" s="38"/>
      <c r="I341" s="38"/>
      <c r="J341" s="38"/>
      <c r="K341" s="38"/>
      <c r="L341" s="51"/>
      <c r="M341" s="51"/>
      <c r="N341" s="51"/>
      <c r="O341" s="38"/>
      <c r="P341" s="38"/>
      <c r="Q341" s="38"/>
      <c r="R341" s="38"/>
      <c r="S341" s="38"/>
      <c r="T341" s="38"/>
      <c r="U341" s="38"/>
      <c r="V341" s="38"/>
      <c r="W341" s="38"/>
      <c r="X341" s="38"/>
      <c r="Y341" s="38"/>
      <c r="Z341" s="38"/>
    </row>
    <row r="342" spans="1:26" ht="32.25" customHeight="1">
      <c r="A342" s="38"/>
      <c r="B342" s="38"/>
      <c r="C342" s="38"/>
      <c r="D342" s="38"/>
      <c r="E342" s="38"/>
      <c r="F342" s="38"/>
      <c r="G342" s="38"/>
      <c r="H342" s="38"/>
      <c r="I342" s="38"/>
      <c r="J342" s="38"/>
      <c r="K342" s="38"/>
      <c r="L342" s="51"/>
      <c r="M342" s="51"/>
      <c r="N342" s="51"/>
      <c r="O342" s="38"/>
      <c r="P342" s="38"/>
      <c r="Q342" s="38"/>
      <c r="R342" s="38"/>
      <c r="S342" s="38"/>
      <c r="T342" s="38"/>
      <c r="U342" s="38"/>
      <c r="V342" s="38"/>
      <c r="W342" s="38"/>
      <c r="X342" s="38"/>
      <c r="Y342" s="38"/>
      <c r="Z342" s="38"/>
    </row>
    <row r="343" spans="1:26" ht="32.25" customHeight="1">
      <c r="A343" s="38"/>
      <c r="B343" s="38"/>
      <c r="C343" s="38"/>
      <c r="D343" s="38"/>
      <c r="E343" s="38"/>
      <c r="F343" s="38"/>
      <c r="G343" s="38"/>
      <c r="H343" s="38"/>
      <c r="I343" s="38"/>
      <c r="J343" s="38"/>
      <c r="K343" s="38"/>
      <c r="L343" s="51"/>
      <c r="M343" s="51"/>
      <c r="N343" s="51"/>
      <c r="O343" s="38"/>
      <c r="P343" s="38"/>
      <c r="Q343" s="38"/>
      <c r="R343" s="38"/>
      <c r="S343" s="38"/>
      <c r="T343" s="38"/>
      <c r="U343" s="38"/>
      <c r="V343" s="38"/>
      <c r="W343" s="38"/>
      <c r="X343" s="38"/>
      <c r="Y343" s="38"/>
      <c r="Z343" s="38"/>
    </row>
    <row r="344" spans="1:26" ht="32.25" customHeight="1">
      <c r="A344" s="38"/>
      <c r="B344" s="38"/>
      <c r="C344" s="38"/>
      <c r="D344" s="38"/>
      <c r="E344" s="38"/>
      <c r="F344" s="38"/>
      <c r="G344" s="38"/>
      <c r="H344" s="38"/>
      <c r="I344" s="38"/>
      <c r="J344" s="38"/>
      <c r="K344" s="38"/>
      <c r="L344" s="51"/>
      <c r="M344" s="51"/>
      <c r="N344" s="51"/>
      <c r="O344" s="38"/>
      <c r="P344" s="38"/>
      <c r="Q344" s="38"/>
      <c r="R344" s="38"/>
      <c r="S344" s="38"/>
      <c r="T344" s="38"/>
      <c r="U344" s="38"/>
      <c r="V344" s="38"/>
      <c r="W344" s="38"/>
      <c r="X344" s="38"/>
      <c r="Y344" s="38"/>
      <c r="Z344" s="38"/>
    </row>
    <row r="345" spans="1:26" ht="32.25" customHeight="1">
      <c r="A345" s="38"/>
      <c r="B345" s="38"/>
      <c r="C345" s="38"/>
      <c r="D345" s="38"/>
      <c r="E345" s="38"/>
      <c r="F345" s="38"/>
      <c r="G345" s="38"/>
      <c r="H345" s="38"/>
      <c r="I345" s="38"/>
      <c r="J345" s="38"/>
      <c r="K345" s="38"/>
      <c r="L345" s="51"/>
      <c r="M345" s="51"/>
      <c r="N345" s="51"/>
      <c r="O345" s="38"/>
      <c r="P345" s="38"/>
      <c r="Q345" s="38"/>
      <c r="R345" s="38"/>
      <c r="S345" s="38"/>
      <c r="T345" s="38"/>
      <c r="U345" s="38"/>
      <c r="V345" s="38"/>
      <c r="W345" s="38"/>
      <c r="X345" s="38"/>
      <c r="Y345" s="38"/>
      <c r="Z345" s="38"/>
    </row>
    <row r="346" spans="1:26" ht="32.25" customHeight="1">
      <c r="A346" s="38"/>
      <c r="B346" s="38"/>
      <c r="C346" s="38"/>
      <c r="D346" s="38"/>
      <c r="E346" s="38"/>
      <c r="F346" s="38"/>
      <c r="G346" s="38"/>
      <c r="H346" s="38"/>
      <c r="I346" s="38"/>
      <c r="J346" s="38"/>
      <c r="K346" s="38"/>
      <c r="L346" s="51"/>
      <c r="M346" s="51"/>
      <c r="N346" s="51"/>
      <c r="O346" s="38"/>
      <c r="P346" s="38"/>
      <c r="Q346" s="38"/>
      <c r="R346" s="38"/>
      <c r="S346" s="38"/>
      <c r="T346" s="38"/>
      <c r="U346" s="38"/>
      <c r="V346" s="38"/>
      <c r="W346" s="38"/>
      <c r="X346" s="38"/>
      <c r="Y346" s="38"/>
      <c r="Z346" s="38"/>
    </row>
    <row r="347" spans="1:26" ht="32.25" customHeight="1">
      <c r="A347" s="38"/>
      <c r="B347" s="38"/>
      <c r="C347" s="38"/>
      <c r="D347" s="38"/>
      <c r="E347" s="38"/>
      <c r="F347" s="38"/>
      <c r="G347" s="38"/>
      <c r="H347" s="38"/>
      <c r="I347" s="38"/>
      <c r="J347" s="38"/>
      <c r="K347" s="38"/>
      <c r="L347" s="51"/>
      <c r="M347" s="51"/>
      <c r="N347" s="51"/>
      <c r="O347" s="38"/>
      <c r="P347" s="38"/>
      <c r="Q347" s="38"/>
      <c r="R347" s="38"/>
      <c r="S347" s="38"/>
      <c r="T347" s="38"/>
      <c r="U347" s="38"/>
      <c r="V347" s="38"/>
      <c r="W347" s="38"/>
      <c r="X347" s="38"/>
      <c r="Y347" s="38"/>
      <c r="Z347" s="38"/>
    </row>
    <row r="348" spans="1:26" ht="32.25" customHeight="1">
      <c r="A348" s="38"/>
      <c r="B348" s="38"/>
      <c r="C348" s="38"/>
      <c r="D348" s="38"/>
      <c r="E348" s="38"/>
      <c r="F348" s="38"/>
      <c r="G348" s="38"/>
      <c r="H348" s="38"/>
      <c r="I348" s="38"/>
      <c r="J348" s="38"/>
      <c r="K348" s="38"/>
      <c r="L348" s="51"/>
      <c r="M348" s="51"/>
      <c r="N348" s="51"/>
      <c r="O348" s="38"/>
      <c r="P348" s="38"/>
      <c r="Q348" s="38"/>
      <c r="R348" s="38"/>
      <c r="S348" s="38"/>
      <c r="T348" s="38"/>
      <c r="U348" s="38"/>
      <c r="V348" s="38"/>
      <c r="W348" s="38"/>
      <c r="X348" s="38"/>
      <c r="Y348" s="38"/>
      <c r="Z348" s="38"/>
    </row>
    <row r="349" spans="1:26" ht="32.25" customHeight="1">
      <c r="A349" s="38"/>
      <c r="B349" s="38"/>
      <c r="C349" s="38"/>
      <c r="D349" s="38"/>
      <c r="E349" s="38"/>
      <c r="F349" s="38"/>
      <c r="G349" s="38"/>
      <c r="H349" s="38"/>
      <c r="I349" s="38"/>
      <c r="J349" s="38"/>
      <c r="K349" s="38"/>
      <c r="L349" s="51"/>
      <c r="M349" s="51"/>
      <c r="N349" s="51"/>
      <c r="O349" s="38"/>
      <c r="P349" s="38"/>
      <c r="Q349" s="38"/>
      <c r="R349" s="38"/>
      <c r="S349" s="38"/>
      <c r="T349" s="38"/>
      <c r="U349" s="38"/>
      <c r="V349" s="38"/>
      <c r="W349" s="38"/>
      <c r="X349" s="38"/>
      <c r="Y349" s="38"/>
      <c r="Z349" s="38"/>
    </row>
    <row r="350" spans="1:26" ht="32.25" customHeight="1">
      <c r="A350" s="38"/>
      <c r="B350" s="38"/>
      <c r="C350" s="38"/>
      <c r="D350" s="38"/>
      <c r="E350" s="38"/>
      <c r="F350" s="38"/>
      <c r="G350" s="38"/>
      <c r="H350" s="38"/>
      <c r="I350" s="38"/>
      <c r="J350" s="38"/>
      <c r="K350" s="38"/>
      <c r="L350" s="51"/>
      <c r="M350" s="51"/>
      <c r="N350" s="51"/>
      <c r="O350" s="38"/>
      <c r="P350" s="38"/>
      <c r="Q350" s="38"/>
      <c r="R350" s="38"/>
      <c r="S350" s="38"/>
      <c r="T350" s="38"/>
      <c r="U350" s="38"/>
      <c r="V350" s="38"/>
      <c r="W350" s="38"/>
      <c r="X350" s="38"/>
      <c r="Y350" s="38"/>
      <c r="Z350" s="38"/>
    </row>
    <row r="351" spans="1:26" ht="32.25" customHeight="1">
      <c r="A351" s="38"/>
      <c r="B351" s="38"/>
      <c r="C351" s="38"/>
      <c r="D351" s="38"/>
      <c r="E351" s="38"/>
      <c r="F351" s="38"/>
      <c r="G351" s="38"/>
      <c r="H351" s="38"/>
      <c r="I351" s="38"/>
      <c r="J351" s="38"/>
      <c r="K351" s="38"/>
      <c r="L351" s="51"/>
      <c r="M351" s="51"/>
      <c r="N351" s="51"/>
      <c r="O351" s="38"/>
      <c r="P351" s="38"/>
      <c r="Q351" s="38"/>
      <c r="R351" s="38"/>
      <c r="S351" s="38"/>
      <c r="T351" s="38"/>
      <c r="U351" s="38"/>
      <c r="V351" s="38"/>
      <c r="W351" s="38"/>
      <c r="X351" s="38"/>
      <c r="Y351" s="38"/>
      <c r="Z351" s="38"/>
    </row>
    <row r="352" spans="1:26" ht="32.25" customHeight="1">
      <c r="A352" s="38"/>
      <c r="B352" s="38"/>
      <c r="C352" s="38"/>
      <c r="D352" s="38"/>
      <c r="E352" s="38"/>
      <c r="F352" s="38"/>
      <c r="G352" s="38"/>
      <c r="H352" s="38"/>
      <c r="I352" s="38"/>
      <c r="J352" s="38"/>
      <c r="K352" s="38"/>
      <c r="L352" s="51"/>
      <c r="M352" s="51"/>
      <c r="N352" s="51"/>
      <c r="O352" s="38"/>
      <c r="P352" s="38"/>
      <c r="Q352" s="38"/>
      <c r="R352" s="38"/>
      <c r="S352" s="38"/>
      <c r="T352" s="38"/>
      <c r="U352" s="38"/>
      <c r="V352" s="38"/>
      <c r="W352" s="38"/>
      <c r="X352" s="38"/>
      <c r="Y352" s="38"/>
      <c r="Z352" s="38"/>
    </row>
    <row r="353" spans="1:26" ht="32.25" customHeight="1">
      <c r="A353" s="38"/>
      <c r="B353" s="38"/>
      <c r="C353" s="38"/>
      <c r="D353" s="38"/>
      <c r="E353" s="38"/>
      <c r="F353" s="38"/>
      <c r="G353" s="38"/>
      <c r="H353" s="38"/>
      <c r="I353" s="38"/>
      <c r="J353" s="38"/>
      <c r="K353" s="38"/>
      <c r="L353" s="51"/>
      <c r="M353" s="51"/>
      <c r="N353" s="51"/>
      <c r="O353" s="38"/>
      <c r="P353" s="38"/>
      <c r="Q353" s="38"/>
      <c r="R353" s="38"/>
      <c r="S353" s="38"/>
      <c r="T353" s="38"/>
      <c r="U353" s="38"/>
      <c r="V353" s="38"/>
      <c r="W353" s="38"/>
      <c r="X353" s="38"/>
      <c r="Y353" s="38"/>
      <c r="Z353" s="38"/>
    </row>
    <row r="354" spans="1:26" ht="32.25" customHeight="1">
      <c r="A354" s="38"/>
      <c r="B354" s="38"/>
      <c r="C354" s="38"/>
      <c r="D354" s="38"/>
      <c r="E354" s="38"/>
      <c r="F354" s="38"/>
      <c r="G354" s="38"/>
      <c r="H354" s="38"/>
      <c r="I354" s="38"/>
      <c r="J354" s="38"/>
      <c r="K354" s="38"/>
      <c r="L354" s="51"/>
      <c r="M354" s="51"/>
      <c r="N354" s="51"/>
      <c r="O354" s="38"/>
      <c r="P354" s="38"/>
      <c r="Q354" s="38"/>
      <c r="R354" s="38"/>
      <c r="S354" s="38"/>
      <c r="T354" s="38"/>
      <c r="U354" s="38"/>
      <c r="V354" s="38"/>
      <c r="W354" s="38"/>
      <c r="X354" s="38"/>
      <c r="Y354" s="38"/>
      <c r="Z354" s="38"/>
    </row>
    <row r="355" spans="1:26" ht="32.25" customHeight="1">
      <c r="A355" s="38"/>
      <c r="B355" s="38"/>
      <c r="C355" s="38"/>
      <c r="D355" s="38"/>
      <c r="E355" s="38"/>
      <c r="F355" s="38"/>
      <c r="G355" s="38"/>
      <c r="H355" s="38"/>
      <c r="I355" s="38"/>
      <c r="J355" s="38"/>
      <c r="K355" s="38"/>
      <c r="L355" s="51"/>
      <c r="M355" s="51"/>
      <c r="N355" s="51"/>
      <c r="O355" s="38"/>
      <c r="P355" s="38"/>
      <c r="Q355" s="38"/>
      <c r="R355" s="38"/>
      <c r="S355" s="38"/>
      <c r="T355" s="38"/>
      <c r="U355" s="38"/>
      <c r="V355" s="38"/>
      <c r="W355" s="38"/>
      <c r="X355" s="38"/>
      <c r="Y355" s="38"/>
      <c r="Z355" s="38"/>
    </row>
    <row r="356" spans="1:26" ht="32.25" customHeight="1">
      <c r="A356" s="38"/>
      <c r="B356" s="38"/>
      <c r="C356" s="38"/>
      <c r="D356" s="38"/>
      <c r="E356" s="38"/>
      <c r="F356" s="38"/>
      <c r="G356" s="38"/>
      <c r="H356" s="38"/>
      <c r="I356" s="38"/>
      <c r="J356" s="38"/>
      <c r="K356" s="38"/>
      <c r="L356" s="51"/>
      <c r="M356" s="51"/>
      <c r="N356" s="51"/>
      <c r="O356" s="38"/>
      <c r="P356" s="38"/>
      <c r="Q356" s="38"/>
      <c r="R356" s="38"/>
      <c r="S356" s="38"/>
      <c r="T356" s="38"/>
      <c r="U356" s="38"/>
      <c r="V356" s="38"/>
      <c r="W356" s="38"/>
      <c r="X356" s="38"/>
      <c r="Y356" s="38"/>
      <c r="Z356" s="38"/>
    </row>
    <row r="357" spans="1:26" ht="32.25" customHeight="1">
      <c r="A357" s="38"/>
      <c r="B357" s="38"/>
      <c r="C357" s="38"/>
      <c r="D357" s="38"/>
      <c r="E357" s="38"/>
      <c r="F357" s="38"/>
      <c r="G357" s="38"/>
      <c r="H357" s="38"/>
      <c r="I357" s="38"/>
      <c r="J357" s="38"/>
      <c r="K357" s="38"/>
      <c r="L357" s="51"/>
      <c r="M357" s="51"/>
      <c r="N357" s="51"/>
      <c r="O357" s="38"/>
      <c r="P357" s="38"/>
      <c r="Q357" s="38"/>
      <c r="R357" s="38"/>
      <c r="S357" s="38"/>
      <c r="T357" s="38"/>
      <c r="U357" s="38"/>
      <c r="V357" s="38"/>
      <c r="W357" s="38"/>
      <c r="X357" s="38"/>
      <c r="Y357" s="38"/>
      <c r="Z357" s="38"/>
    </row>
    <row r="358" spans="1:26" ht="32.25" customHeight="1">
      <c r="A358" s="38"/>
      <c r="B358" s="38"/>
      <c r="C358" s="38"/>
      <c r="D358" s="38"/>
      <c r="E358" s="38"/>
      <c r="F358" s="38"/>
      <c r="G358" s="38"/>
      <c r="H358" s="38"/>
      <c r="I358" s="38"/>
      <c r="J358" s="38"/>
      <c r="K358" s="38"/>
      <c r="L358" s="51"/>
      <c r="M358" s="51"/>
      <c r="N358" s="51"/>
      <c r="O358" s="38"/>
      <c r="P358" s="38"/>
      <c r="Q358" s="38"/>
      <c r="R358" s="38"/>
      <c r="S358" s="38"/>
      <c r="T358" s="38"/>
      <c r="U358" s="38"/>
      <c r="V358" s="38"/>
      <c r="W358" s="38"/>
      <c r="X358" s="38"/>
      <c r="Y358" s="38"/>
      <c r="Z358" s="38"/>
    </row>
    <row r="359" spans="1:26" ht="32.25" customHeight="1">
      <c r="A359" s="38"/>
      <c r="B359" s="38"/>
      <c r="C359" s="38"/>
      <c r="D359" s="38"/>
      <c r="E359" s="38"/>
      <c r="F359" s="38"/>
      <c r="G359" s="38"/>
      <c r="H359" s="38"/>
      <c r="I359" s="38"/>
      <c r="J359" s="38"/>
      <c r="K359" s="38"/>
      <c r="L359" s="51"/>
      <c r="M359" s="51"/>
      <c r="N359" s="51"/>
      <c r="O359" s="38"/>
      <c r="P359" s="38"/>
      <c r="Q359" s="38"/>
      <c r="R359" s="38"/>
      <c r="S359" s="38"/>
      <c r="T359" s="38"/>
      <c r="U359" s="38"/>
      <c r="V359" s="38"/>
      <c r="W359" s="38"/>
      <c r="X359" s="38"/>
      <c r="Y359" s="38"/>
      <c r="Z359" s="38"/>
    </row>
    <row r="360" spans="1:26" ht="32.25" customHeight="1">
      <c r="A360" s="38"/>
      <c r="B360" s="38"/>
      <c r="C360" s="38"/>
      <c r="D360" s="38"/>
      <c r="E360" s="38"/>
      <c r="F360" s="38"/>
      <c r="G360" s="38"/>
      <c r="H360" s="38"/>
      <c r="I360" s="38"/>
      <c r="J360" s="38"/>
      <c r="K360" s="38"/>
      <c r="L360" s="51"/>
      <c r="M360" s="51"/>
      <c r="N360" s="51"/>
      <c r="O360" s="38"/>
      <c r="P360" s="38"/>
      <c r="Q360" s="38"/>
      <c r="R360" s="38"/>
      <c r="S360" s="38"/>
      <c r="T360" s="38"/>
      <c r="U360" s="38"/>
      <c r="V360" s="38"/>
      <c r="W360" s="38"/>
      <c r="X360" s="38"/>
      <c r="Y360" s="38"/>
      <c r="Z360" s="38"/>
    </row>
    <row r="361" spans="1:26" ht="32.25" customHeight="1">
      <c r="A361" s="38"/>
      <c r="B361" s="38"/>
      <c r="C361" s="38"/>
      <c r="D361" s="38"/>
      <c r="E361" s="38"/>
      <c r="F361" s="38"/>
      <c r="G361" s="38"/>
      <c r="H361" s="38"/>
      <c r="I361" s="38"/>
      <c r="J361" s="38"/>
      <c r="K361" s="38"/>
      <c r="L361" s="51"/>
      <c r="M361" s="51"/>
      <c r="N361" s="51"/>
      <c r="O361" s="38"/>
      <c r="P361" s="38"/>
      <c r="Q361" s="38"/>
      <c r="R361" s="38"/>
      <c r="S361" s="38"/>
      <c r="T361" s="38"/>
      <c r="U361" s="38"/>
      <c r="V361" s="38"/>
      <c r="W361" s="38"/>
      <c r="X361" s="38"/>
      <c r="Y361" s="38"/>
      <c r="Z361" s="38"/>
    </row>
    <row r="362" spans="1:26" ht="32.25" customHeight="1">
      <c r="A362" s="38"/>
      <c r="B362" s="38"/>
      <c r="C362" s="38"/>
      <c r="D362" s="38"/>
      <c r="E362" s="38"/>
      <c r="F362" s="38"/>
      <c r="G362" s="38"/>
      <c r="H362" s="38"/>
      <c r="I362" s="38"/>
      <c r="J362" s="38"/>
      <c r="K362" s="38"/>
      <c r="L362" s="51"/>
      <c r="M362" s="51"/>
      <c r="N362" s="51"/>
      <c r="O362" s="38"/>
      <c r="P362" s="38"/>
      <c r="Q362" s="38"/>
      <c r="R362" s="38"/>
      <c r="S362" s="38"/>
      <c r="T362" s="38"/>
      <c r="U362" s="38"/>
      <c r="V362" s="38"/>
      <c r="W362" s="38"/>
      <c r="X362" s="38"/>
      <c r="Y362" s="38"/>
      <c r="Z362" s="38"/>
    </row>
    <row r="363" spans="1:26" ht="32.25" customHeight="1">
      <c r="A363" s="38"/>
      <c r="B363" s="38"/>
      <c r="C363" s="38"/>
      <c r="D363" s="38"/>
      <c r="E363" s="38"/>
      <c r="F363" s="38"/>
      <c r="G363" s="38"/>
      <c r="H363" s="38"/>
      <c r="I363" s="38"/>
      <c r="J363" s="38"/>
      <c r="K363" s="38"/>
      <c r="L363" s="51"/>
      <c r="M363" s="51"/>
      <c r="N363" s="51"/>
      <c r="O363" s="38"/>
      <c r="P363" s="38"/>
      <c r="Q363" s="38"/>
      <c r="R363" s="38"/>
      <c r="S363" s="38"/>
      <c r="T363" s="38"/>
      <c r="U363" s="38"/>
      <c r="V363" s="38"/>
      <c r="W363" s="38"/>
      <c r="X363" s="38"/>
      <c r="Y363" s="38"/>
      <c r="Z363" s="38"/>
    </row>
    <row r="364" spans="1:26" ht="32.25" customHeight="1">
      <c r="A364" s="38"/>
      <c r="B364" s="38"/>
      <c r="C364" s="38"/>
      <c r="D364" s="38"/>
      <c r="E364" s="38"/>
      <c r="F364" s="38"/>
      <c r="G364" s="38"/>
      <c r="H364" s="38"/>
      <c r="I364" s="38"/>
      <c r="J364" s="38"/>
      <c r="K364" s="38"/>
      <c r="L364" s="51"/>
      <c r="M364" s="51"/>
      <c r="N364" s="51"/>
      <c r="O364" s="38"/>
      <c r="P364" s="38"/>
      <c r="Q364" s="38"/>
      <c r="R364" s="38"/>
      <c r="S364" s="38"/>
      <c r="T364" s="38"/>
      <c r="U364" s="38"/>
      <c r="V364" s="38"/>
      <c r="W364" s="38"/>
      <c r="X364" s="38"/>
      <c r="Y364" s="38"/>
      <c r="Z364" s="38"/>
    </row>
    <row r="365" spans="1:26" ht="32.25" customHeight="1">
      <c r="A365" s="38"/>
      <c r="B365" s="38"/>
      <c r="C365" s="38"/>
      <c r="D365" s="38"/>
      <c r="E365" s="38"/>
      <c r="F365" s="38"/>
      <c r="G365" s="38"/>
      <c r="H365" s="38"/>
      <c r="I365" s="38"/>
      <c r="J365" s="38"/>
      <c r="K365" s="38"/>
      <c r="L365" s="51"/>
      <c r="M365" s="51"/>
      <c r="N365" s="51"/>
      <c r="O365" s="38"/>
      <c r="P365" s="38"/>
      <c r="Q365" s="38"/>
      <c r="R365" s="38"/>
      <c r="S365" s="38"/>
      <c r="T365" s="38"/>
      <c r="U365" s="38"/>
      <c r="V365" s="38"/>
      <c r="W365" s="38"/>
      <c r="X365" s="38"/>
      <c r="Y365" s="38"/>
      <c r="Z365" s="38"/>
    </row>
    <row r="366" spans="1:26" ht="32.25" customHeight="1">
      <c r="A366" s="38"/>
      <c r="B366" s="38"/>
      <c r="C366" s="38"/>
      <c r="D366" s="38"/>
      <c r="E366" s="38"/>
      <c r="F366" s="38"/>
      <c r="G366" s="38"/>
      <c r="H366" s="38"/>
      <c r="I366" s="38"/>
      <c r="J366" s="38"/>
      <c r="K366" s="38"/>
      <c r="L366" s="51"/>
      <c r="M366" s="51"/>
      <c r="N366" s="51"/>
      <c r="O366" s="38"/>
      <c r="P366" s="38"/>
      <c r="Q366" s="38"/>
      <c r="R366" s="38"/>
      <c r="S366" s="38"/>
      <c r="T366" s="38"/>
      <c r="U366" s="38"/>
      <c r="V366" s="38"/>
      <c r="W366" s="38"/>
      <c r="X366" s="38"/>
      <c r="Y366" s="38"/>
      <c r="Z366" s="38"/>
    </row>
    <row r="367" spans="1:26" ht="32.25" customHeight="1">
      <c r="A367" s="38"/>
      <c r="B367" s="38"/>
      <c r="C367" s="38"/>
      <c r="D367" s="38"/>
      <c r="E367" s="38"/>
      <c r="F367" s="38"/>
      <c r="G367" s="38"/>
      <c r="H367" s="38"/>
      <c r="I367" s="38"/>
      <c r="J367" s="38"/>
      <c r="K367" s="38"/>
      <c r="L367" s="51"/>
      <c r="M367" s="51"/>
      <c r="N367" s="51"/>
      <c r="O367" s="38"/>
      <c r="P367" s="38"/>
      <c r="Q367" s="38"/>
      <c r="R367" s="38"/>
      <c r="S367" s="38"/>
      <c r="T367" s="38"/>
      <c r="U367" s="38"/>
      <c r="V367" s="38"/>
      <c r="W367" s="38"/>
      <c r="X367" s="38"/>
      <c r="Y367" s="38"/>
      <c r="Z367" s="38"/>
    </row>
    <row r="368" spans="1:26" ht="32.25" customHeight="1">
      <c r="A368" s="38"/>
      <c r="B368" s="38"/>
      <c r="C368" s="38"/>
      <c r="D368" s="38"/>
      <c r="E368" s="38"/>
      <c r="F368" s="38"/>
      <c r="G368" s="38"/>
      <c r="H368" s="38"/>
      <c r="I368" s="38"/>
      <c r="J368" s="38"/>
      <c r="K368" s="38"/>
      <c r="L368" s="51"/>
      <c r="M368" s="51"/>
      <c r="N368" s="51"/>
      <c r="O368" s="38"/>
      <c r="P368" s="38"/>
      <c r="Q368" s="38"/>
      <c r="R368" s="38"/>
      <c r="S368" s="38"/>
      <c r="T368" s="38"/>
      <c r="U368" s="38"/>
      <c r="V368" s="38"/>
      <c r="W368" s="38"/>
      <c r="X368" s="38"/>
      <c r="Y368" s="38"/>
      <c r="Z368" s="38"/>
    </row>
    <row r="369" spans="1:26" ht="32.25" customHeight="1">
      <c r="A369" s="38"/>
      <c r="B369" s="38"/>
      <c r="C369" s="38"/>
      <c r="D369" s="38"/>
      <c r="E369" s="38"/>
      <c r="F369" s="38"/>
      <c r="G369" s="38"/>
      <c r="H369" s="38"/>
      <c r="I369" s="38"/>
      <c r="J369" s="38"/>
      <c r="K369" s="38"/>
      <c r="L369" s="51"/>
      <c r="M369" s="51"/>
      <c r="N369" s="51"/>
      <c r="O369" s="38"/>
      <c r="P369" s="38"/>
      <c r="Q369" s="38"/>
      <c r="R369" s="38"/>
      <c r="S369" s="38"/>
      <c r="T369" s="38"/>
      <c r="U369" s="38"/>
      <c r="V369" s="38"/>
      <c r="W369" s="38"/>
      <c r="X369" s="38"/>
      <c r="Y369" s="38"/>
      <c r="Z369" s="38"/>
    </row>
    <row r="370" spans="1:26" ht="32.25" customHeight="1">
      <c r="A370" s="38"/>
      <c r="B370" s="38"/>
      <c r="C370" s="38"/>
      <c r="D370" s="38"/>
      <c r="E370" s="38"/>
      <c r="F370" s="38"/>
      <c r="G370" s="38"/>
      <c r="H370" s="38"/>
      <c r="I370" s="38"/>
      <c r="J370" s="38"/>
      <c r="K370" s="38"/>
      <c r="L370" s="51"/>
      <c r="M370" s="51"/>
      <c r="N370" s="51"/>
      <c r="O370" s="38"/>
      <c r="P370" s="38"/>
      <c r="Q370" s="38"/>
      <c r="R370" s="38"/>
      <c r="S370" s="38"/>
      <c r="T370" s="38"/>
      <c r="U370" s="38"/>
      <c r="V370" s="38"/>
      <c r="W370" s="38"/>
      <c r="X370" s="38"/>
      <c r="Y370" s="38"/>
      <c r="Z370" s="38"/>
    </row>
    <row r="371" spans="1:26" ht="32.25" customHeight="1">
      <c r="A371" s="38"/>
      <c r="B371" s="38"/>
      <c r="C371" s="38"/>
      <c r="D371" s="38"/>
      <c r="E371" s="38"/>
      <c r="F371" s="38"/>
      <c r="G371" s="38"/>
      <c r="H371" s="38"/>
      <c r="I371" s="38"/>
      <c r="J371" s="38"/>
      <c r="K371" s="38"/>
      <c r="L371" s="51"/>
      <c r="M371" s="51"/>
      <c r="N371" s="51"/>
      <c r="O371" s="38"/>
      <c r="P371" s="38"/>
      <c r="Q371" s="38"/>
      <c r="R371" s="38"/>
      <c r="S371" s="38"/>
      <c r="T371" s="38"/>
      <c r="U371" s="38"/>
      <c r="V371" s="38"/>
      <c r="W371" s="38"/>
      <c r="X371" s="38"/>
      <c r="Y371" s="38"/>
      <c r="Z371" s="38"/>
    </row>
    <row r="372" spans="1:26" ht="32.25" customHeight="1">
      <c r="A372" s="38"/>
      <c r="B372" s="38"/>
      <c r="C372" s="38"/>
      <c r="D372" s="38"/>
      <c r="E372" s="38"/>
      <c r="F372" s="38"/>
      <c r="G372" s="38"/>
      <c r="H372" s="38"/>
      <c r="I372" s="38"/>
      <c r="J372" s="38"/>
      <c r="K372" s="38"/>
      <c r="L372" s="51"/>
      <c r="M372" s="51"/>
      <c r="N372" s="51"/>
      <c r="O372" s="38"/>
      <c r="P372" s="38"/>
      <c r="Q372" s="38"/>
      <c r="R372" s="38"/>
      <c r="S372" s="38"/>
      <c r="T372" s="38"/>
      <c r="U372" s="38"/>
      <c r="V372" s="38"/>
      <c r="W372" s="38"/>
      <c r="X372" s="38"/>
      <c r="Y372" s="38"/>
      <c r="Z372" s="38"/>
    </row>
    <row r="373" spans="1:26" ht="32.25" customHeight="1">
      <c r="A373" s="38"/>
      <c r="B373" s="38"/>
      <c r="C373" s="38"/>
      <c r="D373" s="38"/>
      <c r="E373" s="38"/>
      <c r="F373" s="38"/>
      <c r="G373" s="38"/>
      <c r="H373" s="38"/>
      <c r="I373" s="38"/>
      <c r="J373" s="38"/>
      <c r="K373" s="38"/>
      <c r="L373" s="51"/>
      <c r="M373" s="51"/>
      <c r="N373" s="51"/>
      <c r="O373" s="38"/>
      <c r="P373" s="38"/>
      <c r="Q373" s="38"/>
      <c r="R373" s="38"/>
      <c r="S373" s="38"/>
      <c r="T373" s="38"/>
      <c r="U373" s="38"/>
      <c r="V373" s="38"/>
      <c r="W373" s="38"/>
      <c r="X373" s="38"/>
      <c r="Y373" s="38"/>
      <c r="Z373" s="38"/>
    </row>
    <row r="374" spans="1:26" ht="32.25" customHeight="1">
      <c r="A374" s="38"/>
      <c r="B374" s="38"/>
      <c r="C374" s="38"/>
      <c r="D374" s="38"/>
      <c r="E374" s="38"/>
      <c r="F374" s="38"/>
      <c r="G374" s="38"/>
      <c r="H374" s="38"/>
      <c r="I374" s="38"/>
      <c r="J374" s="38"/>
      <c r="K374" s="38"/>
      <c r="L374" s="51"/>
      <c r="M374" s="51"/>
      <c r="N374" s="51"/>
      <c r="O374" s="38"/>
      <c r="P374" s="38"/>
      <c r="Q374" s="38"/>
      <c r="R374" s="38"/>
      <c r="S374" s="38"/>
      <c r="T374" s="38"/>
      <c r="U374" s="38"/>
      <c r="V374" s="38"/>
      <c r="W374" s="38"/>
      <c r="X374" s="38"/>
      <c r="Y374" s="38"/>
      <c r="Z374" s="38"/>
    </row>
    <row r="375" spans="1:26" ht="32.25" customHeight="1">
      <c r="A375" s="38"/>
      <c r="B375" s="38"/>
      <c r="C375" s="38"/>
      <c r="D375" s="38"/>
      <c r="E375" s="38"/>
      <c r="F375" s="38"/>
      <c r="G375" s="38"/>
      <c r="H375" s="38"/>
      <c r="I375" s="38"/>
      <c r="J375" s="38"/>
      <c r="K375" s="38"/>
      <c r="L375" s="51"/>
      <c r="M375" s="51"/>
      <c r="N375" s="51"/>
      <c r="O375" s="38"/>
      <c r="P375" s="38"/>
      <c r="Q375" s="38"/>
      <c r="R375" s="38"/>
      <c r="S375" s="38"/>
      <c r="T375" s="38"/>
      <c r="U375" s="38"/>
      <c r="V375" s="38"/>
      <c r="W375" s="38"/>
      <c r="X375" s="38"/>
      <c r="Y375" s="38"/>
      <c r="Z375" s="38"/>
    </row>
    <row r="376" spans="1:26" ht="32.25" customHeight="1">
      <c r="A376" s="38"/>
      <c r="B376" s="38"/>
      <c r="C376" s="38"/>
      <c r="D376" s="38"/>
      <c r="E376" s="38"/>
      <c r="F376" s="38"/>
      <c r="G376" s="38"/>
      <c r="H376" s="38"/>
      <c r="I376" s="38"/>
      <c r="J376" s="38"/>
      <c r="K376" s="38"/>
      <c r="L376" s="51"/>
      <c r="M376" s="51"/>
      <c r="N376" s="51"/>
      <c r="O376" s="38"/>
      <c r="P376" s="38"/>
      <c r="Q376" s="38"/>
      <c r="R376" s="38"/>
      <c r="S376" s="38"/>
      <c r="T376" s="38"/>
      <c r="U376" s="38"/>
      <c r="V376" s="38"/>
      <c r="W376" s="38"/>
      <c r="X376" s="38"/>
      <c r="Y376" s="38"/>
      <c r="Z376" s="38"/>
    </row>
    <row r="377" spans="1:26" ht="32.25" customHeight="1">
      <c r="A377" s="38"/>
      <c r="B377" s="38"/>
      <c r="C377" s="38"/>
      <c r="D377" s="38"/>
      <c r="E377" s="38"/>
      <c r="F377" s="38"/>
      <c r="G377" s="38"/>
      <c r="H377" s="38"/>
      <c r="I377" s="38"/>
      <c r="J377" s="38"/>
      <c r="K377" s="38"/>
      <c r="L377" s="51"/>
      <c r="M377" s="51"/>
      <c r="N377" s="51"/>
      <c r="O377" s="38"/>
      <c r="P377" s="38"/>
      <c r="Q377" s="38"/>
      <c r="R377" s="38"/>
      <c r="S377" s="38"/>
      <c r="T377" s="38"/>
      <c r="U377" s="38"/>
      <c r="V377" s="38"/>
      <c r="W377" s="38"/>
      <c r="X377" s="38"/>
      <c r="Y377" s="38"/>
      <c r="Z377" s="38"/>
    </row>
    <row r="378" spans="1:26" ht="32.25" customHeight="1">
      <c r="A378" s="38"/>
      <c r="B378" s="38"/>
      <c r="C378" s="38"/>
      <c r="D378" s="38"/>
      <c r="E378" s="38"/>
      <c r="F378" s="38"/>
      <c r="G378" s="38"/>
      <c r="H378" s="38"/>
      <c r="I378" s="38"/>
      <c r="J378" s="38"/>
      <c r="K378" s="38"/>
      <c r="L378" s="51"/>
      <c r="M378" s="51"/>
      <c r="N378" s="51"/>
      <c r="O378" s="38"/>
      <c r="P378" s="38"/>
      <c r="Q378" s="38"/>
      <c r="R378" s="38"/>
      <c r="S378" s="38"/>
      <c r="T378" s="38"/>
      <c r="U378" s="38"/>
      <c r="V378" s="38"/>
      <c r="W378" s="38"/>
      <c r="X378" s="38"/>
      <c r="Y378" s="38"/>
      <c r="Z378" s="38"/>
    </row>
    <row r="379" spans="1:26" ht="32.25" customHeight="1">
      <c r="A379" s="38"/>
      <c r="B379" s="38"/>
      <c r="C379" s="38"/>
      <c r="D379" s="38"/>
      <c r="E379" s="38"/>
      <c r="F379" s="38"/>
      <c r="G379" s="38"/>
      <c r="H379" s="38"/>
      <c r="I379" s="38"/>
      <c r="J379" s="38"/>
      <c r="K379" s="38"/>
      <c r="L379" s="51"/>
      <c r="M379" s="51"/>
      <c r="N379" s="51"/>
      <c r="O379" s="38"/>
      <c r="P379" s="38"/>
      <c r="Q379" s="38"/>
      <c r="R379" s="38"/>
      <c r="S379" s="38"/>
      <c r="T379" s="38"/>
      <c r="U379" s="38"/>
      <c r="V379" s="38"/>
      <c r="W379" s="38"/>
      <c r="X379" s="38"/>
      <c r="Y379" s="38"/>
      <c r="Z379" s="38"/>
    </row>
    <row r="380" spans="1:26" ht="32.25" customHeight="1">
      <c r="A380" s="38"/>
      <c r="B380" s="38"/>
      <c r="C380" s="38"/>
      <c r="D380" s="38"/>
      <c r="E380" s="38"/>
      <c r="F380" s="38"/>
      <c r="G380" s="38"/>
      <c r="H380" s="38"/>
      <c r="I380" s="38"/>
      <c r="J380" s="38"/>
      <c r="K380" s="38"/>
      <c r="L380" s="51"/>
      <c r="M380" s="51"/>
      <c r="N380" s="51"/>
      <c r="O380" s="38"/>
      <c r="P380" s="38"/>
      <c r="Q380" s="38"/>
      <c r="R380" s="38"/>
      <c r="S380" s="38"/>
      <c r="T380" s="38"/>
      <c r="U380" s="38"/>
      <c r="V380" s="38"/>
      <c r="W380" s="38"/>
      <c r="X380" s="38"/>
      <c r="Y380" s="38"/>
      <c r="Z380" s="38"/>
    </row>
    <row r="381" spans="1:26" ht="32.25" customHeight="1">
      <c r="A381" s="38"/>
      <c r="B381" s="38"/>
      <c r="C381" s="38"/>
      <c r="D381" s="38"/>
      <c r="E381" s="38"/>
      <c r="F381" s="38"/>
      <c r="G381" s="38"/>
      <c r="H381" s="38"/>
      <c r="I381" s="38"/>
      <c r="J381" s="38"/>
      <c r="K381" s="38"/>
      <c r="L381" s="51"/>
      <c r="M381" s="51"/>
      <c r="N381" s="51"/>
      <c r="O381" s="38"/>
      <c r="P381" s="38"/>
      <c r="Q381" s="38"/>
      <c r="R381" s="38"/>
      <c r="S381" s="38"/>
      <c r="T381" s="38"/>
      <c r="U381" s="38"/>
      <c r="V381" s="38"/>
      <c r="W381" s="38"/>
      <c r="X381" s="38"/>
      <c r="Y381" s="38"/>
      <c r="Z381" s="38"/>
    </row>
    <row r="382" spans="1:26" ht="32.25" customHeight="1">
      <c r="A382" s="38"/>
      <c r="B382" s="38"/>
      <c r="C382" s="38"/>
      <c r="D382" s="38"/>
      <c r="E382" s="38"/>
      <c r="F382" s="38"/>
      <c r="G382" s="38"/>
      <c r="H382" s="38"/>
      <c r="I382" s="38"/>
      <c r="J382" s="38"/>
      <c r="K382" s="38"/>
      <c r="L382" s="51"/>
      <c r="M382" s="51"/>
      <c r="N382" s="51"/>
      <c r="O382" s="38"/>
      <c r="P382" s="38"/>
      <c r="Q382" s="38"/>
      <c r="R382" s="38"/>
      <c r="S382" s="38"/>
      <c r="T382" s="38"/>
      <c r="U382" s="38"/>
      <c r="V382" s="38"/>
      <c r="W382" s="38"/>
      <c r="X382" s="38"/>
      <c r="Y382" s="38"/>
      <c r="Z382" s="38"/>
    </row>
    <row r="383" spans="1:26" ht="32.25" customHeight="1">
      <c r="A383" s="38"/>
      <c r="B383" s="38"/>
      <c r="C383" s="38"/>
      <c r="D383" s="38"/>
      <c r="E383" s="38"/>
      <c r="F383" s="38"/>
      <c r="G383" s="38"/>
      <c r="H383" s="38"/>
      <c r="I383" s="38"/>
      <c r="J383" s="38"/>
      <c r="K383" s="38"/>
      <c r="L383" s="51"/>
      <c r="M383" s="51"/>
      <c r="N383" s="51"/>
      <c r="O383" s="38"/>
      <c r="P383" s="38"/>
      <c r="Q383" s="38"/>
      <c r="R383" s="38"/>
      <c r="S383" s="38"/>
      <c r="T383" s="38"/>
      <c r="U383" s="38"/>
      <c r="V383" s="38"/>
      <c r="W383" s="38"/>
      <c r="X383" s="38"/>
      <c r="Y383" s="38"/>
      <c r="Z383" s="38"/>
    </row>
    <row r="384" spans="1:26" ht="32.25" customHeight="1">
      <c r="A384" s="38"/>
      <c r="B384" s="38"/>
      <c r="C384" s="38"/>
      <c r="D384" s="38"/>
      <c r="E384" s="38"/>
      <c r="F384" s="38"/>
      <c r="G384" s="38"/>
      <c r="H384" s="38"/>
      <c r="I384" s="38"/>
      <c r="J384" s="38"/>
      <c r="K384" s="38"/>
      <c r="L384" s="51"/>
      <c r="M384" s="51"/>
      <c r="N384" s="51"/>
      <c r="O384" s="38"/>
      <c r="P384" s="38"/>
      <c r="Q384" s="38"/>
      <c r="R384" s="38"/>
      <c r="S384" s="38"/>
      <c r="T384" s="38"/>
      <c r="U384" s="38"/>
      <c r="V384" s="38"/>
      <c r="W384" s="38"/>
      <c r="X384" s="38"/>
      <c r="Y384" s="38"/>
      <c r="Z384" s="38"/>
    </row>
    <row r="385" spans="1:26" ht="32.25" customHeight="1">
      <c r="A385" s="38"/>
      <c r="B385" s="38"/>
      <c r="C385" s="38"/>
      <c r="D385" s="38"/>
      <c r="E385" s="38"/>
      <c r="F385" s="38"/>
      <c r="G385" s="38"/>
      <c r="H385" s="38"/>
      <c r="I385" s="38"/>
      <c r="J385" s="38"/>
      <c r="K385" s="38"/>
      <c r="L385" s="51"/>
      <c r="M385" s="51"/>
      <c r="N385" s="51"/>
      <c r="O385" s="38"/>
      <c r="P385" s="38"/>
      <c r="Q385" s="38"/>
      <c r="R385" s="38"/>
      <c r="S385" s="38"/>
      <c r="T385" s="38"/>
      <c r="U385" s="38"/>
      <c r="V385" s="38"/>
      <c r="W385" s="38"/>
      <c r="X385" s="38"/>
      <c r="Y385" s="38"/>
      <c r="Z385" s="38"/>
    </row>
    <row r="386" spans="1:26" ht="32.25" customHeight="1">
      <c r="A386" s="38"/>
      <c r="B386" s="38"/>
      <c r="C386" s="38"/>
      <c r="D386" s="38"/>
      <c r="E386" s="38"/>
      <c r="F386" s="38"/>
      <c r="G386" s="38"/>
      <c r="H386" s="38"/>
      <c r="I386" s="38"/>
      <c r="J386" s="38"/>
      <c r="K386" s="38"/>
      <c r="L386" s="51"/>
      <c r="M386" s="51"/>
      <c r="N386" s="51"/>
      <c r="O386" s="38"/>
      <c r="P386" s="38"/>
      <c r="Q386" s="38"/>
      <c r="R386" s="38"/>
      <c r="S386" s="38"/>
      <c r="T386" s="38"/>
      <c r="U386" s="38"/>
      <c r="V386" s="38"/>
      <c r="W386" s="38"/>
      <c r="X386" s="38"/>
      <c r="Y386" s="38"/>
      <c r="Z386" s="38"/>
    </row>
    <row r="387" spans="1:26" ht="32.25" customHeight="1">
      <c r="A387" s="38"/>
      <c r="B387" s="38"/>
      <c r="C387" s="38"/>
      <c r="D387" s="38"/>
      <c r="E387" s="38"/>
      <c r="F387" s="38"/>
      <c r="G387" s="38"/>
      <c r="H387" s="38"/>
      <c r="I387" s="38"/>
      <c r="J387" s="38"/>
      <c r="K387" s="38"/>
      <c r="L387" s="51"/>
      <c r="M387" s="51"/>
      <c r="N387" s="51"/>
      <c r="O387" s="38"/>
      <c r="P387" s="38"/>
      <c r="Q387" s="38"/>
      <c r="R387" s="38"/>
      <c r="S387" s="38"/>
      <c r="T387" s="38"/>
      <c r="U387" s="38"/>
      <c r="V387" s="38"/>
      <c r="W387" s="38"/>
      <c r="X387" s="38"/>
      <c r="Y387" s="38"/>
      <c r="Z387" s="38"/>
    </row>
    <row r="388" spans="1:26" ht="32.25" customHeight="1">
      <c r="A388" s="38"/>
      <c r="B388" s="38"/>
      <c r="C388" s="38"/>
      <c r="D388" s="38"/>
      <c r="E388" s="38"/>
      <c r="F388" s="38"/>
      <c r="G388" s="38"/>
      <c r="H388" s="38"/>
      <c r="I388" s="38"/>
      <c r="J388" s="38"/>
      <c r="K388" s="38"/>
      <c r="L388" s="51"/>
      <c r="M388" s="51"/>
      <c r="N388" s="51"/>
      <c r="O388" s="38"/>
      <c r="P388" s="38"/>
      <c r="Q388" s="38"/>
      <c r="R388" s="38"/>
      <c r="S388" s="38"/>
      <c r="T388" s="38"/>
      <c r="U388" s="38"/>
      <c r="V388" s="38"/>
      <c r="W388" s="38"/>
      <c r="X388" s="38"/>
      <c r="Y388" s="38"/>
      <c r="Z388" s="38"/>
    </row>
    <row r="389" spans="1:26" ht="32.25" customHeight="1">
      <c r="A389" s="38"/>
      <c r="B389" s="38"/>
      <c r="C389" s="38"/>
      <c r="D389" s="38"/>
      <c r="E389" s="38"/>
      <c r="F389" s="38"/>
      <c r="G389" s="38"/>
      <c r="H389" s="38"/>
      <c r="I389" s="38"/>
      <c r="J389" s="38"/>
      <c r="K389" s="38"/>
      <c r="L389" s="51"/>
      <c r="M389" s="51"/>
      <c r="N389" s="51"/>
      <c r="O389" s="38"/>
      <c r="P389" s="38"/>
      <c r="Q389" s="38"/>
      <c r="R389" s="38"/>
      <c r="S389" s="38"/>
      <c r="T389" s="38"/>
      <c r="U389" s="38"/>
      <c r="V389" s="38"/>
      <c r="W389" s="38"/>
      <c r="X389" s="38"/>
      <c r="Y389" s="38"/>
      <c r="Z389" s="38"/>
    </row>
    <row r="390" spans="1:26" ht="32.25" customHeight="1">
      <c r="A390" s="38"/>
      <c r="B390" s="38"/>
      <c r="C390" s="38"/>
      <c r="D390" s="38"/>
      <c r="E390" s="38"/>
      <c r="F390" s="38"/>
      <c r="G390" s="38"/>
      <c r="H390" s="38"/>
      <c r="I390" s="38"/>
      <c r="J390" s="38"/>
      <c r="K390" s="38"/>
      <c r="L390" s="51"/>
      <c r="M390" s="51"/>
      <c r="N390" s="51"/>
      <c r="O390" s="38"/>
      <c r="P390" s="38"/>
      <c r="Q390" s="38"/>
      <c r="R390" s="38"/>
      <c r="S390" s="38"/>
      <c r="T390" s="38"/>
      <c r="U390" s="38"/>
      <c r="V390" s="38"/>
      <c r="W390" s="38"/>
      <c r="X390" s="38"/>
      <c r="Y390" s="38"/>
      <c r="Z390" s="38"/>
    </row>
    <row r="391" spans="1:26" ht="32.25" customHeight="1">
      <c r="A391" s="38"/>
      <c r="B391" s="38"/>
      <c r="C391" s="38"/>
      <c r="D391" s="38"/>
      <c r="E391" s="38"/>
      <c r="F391" s="38"/>
      <c r="G391" s="38"/>
      <c r="H391" s="38"/>
      <c r="I391" s="38"/>
      <c r="J391" s="38"/>
      <c r="K391" s="38"/>
      <c r="L391" s="51"/>
      <c r="M391" s="51"/>
      <c r="N391" s="51"/>
      <c r="O391" s="38"/>
      <c r="P391" s="38"/>
      <c r="Q391" s="38"/>
      <c r="R391" s="38"/>
      <c r="S391" s="38"/>
      <c r="T391" s="38"/>
      <c r="U391" s="38"/>
      <c r="V391" s="38"/>
      <c r="W391" s="38"/>
      <c r="X391" s="38"/>
      <c r="Y391" s="38"/>
      <c r="Z391" s="38"/>
    </row>
    <row r="392" spans="1:26" ht="32.25" customHeight="1">
      <c r="A392" s="38"/>
      <c r="B392" s="38"/>
      <c r="C392" s="38"/>
      <c r="D392" s="38"/>
      <c r="E392" s="38"/>
      <c r="F392" s="38"/>
      <c r="G392" s="38"/>
      <c r="H392" s="38"/>
      <c r="I392" s="38"/>
      <c r="J392" s="38"/>
      <c r="K392" s="38"/>
      <c r="L392" s="51"/>
      <c r="M392" s="51"/>
      <c r="N392" s="51"/>
      <c r="O392" s="38"/>
      <c r="P392" s="38"/>
      <c r="Q392" s="38"/>
      <c r="R392" s="38"/>
      <c r="S392" s="38"/>
      <c r="T392" s="38"/>
      <c r="U392" s="38"/>
      <c r="V392" s="38"/>
      <c r="W392" s="38"/>
      <c r="X392" s="38"/>
      <c r="Y392" s="38"/>
      <c r="Z392" s="38"/>
    </row>
    <row r="393" spans="1:26" ht="32.25" customHeight="1">
      <c r="A393" s="38"/>
      <c r="B393" s="38"/>
      <c r="C393" s="38"/>
      <c r="D393" s="38"/>
      <c r="E393" s="38"/>
      <c r="F393" s="38"/>
      <c r="G393" s="38"/>
      <c r="H393" s="38"/>
      <c r="I393" s="38"/>
      <c r="J393" s="38"/>
      <c r="K393" s="38"/>
      <c r="L393" s="51"/>
      <c r="M393" s="51"/>
      <c r="N393" s="51"/>
      <c r="O393" s="38"/>
      <c r="P393" s="38"/>
      <c r="Q393" s="38"/>
      <c r="R393" s="38"/>
      <c r="S393" s="38"/>
      <c r="T393" s="38"/>
      <c r="U393" s="38"/>
      <c r="V393" s="38"/>
      <c r="W393" s="38"/>
      <c r="X393" s="38"/>
      <c r="Y393" s="38"/>
      <c r="Z393" s="38"/>
    </row>
    <row r="394" spans="1:26" ht="32.25" customHeight="1">
      <c r="A394" s="38"/>
      <c r="B394" s="38"/>
      <c r="C394" s="38"/>
      <c r="D394" s="38"/>
      <c r="E394" s="38"/>
      <c r="F394" s="38"/>
      <c r="G394" s="38"/>
      <c r="H394" s="38"/>
      <c r="I394" s="38"/>
      <c r="J394" s="38"/>
      <c r="K394" s="38"/>
      <c r="L394" s="51"/>
      <c r="M394" s="51"/>
      <c r="N394" s="51"/>
      <c r="O394" s="38"/>
      <c r="P394" s="38"/>
      <c r="Q394" s="38"/>
      <c r="R394" s="38"/>
      <c r="S394" s="38"/>
      <c r="T394" s="38"/>
      <c r="U394" s="38"/>
      <c r="V394" s="38"/>
      <c r="W394" s="38"/>
      <c r="X394" s="38"/>
      <c r="Y394" s="38"/>
      <c r="Z394" s="38"/>
    </row>
    <row r="395" spans="1:26" ht="32.25" customHeight="1">
      <c r="A395" s="38"/>
      <c r="B395" s="38"/>
      <c r="C395" s="38"/>
      <c r="D395" s="38"/>
      <c r="E395" s="38"/>
      <c r="F395" s="38"/>
      <c r="G395" s="38"/>
      <c r="H395" s="38"/>
      <c r="I395" s="38"/>
      <c r="J395" s="38"/>
      <c r="K395" s="38"/>
      <c r="L395" s="51"/>
      <c r="M395" s="51"/>
      <c r="N395" s="51"/>
      <c r="O395" s="38"/>
      <c r="P395" s="38"/>
      <c r="Q395" s="38"/>
      <c r="R395" s="38"/>
      <c r="S395" s="38"/>
      <c r="T395" s="38"/>
      <c r="U395" s="38"/>
      <c r="V395" s="38"/>
      <c r="W395" s="38"/>
      <c r="X395" s="38"/>
      <c r="Y395" s="38"/>
      <c r="Z395" s="38"/>
    </row>
    <row r="396" spans="1:26" ht="32.25" customHeight="1">
      <c r="A396" s="38"/>
      <c r="B396" s="38"/>
      <c r="C396" s="38"/>
      <c r="D396" s="38"/>
      <c r="E396" s="38"/>
      <c r="F396" s="38"/>
      <c r="G396" s="38"/>
      <c r="H396" s="38"/>
      <c r="I396" s="38"/>
      <c r="J396" s="38"/>
      <c r="K396" s="38"/>
      <c r="L396" s="51"/>
      <c r="M396" s="51"/>
      <c r="N396" s="51"/>
      <c r="O396" s="38"/>
      <c r="P396" s="38"/>
      <c r="Q396" s="38"/>
      <c r="R396" s="38"/>
      <c r="S396" s="38"/>
      <c r="T396" s="38"/>
      <c r="U396" s="38"/>
      <c r="V396" s="38"/>
      <c r="W396" s="38"/>
      <c r="X396" s="38"/>
      <c r="Y396" s="38"/>
      <c r="Z396" s="38"/>
    </row>
    <row r="397" spans="1:26" ht="32.25" customHeight="1">
      <c r="A397" s="38"/>
      <c r="B397" s="38"/>
      <c r="C397" s="38"/>
      <c r="D397" s="38"/>
      <c r="E397" s="38"/>
      <c r="F397" s="38"/>
      <c r="G397" s="38"/>
      <c r="H397" s="38"/>
      <c r="I397" s="38"/>
      <c r="J397" s="38"/>
      <c r="K397" s="38"/>
      <c r="L397" s="51"/>
      <c r="M397" s="51"/>
      <c r="N397" s="51"/>
      <c r="O397" s="38"/>
      <c r="P397" s="38"/>
      <c r="Q397" s="38"/>
      <c r="R397" s="38"/>
      <c r="S397" s="38"/>
      <c r="T397" s="38"/>
      <c r="U397" s="38"/>
      <c r="V397" s="38"/>
      <c r="W397" s="38"/>
      <c r="X397" s="38"/>
      <c r="Y397" s="38"/>
      <c r="Z397" s="38"/>
    </row>
    <row r="398" spans="1:26" ht="32.25" customHeight="1">
      <c r="A398" s="38"/>
      <c r="B398" s="38"/>
      <c r="C398" s="38"/>
      <c r="D398" s="38"/>
      <c r="E398" s="38"/>
      <c r="F398" s="38"/>
      <c r="G398" s="38"/>
      <c r="H398" s="38"/>
      <c r="I398" s="38"/>
      <c r="J398" s="38"/>
      <c r="K398" s="38"/>
      <c r="L398" s="51"/>
      <c r="M398" s="51"/>
      <c r="N398" s="51"/>
      <c r="O398" s="38"/>
      <c r="P398" s="38"/>
      <c r="Q398" s="38"/>
      <c r="R398" s="38"/>
      <c r="S398" s="38"/>
      <c r="T398" s="38"/>
      <c r="U398" s="38"/>
      <c r="V398" s="38"/>
      <c r="W398" s="38"/>
      <c r="X398" s="38"/>
      <c r="Y398" s="38"/>
      <c r="Z398" s="38"/>
    </row>
    <row r="399" spans="1:26" ht="32.25" customHeight="1">
      <c r="A399" s="38"/>
      <c r="B399" s="38"/>
      <c r="C399" s="38"/>
      <c r="D399" s="38"/>
      <c r="E399" s="38"/>
      <c r="F399" s="38"/>
      <c r="G399" s="38"/>
      <c r="H399" s="38"/>
      <c r="I399" s="38"/>
      <c r="J399" s="38"/>
      <c r="K399" s="38"/>
      <c r="L399" s="51"/>
      <c r="M399" s="51"/>
      <c r="N399" s="51"/>
      <c r="O399" s="38"/>
      <c r="P399" s="38"/>
      <c r="Q399" s="38"/>
      <c r="R399" s="38"/>
      <c r="S399" s="38"/>
      <c r="T399" s="38"/>
      <c r="U399" s="38"/>
      <c r="V399" s="38"/>
      <c r="W399" s="38"/>
      <c r="X399" s="38"/>
      <c r="Y399" s="38"/>
      <c r="Z399" s="38"/>
    </row>
    <row r="400" spans="1:26" ht="32.25" customHeight="1">
      <c r="A400" s="38"/>
      <c r="B400" s="38"/>
      <c r="C400" s="38"/>
      <c r="D400" s="38"/>
      <c r="E400" s="38"/>
      <c r="F400" s="38"/>
      <c r="G400" s="38"/>
      <c r="H400" s="38"/>
      <c r="I400" s="38"/>
      <c r="J400" s="38"/>
      <c r="K400" s="38"/>
      <c r="L400" s="51"/>
      <c r="M400" s="51"/>
      <c r="N400" s="51"/>
      <c r="O400" s="38"/>
      <c r="P400" s="38"/>
      <c r="Q400" s="38"/>
      <c r="R400" s="38"/>
      <c r="S400" s="38"/>
      <c r="T400" s="38"/>
      <c r="U400" s="38"/>
      <c r="V400" s="38"/>
      <c r="W400" s="38"/>
      <c r="X400" s="38"/>
      <c r="Y400" s="38"/>
      <c r="Z400" s="38"/>
    </row>
    <row r="401" spans="1:26" ht="32.25" customHeight="1">
      <c r="A401" s="38"/>
      <c r="B401" s="38"/>
      <c r="C401" s="38"/>
      <c r="D401" s="38"/>
      <c r="E401" s="38"/>
      <c r="F401" s="38"/>
      <c r="G401" s="38"/>
      <c r="H401" s="38"/>
      <c r="I401" s="38"/>
      <c r="J401" s="38"/>
      <c r="K401" s="38"/>
      <c r="L401" s="51"/>
      <c r="M401" s="51"/>
      <c r="N401" s="51"/>
      <c r="O401" s="38"/>
      <c r="P401" s="38"/>
      <c r="Q401" s="38"/>
      <c r="R401" s="38"/>
      <c r="S401" s="38"/>
      <c r="T401" s="38"/>
      <c r="U401" s="38"/>
      <c r="V401" s="38"/>
      <c r="W401" s="38"/>
      <c r="X401" s="38"/>
      <c r="Y401" s="38"/>
      <c r="Z401" s="38"/>
    </row>
    <row r="402" spans="1:26" ht="32.25" customHeight="1">
      <c r="A402" s="38"/>
      <c r="B402" s="38"/>
      <c r="C402" s="38"/>
      <c r="D402" s="38"/>
      <c r="E402" s="38"/>
      <c r="F402" s="38"/>
      <c r="G402" s="38"/>
      <c r="H402" s="38"/>
      <c r="I402" s="38"/>
      <c r="J402" s="38"/>
      <c r="K402" s="38"/>
      <c r="L402" s="51"/>
      <c r="M402" s="51"/>
      <c r="N402" s="51"/>
      <c r="O402" s="38"/>
      <c r="P402" s="38"/>
      <c r="Q402" s="38"/>
      <c r="R402" s="38"/>
      <c r="S402" s="38"/>
      <c r="T402" s="38"/>
      <c r="U402" s="38"/>
      <c r="V402" s="38"/>
      <c r="W402" s="38"/>
      <c r="X402" s="38"/>
      <c r="Y402" s="38"/>
      <c r="Z402" s="38"/>
    </row>
    <row r="403" spans="1:26" ht="32.25" customHeight="1">
      <c r="A403" s="38"/>
      <c r="B403" s="38"/>
      <c r="C403" s="38"/>
      <c r="D403" s="38"/>
      <c r="E403" s="38"/>
      <c r="F403" s="38"/>
      <c r="G403" s="38"/>
      <c r="H403" s="38"/>
      <c r="I403" s="38"/>
      <c r="J403" s="38"/>
      <c r="K403" s="38"/>
      <c r="L403" s="51"/>
      <c r="M403" s="51"/>
      <c r="N403" s="51"/>
      <c r="O403" s="38"/>
      <c r="P403" s="38"/>
      <c r="Q403" s="38"/>
      <c r="R403" s="38"/>
      <c r="S403" s="38"/>
      <c r="T403" s="38"/>
      <c r="U403" s="38"/>
      <c r="V403" s="38"/>
      <c r="W403" s="38"/>
      <c r="X403" s="38"/>
      <c r="Y403" s="38"/>
      <c r="Z403" s="38"/>
    </row>
    <row r="404" spans="1:26" ht="32.25" customHeight="1">
      <c r="A404" s="38"/>
      <c r="B404" s="38"/>
      <c r="C404" s="38"/>
      <c r="D404" s="38"/>
      <c r="E404" s="38"/>
      <c r="F404" s="38"/>
      <c r="G404" s="38"/>
      <c r="H404" s="38"/>
      <c r="I404" s="38"/>
      <c r="J404" s="38"/>
      <c r="K404" s="38"/>
      <c r="L404" s="51"/>
      <c r="M404" s="51"/>
      <c r="N404" s="51"/>
      <c r="O404" s="38"/>
      <c r="P404" s="38"/>
      <c r="Q404" s="38"/>
      <c r="R404" s="38"/>
      <c r="S404" s="38"/>
      <c r="T404" s="38"/>
      <c r="U404" s="38"/>
      <c r="V404" s="38"/>
      <c r="W404" s="38"/>
      <c r="X404" s="38"/>
      <c r="Y404" s="38"/>
      <c r="Z404" s="38"/>
    </row>
    <row r="405" spans="1:26" ht="32.25" customHeight="1">
      <c r="A405" s="38"/>
      <c r="B405" s="38"/>
      <c r="C405" s="38"/>
      <c r="D405" s="38"/>
      <c r="E405" s="38"/>
      <c r="F405" s="38"/>
      <c r="G405" s="38"/>
      <c r="H405" s="38"/>
      <c r="I405" s="38"/>
      <c r="J405" s="38"/>
      <c r="K405" s="38"/>
      <c r="L405" s="51"/>
      <c r="M405" s="51"/>
      <c r="N405" s="51"/>
      <c r="O405" s="38"/>
      <c r="P405" s="38"/>
      <c r="Q405" s="38"/>
      <c r="R405" s="38"/>
      <c r="S405" s="38"/>
      <c r="T405" s="38"/>
      <c r="U405" s="38"/>
      <c r="V405" s="38"/>
      <c r="W405" s="38"/>
      <c r="X405" s="38"/>
      <c r="Y405" s="38"/>
      <c r="Z405" s="38"/>
    </row>
    <row r="406" spans="1:26" ht="32.25" customHeight="1">
      <c r="A406" s="38"/>
      <c r="B406" s="38"/>
      <c r="C406" s="38"/>
      <c r="D406" s="38"/>
      <c r="E406" s="38"/>
      <c r="F406" s="38"/>
      <c r="G406" s="38"/>
      <c r="H406" s="38"/>
      <c r="I406" s="38"/>
      <c r="J406" s="38"/>
      <c r="K406" s="38"/>
      <c r="L406" s="51"/>
      <c r="M406" s="51"/>
      <c r="N406" s="51"/>
      <c r="O406" s="38"/>
      <c r="P406" s="38"/>
      <c r="Q406" s="38"/>
      <c r="R406" s="38"/>
      <c r="S406" s="38"/>
      <c r="T406" s="38"/>
      <c r="U406" s="38"/>
      <c r="V406" s="38"/>
      <c r="W406" s="38"/>
      <c r="X406" s="38"/>
      <c r="Y406" s="38"/>
      <c r="Z406" s="38"/>
    </row>
    <row r="407" spans="1:26" ht="32.25" customHeight="1">
      <c r="A407" s="38"/>
      <c r="B407" s="38"/>
      <c r="C407" s="38"/>
      <c r="D407" s="38"/>
      <c r="E407" s="38"/>
      <c r="F407" s="38"/>
      <c r="G407" s="38"/>
      <c r="H407" s="38"/>
      <c r="I407" s="38"/>
      <c r="J407" s="38"/>
      <c r="K407" s="38"/>
      <c r="L407" s="51"/>
      <c r="M407" s="51"/>
      <c r="N407" s="51"/>
      <c r="O407" s="38"/>
      <c r="P407" s="38"/>
      <c r="Q407" s="38"/>
      <c r="R407" s="38"/>
      <c r="S407" s="38"/>
      <c r="T407" s="38"/>
      <c r="U407" s="38"/>
      <c r="V407" s="38"/>
      <c r="W407" s="38"/>
      <c r="X407" s="38"/>
      <c r="Y407" s="38"/>
      <c r="Z407" s="38"/>
    </row>
    <row r="408" spans="1:26" ht="32.25" customHeight="1">
      <c r="A408" s="38"/>
      <c r="B408" s="38"/>
      <c r="C408" s="38"/>
      <c r="D408" s="38"/>
      <c r="E408" s="38"/>
      <c r="F408" s="38"/>
      <c r="G408" s="38"/>
      <c r="H408" s="38"/>
      <c r="I408" s="38"/>
      <c r="J408" s="38"/>
      <c r="K408" s="38"/>
      <c r="L408" s="51"/>
      <c r="M408" s="51"/>
      <c r="N408" s="51"/>
      <c r="O408" s="38"/>
      <c r="P408" s="38"/>
      <c r="Q408" s="38"/>
      <c r="R408" s="38"/>
      <c r="S408" s="38"/>
      <c r="T408" s="38"/>
      <c r="U408" s="38"/>
      <c r="V408" s="38"/>
      <c r="W408" s="38"/>
      <c r="X408" s="38"/>
      <c r="Y408" s="38"/>
      <c r="Z408" s="38"/>
    </row>
    <row r="409" spans="1:26" ht="32.25" customHeight="1">
      <c r="A409" s="38"/>
      <c r="B409" s="38"/>
      <c r="C409" s="38"/>
      <c r="D409" s="38"/>
      <c r="E409" s="38"/>
      <c r="F409" s="38"/>
      <c r="G409" s="38"/>
      <c r="H409" s="38"/>
      <c r="I409" s="38"/>
      <c r="J409" s="38"/>
      <c r="K409" s="38"/>
      <c r="L409" s="51"/>
      <c r="M409" s="51"/>
      <c r="N409" s="51"/>
      <c r="O409" s="38"/>
      <c r="P409" s="38"/>
      <c r="Q409" s="38"/>
      <c r="R409" s="38"/>
      <c r="S409" s="38"/>
      <c r="T409" s="38"/>
      <c r="U409" s="38"/>
      <c r="V409" s="38"/>
      <c r="W409" s="38"/>
      <c r="X409" s="38"/>
      <c r="Y409" s="38"/>
      <c r="Z409" s="38"/>
    </row>
    <row r="410" spans="1:26" ht="32.25" customHeight="1">
      <c r="A410" s="38"/>
      <c r="B410" s="38"/>
      <c r="C410" s="38"/>
      <c r="D410" s="38"/>
      <c r="E410" s="38"/>
      <c r="F410" s="38"/>
      <c r="G410" s="38"/>
      <c r="H410" s="38"/>
      <c r="I410" s="38"/>
      <c r="J410" s="38"/>
      <c r="K410" s="38"/>
      <c r="L410" s="51"/>
      <c r="M410" s="51"/>
      <c r="N410" s="51"/>
      <c r="O410" s="38"/>
      <c r="P410" s="38"/>
      <c r="Q410" s="38"/>
      <c r="R410" s="38"/>
      <c r="S410" s="38"/>
      <c r="T410" s="38"/>
      <c r="U410" s="38"/>
      <c r="V410" s="38"/>
      <c r="W410" s="38"/>
      <c r="X410" s="38"/>
      <c r="Y410" s="38"/>
      <c r="Z410" s="38"/>
    </row>
    <row r="411" spans="1:26" ht="32.25" customHeight="1">
      <c r="A411" s="38"/>
      <c r="B411" s="38"/>
      <c r="C411" s="38"/>
      <c r="D411" s="38"/>
      <c r="E411" s="38"/>
      <c r="F411" s="38"/>
      <c r="G411" s="38"/>
      <c r="H411" s="38"/>
      <c r="I411" s="38"/>
      <c r="J411" s="38"/>
      <c r="K411" s="38"/>
      <c r="L411" s="51"/>
      <c r="M411" s="51"/>
      <c r="N411" s="51"/>
      <c r="O411" s="38"/>
      <c r="P411" s="38"/>
      <c r="Q411" s="38"/>
      <c r="R411" s="38"/>
      <c r="S411" s="38"/>
      <c r="T411" s="38"/>
      <c r="U411" s="38"/>
      <c r="V411" s="38"/>
      <c r="W411" s="38"/>
      <c r="X411" s="38"/>
      <c r="Y411" s="38"/>
      <c r="Z411" s="38"/>
    </row>
    <row r="412" spans="1:26" ht="32.25" customHeight="1">
      <c r="A412" s="38"/>
      <c r="B412" s="38"/>
      <c r="C412" s="38"/>
      <c r="D412" s="38"/>
      <c r="E412" s="38"/>
      <c r="F412" s="38"/>
      <c r="G412" s="38"/>
      <c r="H412" s="38"/>
      <c r="I412" s="38"/>
      <c r="J412" s="38"/>
      <c r="K412" s="38"/>
      <c r="L412" s="51"/>
      <c r="M412" s="51"/>
      <c r="N412" s="51"/>
      <c r="O412" s="38"/>
      <c r="P412" s="38"/>
      <c r="Q412" s="38"/>
      <c r="R412" s="38"/>
      <c r="S412" s="38"/>
      <c r="T412" s="38"/>
      <c r="U412" s="38"/>
      <c r="V412" s="38"/>
      <c r="W412" s="38"/>
      <c r="X412" s="38"/>
      <c r="Y412" s="38"/>
      <c r="Z412" s="38"/>
    </row>
    <row r="413" spans="1:26" ht="32.25" customHeight="1">
      <c r="A413" s="38"/>
      <c r="B413" s="38"/>
      <c r="C413" s="38"/>
      <c r="D413" s="38"/>
      <c r="E413" s="38"/>
      <c r="F413" s="38"/>
      <c r="G413" s="38"/>
      <c r="H413" s="38"/>
      <c r="I413" s="38"/>
      <c r="J413" s="38"/>
      <c r="K413" s="38"/>
      <c r="L413" s="51"/>
      <c r="M413" s="51"/>
      <c r="N413" s="51"/>
      <c r="O413" s="38"/>
      <c r="P413" s="38"/>
      <c r="Q413" s="38"/>
      <c r="R413" s="38"/>
      <c r="S413" s="38"/>
      <c r="T413" s="38"/>
      <c r="U413" s="38"/>
      <c r="V413" s="38"/>
      <c r="W413" s="38"/>
      <c r="X413" s="38"/>
      <c r="Y413" s="38"/>
      <c r="Z413" s="38"/>
    </row>
    <row r="414" spans="1:26" ht="32.25" customHeight="1">
      <c r="A414" s="38"/>
      <c r="B414" s="38"/>
      <c r="C414" s="38"/>
      <c r="D414" s="38"/>
      <c r="E414" s="38"/>
      <c r="F414" s="38"/>
      <c r="G414" s="38"/>
      <c r="H414" s="38"/>
      <c r="I414" s="38"/>
      <c r="J414" s="38"/>
      <c r="K414" s="38"/>
      <c r="L414" s="51"/>
      <c r="M414" s="51"/>
      <c r="N414" s="51"/>
      <c r="O414" s="38"/>
      <c r="P414" s="38"/>
      <c r="Q414" s="38"/>
      <c r="R414" s="38"/>
      <c r="S414" s="38"/>
      <c r="T414" s="38"/>
      <c r="U414" s="38"/>
      <c r="V414" s="38"/>
      <c r="W414" s="38"/>
      <c r="X414" s="38"/>
      <c r="Y414" s="38"/>
      <c r="Z414" s="38"/>
    </row>
    <row r="415" spans="1:26" ht="32.25" customHeight="1">
      <c r="A415" s="38"/>
      <c r="B415" s="38"/>
      <c r="C415" s="38"/>
      <c r="D415" s="38"/>
      <c r="E415" s="38"/>
      <c r="F415" s="38"/>
      <c r="G415" s="38"/>
      <c r="H415" s="38"/>
      <c r="I415" s="38"/>
      <c r="J415" s="38"/>
      <c r="K415" s="38"/>
      <c r="L415" s="51"/>
      <c r="M415" s="51"/>
      <c r="N415" s="51"/>
      <c r="O415" s="38"/>
      <c r="P415" s="38"/>
      <c r="Q415" s="38"/>
      <c r="R415" s="38"/>
      <c r="S415" s="38"/>
      <c r="T415" s="38"/>
      <c r="U415" s="38"/>
      <c r="V415" s="38"/>
      <c r="W415" s="38"/>
      <c r="X415" s="38"/>
      <c r="Y415" s="38"/>
      <c r="Z415" s="38"/>
    </row>
    <row r="416" spans="1:26" ht="32.25" customHeight="1">
      <c r="A416" s="38"/>
      <c r="B416" s="38"/>
      <c r="C416" s="38"/>
      <c r="D416" s="38"/>
      <c r="E416" s="38"/>
      <c r="F416" s="38"/>
      <c r="G416" s="38"/>
      <c r="H416" s="38"/>
      <c r="I416" s="38"/>
      <c r="J416" s="38"/>
      <c r="K416" s="38"/>
      <c r="L416" s="51"/>
      <c r="M416" s="51"/>
      <c r="N416" s="51"/>
      <c r="O416" s="38"/>
      <c r="P416" s="38"/>
      <c r="Q416" s="38"/>
      <c r="R416" s="38"/>
      <c r="S416" s="38"/>
      <c r="T416" s="38"/>
      <c r="U416" s="38"/>
      <c r="V416" s="38"/>
      <c r="W416" s="38"/>
      <c r="X416" s="38"/>
      <c r="Y416" s="38"/>
      <c r="Z416" s="38"/>
    </row>
    <row r="417" spans="1:26" ht="32.25" customHeight="1">
      <c r="A417" s="38"/>
      <c r="B417" s="38"/>
      <c r="C417" s="38"/>
      <c r="D417" s="38"/>
      <c r="E417" s="38"/>
      <c r="F417" s="38"/>
      <c r="G417" s="38"/>
      <c r="H417" s="38"/>
      <c r="I417" s="38"/>
      <c r="J417" s="38"/>
      <c r="K417" s="38"/>
      <c r="L417" s="51"/>
      <c r="M417" s="51"/>
      <c r="N417" s="51"/>
      <c r="O417" s="38"/>
      <c r="P417" s="38"/>
      <c r="Q417" s="38"/>
      <c r="R417" s="38"/>
      <c r="S417" s="38"/>
      <c r="T417" s="38"/>
      <c r="U417" s="38"/>
      <c r="V417" s="38"/>
      <c r="W417" s="38"/>
      <c r="X417" s="38"/>
      <c r="Y417" s="38"/>
      <c r="Z417" s="38"/>
    </row>
    <row r="418" spans="1:26" ht="32.25" customHeight="1">
      <c r="A418" s="38"/>
      <c r="B418" s="38"/>
      <c r="C418" s="38"/>
      <c r="D418" s="38"/>
      <c r="E418" s="38"/>
      <c r="F418" s="38"/>
      <c r="G418" s="38"/>
      <c r="H418" s="38"/>
      <c r="I418" s="38"/>
      <c r="J418" s="38"/>
      <c r="K418" s="38"/>
      <c r="L418" s="51"/>
      <c r="M418" s="51"/>
      <c r="N418" s="51"/>
      <c r="O418" s="38"/>
      <c r="P418" s="38"/>
      <c r="Q418" s="38"/>
      <c r="R418" s="38"/>
      <c r="S418" s="38"/>
      <c r="T418" s="38"/>
      <c r="U418" s="38"/>
      <c r="V418" s="38"/>
      <c r="W418" s="38"/>
      <c r="X418" s="38"/>
      <c r="Y418" s="38"/>
      <c r="Z418" s="38"/>
    </row>
    <row r="419" spans="1:26" ht="32.25" customHeight="1">
      <c r="A419" s="38"/>
      <c r="B419" s="38"/>
      <c r="C419" s="38"/>
      <c r="D419" s="38"/>
      <c r="E419" s="38"/>
      <c r="F419" s="38"/>
      <c r="G419" s="38"/>
      <c r="H419" s="38"/>
      <c r="I419" s="38"/>
      <c r="J419" s="38"/>
      <c r="K419" s="38"/>
      <c r="L419" s="51"/>
      <c r="M419" s="51"/>
      <c r="N419" s="51"/>
      <c r="O419" s="38"/>
      <c r="P419" s="38"/>
      <c r="Q419" s="38"/>
      <c r="R419" s="38"/>
      <c r="S419" s="38"/>
      <c r="T419" s="38"/>
      <c r="U419" s="38"/>
      <c r="V419" s="38"/>
      <c r="W419" s="38"/>
      <c r="X419" s="38"/>
      <c r="Y419" s="38"/>
      <c r="Z419" s="38"/>
    </row>
    <row r="420" spans="1:26" ht="32.25" customHeight="1">
      <c r="A420" s="38"/>
      <c r="B420" s="38"/>
      <c r="C420" s="38"/>
      <c r="D420" s="38"/>
      <c r="E420" s="38"/>
      <c r="F420" s="38"/>
      <c r="G420" s="38"/>
      <c r="H420" s="38"/>
      <c r="I420" s="38"/>
      <c r="J420" s="38"/>
      <c r="K420" s="38"/>
      <c r="L420" s="51"/>
      <c r="M420" s="51"/>
      <c r="N420" s="51"/>
      <c r="O420" s="38"/>
      <c r="P420" s="38"/>
      <c r="Q420" s="38"/>
      <c r="R420" s="38"/>
      <c r="S420" s="38"/>
      <c r="T420" s="38"/>
      <c r="U420" s="38"/>
      <c r="V420" s="38"/>
      <c r="W420" s="38"/>
      <c r="X420" s="38"/>
      <c r="Y420" s="38"/>
      <c r="Z420" s="38"/>
    </row>
    <row r="421" spans="1:26" ht="32.25" customHeight="1">
      <c r="A421" s="38"/>
      <c r="B421" s="38"/>
      <c r="C421" s="38"/>
      <c r="D421" s="38"/>
      <c r="E421" s="38"/>
      <c r="F421" s="38"/>
      <c r="G421" s="38"/>
      <c r="H421" s="38"/>
      <c r="I421" s="38"/>
      <c r="J421" s="38"/>
      <c r="K421" s="38"/>
      <c r="L421" s="51"/>
      <c r="M421" s="51"/>
      <c r="N421" s="51"/>
      <c r="O421" s="38"/>
      <c r="P421" s="38"/>
      <c r="Q421" s="38"/>
      <c r="R421" s="38"/>
      <c r="S421" s="38"/>
      <c r="T421" s="38"/>
      <c r="U421" s="38"/>
      <c r="V421" s="38"/>
      <c r="W421" s="38"/>
      <c r="X421" s="38"/>
      <c r="Y421" s="38"/>
      <c r="Z421" s="38"/>
    </row>
    <row r="422" spans="1:26" ht="32.25" customHeight="1">
      <c r="A422" s="38"/>
      <c r="B422" s="38"/>
      <c r="C422" s="38"/>
      <c r="D422" s="38"/>
      <c r="E422" s="38"/>
      <c r="F422" s="38"/>
      <c r="G422" s="38"/>
      <c r="H422" s="38"/>
      <c r="I422" s="38"/>
      <c r="J422" s="38"/>
      <c r="K422" s="38"/>
      <c r="L422" s="51"/>
      <c r="M422" s="51"/>
      <c r="N422" s="51"/>
      <c r="O422" s="38"/>
      <c r="P422" s="38"/>
      <c r="Q422" s="38"/>
      <c r="R422" s="38"/>
      <c r="S422" s="38"/>
      <c r="T422" s="38"/>
      <c r="U422" s="38"/>
      <c r="V422" s="38"/>
      <c r="W422" s="38"/>
      <c r="X422" s="38"/>
      <c r="Y422" s="38"/>
      <c r="Z422" s="38"/>
    </row>
    <row r="423" spans="1:26" ht="32.25" customHeight="1">
      <c r="A423" s="38"/>
      <c r="B423" s="38"/>
      <c r="C423" s="38"/>
      <c r="D423" s="38"/>
      <c r="E423" s="38"/>
      <c r="F423" s="38"/>
      <c r="G423" s="38"/>
      <c r="H423" s="38"/>
      <c r="I423" s="38"/>
      <c r="J423" s="38"/>
      <c r="K423" s="38"/>
      <c r="L423" s="51"/>
      <c r="M423" s="51"/>
      <c r="N423" s="51"/>
      <c r="O423" s="38"/>
      <c r="P423" s="38"/>
      <c r="Q423" s="38"/>
      <c r="R423" s="38"/>
      <c r="S423" s="38"/>
      <c r="T423" s="38"/>
      <c r="U423" s="38"/>
      <c r="V423" s="38"/>
      <c r="W423" s="38"/>
      <c r="X423" s="38"/>
      <c r="Y423" s="38"/>
      <c r="Z423" s="38"/>
    </row>
    <row r="424" spans="1:26" ht="32.25" customHeight="1">
      <c r="A424" s="38"/>
      <c r="B424" s="38"/>
      <c r="C424" s="38"/>
      <c r="D424" s="38"/>
      <c r="E424" s="38"/>
      <c r="F424" s="38"/>
      <c r="G424" s="38"/>
      <c r="H424" s="38"/>
      <c r="I424" s="38"/>
      <c r="J424" s="38"/>
      <c r="K424" s="38"/>
      <c r="L424" s="51"/>
      <c r="M424" s="51"/>
      <c r="N424" s="51"/>
      <c r="O424" s="38"/>
      <c r="P424" s="38"/>
      <c r="Q424" s="38"/>
      <c r="R424" s="38"/>
      <c r="S424" s="38"/>
      <c r="T424" s="38"/>
      <c r="U424" s="38"/>
      <c r="V424" s="38"/>
      <c r="W424" s="38"/>
      <c r="X424" s="38"/>
      <c r="Y424" s="38"/>
      <c r="Z424" s="38"/>
    </row>
    <row r="425" spans="1:26" ht="32.25" customHeight="1">
      <c r="A425" s="38"/>
      <c r="B425" s="38"/>
      <c r="C425" s="38"/>
      <c r="D425" s="38"/>
      <c r="E425" s="38"/>
      <c r="F425" s="38"/>
      <c r="G425" s="38"/>
      <c r="H425" s="38"/>
      <c r="I425" s="38"/>
      <c r="J425" s="38"/>
      <c r="K425" s="38"/>
      <c r="L425" s="51"/>
      <c r="M425" s="51"/>
      <c r="N425" s="51"/>
      <c r="O425" s="38"/>
      <c r="P425" s="38"/>
      <c r="Q425" s="38"/>
      <c r="R425" s="38"/>
      <c r="S425" s="38"/>
      <c r="T425" s="38"/>
      <c r="U425" s="38"/>
      <c r="V425" s="38"/>
      <c r="W425" s="38"/>
      <c r="X425" s="38"/>
      <c r="Y425" s="38"/>
      <c r="Z425" s="38"/>
    </row>
    <row r="426" spans="1:26" ht="32.25" customHeight="1">
      <c r="A426" s="38"/>
      <c r="B426" s="38"/>
      <c r="C426" s="38"/>
      <c r="D426" s="38"/>
      <c r="E426" s="38"/>
      <c r="F426" s="38"/>
      <c r="G426" s="38"/>
      <c r="H426" s="38"/>
      <c r="I426" s="38"/>
      <c r="J426" s="38"/>
      <c r="K426" s="38"/>
      <c r="L426" s="51"/>
      <c r="M426" s="51"/>
      <c r="N426" s="51"/>
      <c r="O426" s="38"/>
      <c r="P426" s="38"/>
      <c r="Q426" s="38"/>
      <c r="R426" s="38"/>
      <c r="S426" s="38"/>
      <c r="T426" s="38"/>
      <c r="U426" s="38"/>
      <c r="V426" s="38"/>
      <c r="W426" s="38"/>
      <c r="X426" s="38"/>
      <c r="Y426" s="38"/>
      <c r="Z426" s="38"/>
    </row>
    <row r="427" spans="1:26" ht="32.25" customHeight="1">
      <c r="A427" s="38"/>
      <c r="B427" s="38"/>
      <c r="C427" s="38"/>
      <c r="D427" s="38"/>
      <c r="E427" s="38"/>
      <c r="F427" s="38"/>
      <c r="G427" s="38"/>
      <c r="H427" s="38"/>
      <c r="I427" s="38"/>
      <c r="J427" s="38"/>
      <c r="K427" s="38"/>
      <c r="L427" s="51"/>
      <c r="M427" s="51"/>
      <c r="N427" s="51"/>
      <c r="O427" s="38"/>
      <c r="P427" s="38"/>
      <c r="Q427" s="38"/>
      <c r="R427" s="38"/>
      <c r="S427" s="38"/>
      <c r="T427" s="38"/>
      <c r="U427" s="38"/>
      <c r="V427" s="38"/>
      <c r="W427" s="38"/>
      <c r="X427" s="38"/>
      <c r="Y427" s="38"/>
      <c r="Z427" s="38"/>
    </row>
    <row r="428" spans="1:26" ht="32.25" customHeight="1">
      <c r="A428" s="38"/>
      <c r="B428" s="38"/>
      <c r="C428" s="38"/>
      <c r="D428" s="38"/>
      <c r="E428" s="38"/>
      <c r="F428" s="38"/>
      <c r="G428" s="38"/>
      <c r="H428" s="38"/>
      <c r="I428" s="38"/>
      <c r="J428" s="38"/>
      <c r="K428" s="38"/>
      <c r="L428" s="51"/>
      <c r="M428" s="51"/>
      <c r="N428" s="51"/>
      <c r="O428" s="38"/>
      <c r="P428" s="38"/>
      <c r="Q428" s="38"/>
      <c r="R428" s="38"/>
      <c r="S428" s="38"/>
      <c r="T428" s="38"/>
      <c r="U428" s="38"/>
      <c r="V428" s="38"/>
      <c r="W428" s="38"/>
      <c r="X428" s="38"/>
      <c r="Y428" s="38"/>
      <c r="Z428" s="38"/>
    </row>
    <row r="429" spans="1:26" ht="32.25" customHeight="1">
      <c r="A429" s="38"/>
      <c r="B429" s="38"/>
      <c r="C429" s="38"/>
      <c r="D429" s="38"/>
      <c r="E429" s="38"/>
      <c r="F429" s="38"/>
      <c r="G429" s="38"/>
      <c r="H429" s="38"/>
      <c r="I429" s="38"/>
      <c r="J429" s="38"/>
      <c r="K429" s="38"/>
      <c r="L429" s="51"/>
      <c r="M429" s="51"/>
      <c r="N429" s="51"/>
      <c r="O429" s="38"/>
      <c r="P429" s="38"/>
      <c r="Q429" s="38"/>
      <c r="R429" s="38"/>
      <c r="S429" s="38"/>
      <c r="T429" s="38"/>
      <c r="U429" s="38"/>
      <c r="V429" s="38"/>
      <c r="W429" s="38"/>
      <c r="X429" s="38"/>
      <c r="Y429" s="38"/>
      <c r="Z429" s="38"/>
    </row>
    <row r="430" spans="1:26" ht="32.25" customHeight="1">
      <c r="A430" s="38"/>
      <c r="B430" s="38"/>
      <c r="C430" s="38"/>
      <c r="D430" s="38"/>
      <c r="E430" s="38"/>
      <c r="F430" s="38"/>
      <c r="G430" s="38"/>
      <c r="H430" s="38"/>
      <c r="I430" s="38"/>
      <c r="J430" s="38"/>
      <c r="K430" s="38"/>
      <c r="L430" s="51"/>
      <c r="M430" s="51"/>
      <c r="N430" s="51"/>
      <c r="O430" s="38"/>
      <c r="P430" s="38"/>
      <c r="Q430" s="38"/>
      <c r="R430" s="38"/>
      <c r="S430" s="38"/>
      <c r="T430" s="38"/>
      <c r="U430" s="38"/>
      <c r="V430" s="38"/>
      <c r="W430" s="38"/>
      <c r="X430" s="38"/>
      <c r="Y430" s="38"/>
      <c r="Z430" s="38"/>
    </row>
    <row r="431" spans="1:26" ht="32.25" customHeight="1">
      <c r="A431" s="38"/>
      <c r="B431" s="38"/>
      <c r="C431" s="38"/>
      <c r="D431" s="38"/>
      <c r="E431" s="38"/>
      <c r="F431" s="38"/>
      <c r="G431" s="38"/>
      <c r="H431" s="38"/>
      <c r="I431" s="38"/>
      <c r="J431" s="38"/>
      <c r="K431" s="38"/>
      <c r="L431" s="51"/>
      <c r="M431" s="51"/>
      <c r="N431" s="51"/>
      <c r="O431" s="38"/>
      <c r="P431" s="38"/>
      <c r="Q431" s="38"/>
      <c r="R431" s="38"/>
      <c r="S431" s="38"/>
      <c r="T431" s="38"/>
      <c r="U431" s="38"/>
      <c r="V431" s="38"/>
      <c r="W431" s="38"/>
      <c r="X431" s="38"/>
      <c r="Y431" s="38"/>
      <c r="Z431" s="38"/>
    </row>
    <row r="432" spans="1:26" ht="32.25" customHeight="1">
      <c r="A432" s="38"/>
      <c r="B432" s="38"/>
      <c r="C432" s="38"/>
      <c r="D432" s="38"/>
      <c r="E432" s="38"/>
      <c r="F432" s="38"/>
      <c r="G432" s="38"/>
      <c r="H432" s="38"/>
      <c r="I432" s="38"/>
      <c r="J432" s="38"/>
      <c r="K432" s="38"/>
      <c r="L432" s="51"/>
      <c r="M432" s="51"/>
      <c r="N432" s="51"/>
      <c r="O432" s="38"/>
      <c r="P432" s="38"/>
      <c r="Q432" s="38"/>
      <c r="R432" s="38"/>
      <c r="S432" s="38"/>
      <c r="T432" s="38"/>
      <c r="U432" s="38"/>
      <c r="V432" s="38"/>
      <c r="W432" s="38"/>
      <c r="X432" s="38"/>
      <c r="Y432" s="38"/>
      <c r="Z432" s="38"/>
    </row>
    <row r="433" spans="1:26" ht="32.25" customHeight="1">
      <c r="A433" s="38"/>
      <c r="B433" s="38"/>
      <c r="C433" s="38"/>
      <c r="D433" s="38"/>
      <c r="E433" s="38"/>
      <c r="F433" s="38"/>
      <c r="G433" s="38"/>
      <c r="H433" s="38"/>
      <c r="I433" s="38"/>
      <c r="J433" s="38"/>
      <c r="K433" s="38"/>
      <c r="L433" s="51"/>
      <c r="M433" s="51"/>
      <c r="N433" s="51"/>
      <c r="O433" s="38"/>
      <c r="P433" s="38"/>
      <c r="Q433" s="38"/>
      <c r="R433" s="38"/>
      <c r="S433" s="38"/>
      <c r="T433" s="38"/>
      <c r="U433" s="38"/>
      <c r="V433" s="38"/>
      <c r="W433" s="38"/>
      <c r="X433" s="38"/>
      <c r="Y433" s="38"/>
      <c r="Z433" s="38"/>
    </row>
    <row r="434" spans="1:26" ht="32.25" customHeight="1">
      <c r="A434" s="38"/>
      <c r="B434" s="38"/>
      <c r="C434" s="38"/>
      <c r="D434" s="38"/>
      <c r="E434" s="38"/>
      <c r="F434" s="38"/>
      <c r="G434" s="38"/>
      <c r="H434" s="38"/>
      <c r="I434" s="38"/>
      <c r="J434" s="38"/>
      <c r="K434" s="38"/>
      <c r="L434" s="51"/>
      <c r="M434" s="51"/>
      <c r="N434" s="51"/>
      <c r="O434" s="38"/>
      <c r="P434" s="38"/>
      <c r="Q434" s="38"/>
      <c r="R434" s="38"/>
      <c r="S434" s="38"/>
      <c r="T434" s="38"/>
      <c r="U434" s="38"/>
      <c r="V434" s="38"/>
      <c r="W434" s="38"/>
      <c r="X434" s="38"/>
      <c r="Y434" s="38"/>
      <c r="Z434" s="38"/>
    </row>
    <row r="435" spans="1:26" ht="32.25" customHeight="1">
      <c r="A435" s="38"/>
      <c r="B435" s="38"/>
      <c r="C435" s="38"/>
      <c r="D435" s="38"/>
      <c r="E435" s="38"/>
      <c r="F435" s="38"/>
      <c r="G435" s="38"/>
      <c r="H435" s="38"/>
      <c r="I435" s="38"/>
      <c r="J435" s="38"/>
      <c r="K435" s="38"/>
      <c r="L435" s="51"/>
      <c r="M435" s="51"/>
      <c r="N435" s="51"/>
      <c r="O435" s="38"/>
      <c r="P435" s="38"/>
      <c r="Q435" s="38"/>
      <c r="R435" s="38"/>
      <c r="S435" s="38"/>
      <c r="T435" s="38"/>
      <c r="U435" s="38"/>
      <c r="V435" s="38"/>
      <c r="W435" s="38"/>
      <c r="X435" s="38"/>
      <c r="Y435" s="38"/>
      <c r="Z435" s="38"/>
    </row>
    <row r="436" spans="1:26" ht="32.25" customHeight="1">
      <c r="A436" s="38"/>
      <c r="B436" s="38"/>
      <c r="C436" s="38"/>
      <c r="D436" s="38"/>
      <c r="E436" s="38"/>
      <c r="F436" s="38"/>
      <c r="G436" s="38"/>
      <c r="H436" s="38"/>
      <c r="I436" s="38"/>
      <c r="J436" s="38"/>
      <c r="K436" s="38"/>
      <c r="L436" s="51"/>
      <c r="M436" s="51"/>
      <c r="N436" s="51"/>
      <c r="O436" s="38"/>
      <c r="P436" s="38"/>
      <c r="Q436" s="38"/>
      <c r="R436" s="38"/>
      <c r="S436" s="38"/>
      <c r="T436" s="38"/>
      <c r="U436" s="38"/>
      <c r="V436" s="38"/>
      <c r="W436" s="38"/>
      <c r="X436" s="38"/>
      <c r="Y436" s="38"/>
      <c r="Z436" s="38"/>
    </row>
    <row r="437" spans="1:26" ht="32.25" customHeight="1">
      <c r="A437" s="38"/>
      <c r="B437" s="38"/>
      <c r="C437" s="38"/>
      <c r="D437" s="38"/>
      <c r="E437" s="38"/>
      <c r="F437" s="38"/>
      <c r="G437" s="38"/>
      <c r="H437" s="38"/>
      <c r="I437" s="38"/>
      <c r="J437" s="38"/>
      <c r="K437" s="38"/>
      <c r="L437" s="51"/>
      <c r="M437" s="51"/>
      <c r="N437" s="51"/>
      <c r="O437" s="38"/>
      <c r="P437" s="38"/>
      <c r="Q437" s="38"/>
      <c r="R437" s="38"/>
      <c r="S437" s="38"/>
      <c r="T437" s="38"/>
      <c r="U437" s="38"/>
      <c r="V437" s="38"/>
      <c r="W437" s="38"/>
      <c r="X437" s="38"/>
      <c r="Y437" s="38"/>
      <c r="Z437" s="38"/>
    </row>
    <row r="438" spans="1:26" ht="32.25" customHeight="1">
      <c r="A438" s="38"/>
      <c r="B438" s="38"/>
      <c r="C438" s="38"/>
      <c r="D438" s="38"/>
      <c r="E438" s="38"/>
      <c r="F438" s="38"/>
      <c r="G438" s="38"/>
      <c r="H438" s="38"/>
      <c r="I438" s="38"/>
      <c r="J438" s="38"/>
      <c r="K438" s="38"/>
      <c r="L438" s="51"/>
      <c r="M438" s="51"/>
      <c r="N438" s="51"/>
      <c r="O438" s="38"/>
      <c r="P438" s="38"/>
      <c r="Q438" s="38"/>
      <c r="R438" s="38"/>
      <c r="S438" s="38"/>
      <c r="T438" s="38"/>
      <c r="U438" s="38"/>
      <c r="V438" s="38"/>
      <c r="W438" s="38"/>
      <c r="X438" s="38"/>
      <c r="Y438" s="38"/>
      <c r="Z438" s="38"/>
    </row>
    <row r="439" spans="1:26" ht="32.25" customHeight="1">
      <c r="A439" s="38"/>
      <c r="B439" s="38"/>
      <c r="C439" s="38"/>
      <c r="D439" s="38"/>
      <c r="E439" s="38"/>
      <c r="F439" s="38"/>
      <c r="G439" s="38"/>
      <c r="H439" s="38"/>
      <c r="I439" s="38"/>
      <c r="J439" s="38"/>
      <c r="K439" s="38"/>
      <c r="L439" s="51"/>
      <c r="M439" s="51"/>
      <c r="N439" s="51"/>
      <c r="O439" s="38"/>
      <c r="P439" s="38"/>
      <c r="Q439" s="38"/>
      <c r="R439" s="38"/>
      <c r="S439" s="38"/>
      <c r="T439" s="38"/>
      <c r="U439" s="38"/>
      <c r="V439" s="38"/>
      <c r="W439" s="38"/>
      <c r="X439" s="38"/>
      <c r="Y439" s="38"/>
      <c r="Z439" s="38"/>
    </row>
    <row r="440" spans="1:26" ht="32.25" customHeight="1">
      <c r="A440" s="38"/>
      <c r="B440" s="38"/>
      <c r="C440" s="38"/>
      <c r="D440" s="38"/>
      <c r="E440" s="38"/>
      <c r="F440" s="38"/>
      <c r="G440" s="38"/>
      <c r="H440" s="38"/>
      <c r="I440" s="38"/>
      <c r="J440" s="38"/>
      <c r="K440" s="38"/>
      <c r="L440" s="51"/>
      <c r="M440" s="51"/>
      <c r="N440" s="51"/>
      <c r="O440" s="38"/>
      <c r="P440" s="38"/>
      <c r="Q440" s="38"/>
      <c r="R440" s="38"/>
      <c r="S440" s="38"/>
      <c r="T440" s="38"/>
      <c r="U440" s="38"/>
      <c r="V440" s="38"/>
      <c r="W440" s="38"/>
      <c r="X440" s="38"/>
      <c r="Y440" s="38"/>
      <c r="Z440" s="38"/>
    </row>
    <row r="441" spans="1:26" ht="32.25" customHeight="1">
      <c r="A441" s="38"/>
      <c r="B441" s="38"/>
      <c r="C441" s="38"/>
      <c r="D441" s="38"/>
      <c r="E441" s="38"/>
      <c r="F441" s="38"/>
      <c r="G441" s="38"/>
      <c r="H441" s="38"/>
      <c r="I441" s="38"/>
      <c r="J441" s="38"/>
      <c r="K441" s="38"/>
      <c r="L441" s="51"/>
      <c r="M441" s="51"/>
      <c r="N441" s="51"/>
      <c r="O441" s="38"/>
      <c r="P441" s="38"/>
      <c r="Q441" s="38"/>
      <c r="R441" s="38"/>
      <c r="S441" s="38"/>
      <c r="T441" s="38"/>
      <c r="U441" s="38"/>
      <c r="V441" s="38"/>
      <c r="W441" s="38"/>
      <c r="X441" s="38"/>
      <c r="Y441" s="38"/>
      <c r="Z441" s="38"/>
    </row>
    <row r="442" spans="1:26" ht="32.25" customHeight="1">
      <c r="A442" s="38"/>
      <c r="B442" s="38"/>
      <c r="C442" s="38"/>
      <c r="D442" s="38"/>
      <c r="E442" s="38"/>
      <c r="F442" s="38"/>
      <c r="G442" s="38"/>
      <c r="H442" s="38"/>
      <c r="I442" s="38"/>
      <c r="J442" s="38"/>
      <c r="K442" s="38"/>
      <c r="L442" s="51"/>
      <c r="M442" s="51"/>
      <c r="N442" s="51"/>
      <c r="O442" s="38"/>
      <c r="P442" s="38"/>
      <c r="Q442" s="38"/>
      <c r="R442" s="38"/>
      <c r="S442" s="38"/>
      <c r="T442" s="38"/>
      <c r="U442" s="38"/>
      <c r="V442" s="38"/>
      <c r="W442" s="38"/>
      <c r="X442" s="38"/>
      <c r="Y442" s="38"/>
      <c r="Z442" s="38"/>
    </row>
    <row r="443" spans="1:26" ht="32.25" customHeight="1">
      <c r="A443" s="38"/>
      <c r="B443" s="38"/>
      <c r="C443" s="38"/>
      <c r="D443" s="38"/>
      <c r="E443" s="38"/>
      <c r="F443" s="38"/>
      <c r="G443" s="38"/>
      <c r="H443" s="38"/>
      <c r="I443" s="38"/>
      <c r="J443" s="38"/>
      <c r="K443" s="38"/>
      <c r="L443" s="51"/>
      <c r="M443" s="51"/>
      <c r="N443" s="51"/>
      <c r="O443" s="38"/>
      <c r="P443" s="38"/>
      <c r="Q443" s="38"/>
      <c r="R443" s="38"/>
      <c r="S443" s="38"/>
      <c r="T443" s="38"/>
      <c r="U443" s="38"/>
      <c r="V443" s="38"/>
      <c r="W443" s="38"/>
      <c r="X443" s="38"/>
      <c r="Y443" s="38"/>
      <c r="Z443" s="38"/>
    </row>
    <row r="444" spans="1:26" ht="32.25" customHeight="1">
      <c r="A444" s="38"/>
      <c r="B444" s="38"/>
      <c r="C444" s="38"/>
      <c r="D444" s="38"/>
      <c r="E444" s="38"/>
      <c r="F444" s="38"/>
      <c r="G444" s="38"/>
      <c r="H444" s="38"/>
      <c r="I444" s="38"/>
      <c r="J444" s="38"/>
      <c r="K444" s="38"/>
      <c r="L444" s="51"/>
      <c r="M444" s="51"/>
      <c r="N444" s="51"/>
      <c r="O444" s="38"/>
      <c r="P444" s="38"/>
      <c r="Q444" s="38"/>
      <c r="R444" s="38"/>
      <c r="S444" s="38"/>
      <c r="T444" s="38"/>
      <c r="U444" s="38"/>
      <c r="V444" s="38"/>
      <c r="W444" s="38"/>
      <c r="X444" s="38"/>
      <c r="Y444" s="38"/>
      <c r="Z444" s="38"/>
    </row>
    <row r="445" spans="1:26" ht="32.25" customHeight="1">
      <c r="A445" s="38"/>
      <c r="B445" s="38"/>
      <c r="C445" s="38"/>
      <c r="D445" s="38"/>
      <c r="E445" s="38"/>
      <c r="F445" s="38"/>
      <c r="G445" s="38"/>
      <c r="H445" s="38"/>
      <c r="I445" s="38"/>
      <c r="J445" s="38"/>
      <c r="K445" s="38"/>
      <c r="L445" s="51"/>
      <c r="M445" s="51"/>
      <c r="N445" s="51"/>
      <c r="O445" s="38"/>
      <c r="P445" s="38"/>
      <c r="Q445" s="38"/>
      <c r="R445" s="38"/>
      <c r="S445" s="38"/>
      <c r="T445" s="38"/>
      <c r="U445" s="38"/>
      <c r="V445" s="38"/>
      <c r="W445" s="38"/>
      <c r="X445" s="38"/>
      <c r="Y445" s="38"/>
      <c r="Z445" s="38"/>
    </row>
    <row r="446" spans="1:26" ht="32.25" customHeight="1">
      <c r="A446" s="38"/>
      <c r="B446" s="38"/>
      <c r="C446" s="38"/>
      <c r="D446" s="38"/>
      <c r="E446" s="38"/>
      <c r="F446" s="38"/>
      <c r="G446" s="38"/>
      <c r="H446" s="38"/>
      <c r="I446" s="38"/>
      <c r="J446" s="38"/>
      <c r="K446" s="38"/>
      <c r="L446" s="51"/>
      <c r="M446" s="51"/>
      <c r="N446" s="51"/>
      <c r="O446" s="38"/>
      <c r="P446" s="38"/>
      <c r="Q446" s="38"/>
      <c r="R446" s="38"/>
      <c r="S446" s="38"/>
      <c r="T446" s="38"/>
      <c r="U446" s="38"/>
      <c r="V446" s="38"/>
      <c r="W446" s="38"/>
      <c r="X446" s="38"/>
      <c r="Y446" s="38"/>
      <c r="Z446" s="38"/>
    </row>
    <row r="447" spans="1:26" ht="32.25" customHeight="1">
      <c r="A447" s="38"/>
      <c r="B447" s="38"/>
      <c r="C447" s="38"/>
      <c r="D447" s="38"/>
      <c r="E447" s="38"/>
      <c r="F447" s="38"/>
      <c r="G447" s="38"/>
      <c r="H447" s="38"/>
      <c r="I447" s="38"/>
      <c r="J447" s="38"/>
      <c r="K447" s="38"/>
      <c r="L447" s="51"/>
      <c r="M447" s="51"/>
      <c r="N447" s="51"/>
      <c r="O447" s="38"/>
      <c r="P447" s="38"/>
      <c r="Q447" s="38"/>
      <c r="R447" s="38"/>
      <c r="S447" s="38"/>
      <c r="T447" s="38"/>
      <c r="U447" s="38"/>
      <c r="V447" s="38"/>
      <c r="W447" s="38"/>
      <c r="X447" s="38"/>
      <c r="Y447" s="38"/>
      <c r="Z447" s="38"/>
    </row>
    <row r="448" spans="1:26" ht="32.25" customHeight="1">
      <c r="A448" s="38"/>
      <c r="B448" s="38"/>
      <c r="C448" s="38"/>
      <c r="D448" s="38"/>
      <c r="E448" s="38"/>
      <c r="F448" s="38"/>
      <c r="G448" s="38"/>
      <c r="H448" s="38"/>
      <c r="I448" s="38"/>
      <c r="J448" s="38"/>
      <c r="K448" s="38"/>
      <c r="L448" s="51"/>
      <c r="M448" s="51"/>
      <c r="N448" s="51"/>
      <c r="O448" s="38"/>
      <c r="P448" s="38"/>
      <c r="Q448" s="38"/>
      <c r="R448" s="38"/>
      <c r="S448" s="38"/>
      <c r="T448" s="38"/>
      <c r="U448" s="38"/>
      <c r="V448" s="38"/>
      <c r="W448" s="38"/>
      <c r="X448" s="38"/>
      <c r="Y448" s="38"/>
      <c r="Z448" s="38"/>
    </row>
    <row r="449" spans="1:26" ht="32.25" customHeight="1">
      <c r="A449" s="38"/>
      <c r="B449" s="38"/>
      <c r="C449" s="38"/>
      <c r="D449" s="38"/>
      <c r="E449" s="38"/>
      <c r="F449" s="38"/>
      <c r="G449" s="38"/>
      <c r="H449" s="38"/>
      <c r="I449" s="38"/>
      <c r="J449" s="38"/>
      <c r="K449" s="38"/>
      <c r="L449" s="51"/>
      <c r="M449" s="51"/>
      <c r="N449" s="51"/>
      <c r="O449" s="38"/>
      <c r="P449" s="38"/>
      <c r="Q449" s="38"/>
      <c r="R449" s="38"/>
      <c r="S449" s="38"/>
      <c r="T449" s="38"/>
      <c r="U449" s="38"/>
      <c r="V449" s="38"/>
      <c r="W449" s="38"/>
      <c r="X449" s="38"/>
      <c r="Y449" s="38"/>
      <c r="Z449" s="38"/>
    </row>
    <row r="450" spans="1:26" ht="32.25" customHeight="1">
      <c r="A450" s="38"/>
      <c r="B450" s="38"/>
      <c r="C450" s="38"/>
      <c r="D450" s="38"/>
      <c r="E450" s="38"/>
      <c r="F450" s="38"/>
      <c r="G450" s="38"/>
      <c r="H450" s="38"/>
      <c r="I450" s="38"/>
      <c r="J450" s="38"/>
      <c r="K450" s="38"/>
      <c r="L450" s="51"/>
      <c r="M450" s="51"/>
      <c r="N450" s="51"/>
      <c r="O450" s="38"/>
      <c r="P450" s="38"/>
      <c r="Q450" s="38"/>
      <c r="R450" s="38"/>
      <c r="S450" s="38"/>
      <c r="T450" s="38"/>
      <c r="U450" s="38"/>
      <c r="V450" s="38"/>
      <c r="W450" s="38"/>
      <c r="X450" s="38"/>
      <c r="Y450" s="38"/>
      <c r="Z450" s="38"/>
    </row>
    <row r="451" spans="1:26" ht="32.25" customHeight="1">
      <c r="A451" s="38"/>
      <c r="B451" s="38"/>
      <c r="C451" s="38"/>
      <c r="D451" s="38"/>
      <c r="E451" s="38"/>
      <c r="F451" s="38"/>
      <c r="G451" s="38"/>
      <c r="H451" s="38"/>
      <c r="I451" s="38"/>
      <c r="J451" s="38"/>
      <c r="K451" s="38"/>
      <c r="L451" s="51"/>
      <c r="M451" s="51"/>
      <c r="N451" s="51"/>
      <c r="O451" s="38"/>
      <c r="P451" s="38"/>
      <c r="Q451" s="38"/>
      <c r="R451" s="38"/>
      <c r="S451" s="38"/>
      <c r="T451" s="38"/>
      <c r="U451" s="38"/>
      <c r="V451" s="38"/>
      <c r="W451" s="38"/>
      <c r="X451" s="38"/>
      <c r="Y451" s="38"/>
      <c r="Z451" s="38"/>
    </row>
    <row r="452" spans="1:26" ht="32.25" customHeight="1">
      <c r="A452" s="38"/>
      <c r="B452" s="38"/>
      <c r="C452" s="38"/>
      <c r="D452" s="38"/>
      <c r="E452" s="38"/>
      <c r="F452" s="38"/>
      <c r="G452" s="38"/>
      <c r="H452" s="38"/>
      <c r="I452" s="38"/>
      <c r="J452" s="38"/>
      <c r="K452" s="38"/>
      <c r="L452" s="51"/>
      <c r="M452" s="51"/>
      <c r="N452" s="51"/>
      <c r="O452" s="38"/>
      <c r="P452" s="38"/>
      <c r="Q452" s="38"/>
      <c r="R452" s="38"/>
      <c r="S452" s="38"/>
      <c r="T452" s="38"/>
      <c r="U452" s="38"/>
      <c r="V452" s="38"/>
      <c r="W452" s="38"/>
      <c r="X452" s="38"/>
      <c r="Y452" s="38"/>
      <c r="Z452" s="38"/>
    </row>
    <row r="453" spans="1:26" ht="32.25" customHeight="1">
      <c r="A453" s="38"/>
      <c r="B453" s="38"/>
      <c r="C453" s="38"/>
      <c r="D453" s="38"/>
      <c r="E453" s="38"/>
      <c r="F453" s="38"/>
      <c r="G453" s="38"/>
      <c r="H453" s="38"/>
      <c r="I453" s="38"/>
      <c r="J453" s="38"/>
      <c r="K453" s="38"/>
      <c r="L453" s="51"/>
      <c r="M453" s="51"/>
      <c r="N453" s="51"/>
      <c r="O453" s="38"/>
      <c r="P453" s="38"/>
      <c r="Q453" s="38"/>
      <c r="R453" s="38"/>
      <c r="S453" s="38"/>
      <c r="T453" s="38"/>
      <c r="U453" s="38"/>
      <c r="V453" s="38"/>
      <c r="W453" s="38"/>
      <c r="X453" s="38"/>
      <c r="Y453" s="38"/>
      <c r="Z453" s="38"/>
    </row>
    <row r="454" spans="1:26" ht="32.25" customHeight="1">
      <c r="A454" s="38"/>
      <c r="B454" s="38"/>
      <c r="C454" s="38"/>
      <c r="D454" s="38"/>
      <c r="E454" s="38"/>
      <c r="F454" s="38"/>
      <c r="G454" s="38"/>
      <c r="H454" s="38"/>
      <c r="I454" s="38"/>
      <c r="J454" s="38"/>
      <c r="K454" s="38"/>
      <c r="L454" s="51"/>
      <c r="M454" s="51"/>
      <c r="N454" s="51"/>
      <c r="O454" s="38"/>
      <c r="P454" s="38"/>
      <c r="Q454" s="38"/>
      <c r="R454" s="38"/>
      <c r="S454" s="38"/>
      <c r="T454" s="38"/>
      <c r="U454" s="38"/>
      <c r="V454" s="38"/>
      <c r="W454" s="38"/>
      <c r="X454" s="38"/>
      <c r="Y454" s="38"/>
      <c r="Z454" s="38"/>
    </row>
    <row r="455" spans="1:26" ht="32.25" customHeight="1">
      <c r="A455" s="38"/>
      <c r="B455" s="38"/>
      <c r="C455" s="38"/>
      <c r="D455" s="38"/>
      <c r="E455" s="38"/>
      <c r="F455" s="38"/>
      <c r="G455" s="38"/>
      <c r="H455" s="38"/>
      <c r="I455" s="38"/>
      <c r="J455" s="38"/>
      <c r="K455" s="38"/>
      <c r="L455" s="51"/>
      <c r="M455" s="51"/>
      <c r="N455" s="51"/>
      <c r="O455" s="38"/>
      <c r="P455" s="38"/>
      <c r="Q455" s="38"/>
      <c r="R455" s="38"/>
      <c r="S455" s="38"/>
      <c r="T455" s="38"/>
      <c r="U455" s="38"/>
      <c r="V455" s="38"/>
      <c r="W455" s="38"/>
      <c r="X455" s="38"/>
      <c r="Y455" s="38"/>
      <c r="Z455" s="38"/>
    </row>
    <row r="456" spans="1:26" ht="32.25" customHeight="1">
      <c r="A456" s="38"/>
      <c r="B456" s="38"/>
      <c r="C456" s="38"/>
      <c r="D456" s="38"/>
      <c r="E456" s="38"/>
      <c r="F456" s="38"/>
      <c r="G456" s="38"/>
      <c r="H456" s="38"/>
      <c r="I456" s="38"/>
      <c r="J456" s="38"/>
      <c r="K456" s="38"/>
      <c r="L456" s="51"/>
      <c r="M456" s="51"/>
      <c r="N456" s="51"/>
      <c r="O456" s="38"/>
      <c r="P456" s="38"/>
      <c r="Q456" s="38"/>
      <c r="R456" s="38"/>
      <c r="S456" s="38"/>
      <c r="T456" s="38"/>
      <c r="U456" s="38"/>
      <c r="V456" s="38"/>
      <c r="W456" s="38"/>
      <c r="X456" s="38"/>
      <c r="Y456" s="38"/>
      <c r="Z456" s="38"/>
    </row>
    <row r="457" spans="1:26" ht="32.25" customHeight="1">
      <c r="A457" s="38"/>
      <c r="B457" s="38"/>
      <c r="C457" s="38"/>
      <c r="D457" s="38"/>
      <c r="E457" s="38"/>
      <c r="F457" s="38"/>
      <c r="G457" s="38"/>
      <c r="H457" s="38"/>
      <c r="I457" s="38"/>
      <c r="J457" s="38"/>
      <c r="K457" s="38"/>
      <c r="L457" s="51"/>
      <c r="M457" s="51"/>
      <c r="N457" s="51"/>
      <c r="O457" s="38"/>
      <c r="P457" s="38"/>
      <c r="Q457" s="38"/>
      <c r="R457" s="38"/>
      <c r="S457" s="38"/>
      <c r="T457" s="38"/>
      <c r="U457" s="38"/>
      <c r="V457" s="38"/>
      <c r="W457" s="38"/>
      <c r="X457" s="38"/>
      <c r="Y457" s="38"/>
      <c r="Z457" s="38"/>
    </row>
    <row r="458" spans="1:26" ht="32.25" customHeight="1">
      <c r="A458" s="38"/>
      <c r="B458" s="38"/>
      <c r="C458" s="38"/>
      <c r="D458" s="38"/>
      <c r="E458" s="38"/>
      <c r="F458" s="38"/>
      <c r="G458" s="38"/>
      <c r="H458" s="38"/>
      <c r="I458" s="38"/>
      <c r="J458" s="38"/>
      <c r="K458" s="38"/>
      <c r="L458" s="51"/>
      <c r="M458" s="51"/>
      <c r="N458" s="51"/>
      <c r="O458" s="38"/>
      <c r="P458" s="38"/>
      <c r="Q458" s="38"/>
      <c r="R458" s="38"/>
      <c r="S458" s="38"/>
      <c r="T458" s="38"/>
      <c r="U458" s="38"/>
      <c r="V458" s="38"/>
      <c r="W458" s="38"/>
      <c r="X458" s="38"/>
      <c r="Y458" s="38"/>
      <c r="Z458" s="38"/>
    </row>
    <row r="459" spans="1:26" ht="32.25" customHeight="1">
      <c r="A459" s="38"/>
      <c r="B459" s="38"/>
      <c r="C459" s="38"/>
      <c r="D459" s="38"/>
      <c r="E459" s="38"/>
      <c r="F459" s="38"/>
      <c r="G459" s="38"/>
      <c r="H459" s="38"/>
      <c r="I459" s="38"/>
      <c r="J459" s="38"/>
      <c r="K459" s="38"/>
      <c r="L459" s="51"/>
      <c r="M459" s="51"/>
      <c r="N459" s="51"/>
      <c r="O459" s="38"/>
      <c r="P459" s="38"/>
      <c r="Q459" s="38"/>
      <c r="R459" s="38"/>
      <c r="S459" s="38"/>
      <c r="T459" s="38"/>
      <c r="U459" s="38"/>
      <c r="V459" s="38"/>
      <c r="W459" s="38"/>
      <c r="X459" s="38"/>
      <c r="Y459" s="38"/>
      <c r="Z459" s="38"/>
    </row>
    <row r="460" spans="1:26" ht="32.25" customHeight="1">
      <c r="A460" s="38"/>
      <c r="B460" s="38"/>
      <c r="C460" s="38"/>
      <c r="D460" s="38"/>
      <c r="E460" s="38"/>
      <c r="F460" s="38"/>
      <c r="G460" s="38"/>
      <c r="H460" s="38"/>
      <c r="I460" s="38"/>
      <c r="J460" s="38"/>
      <c r="K460" s="38"/>
      <c r="L460" s="51"/>
      <c r="M460" s="51"/>
      <c r="N460" s="51"/>
      <c r="O460" s="38"/>
      <c r="P460" s="38"/>
      <c r="Q460" s="38"/>
      <c r="R460" s="38"/>
      <c r="S460" s="38"/>
      <c r="T460" s="38"/>
      <c r="U460" s="38"/>
      <c r="V460" s="38"/>
      <c r="W460" s="38"/>
      <c r="X460" s="38"/>
      <c r="Y460" s="38"/>
      <c r="Z460" s="38"/>
    </row>
    <row r="461" spans="1:26" ht="32.25" customHeight="1">
      <c r="A461" s="38"/>
      <c r="B461" s="38"/>
      <c r="C461" s="38"/>
      <c r="D461" s="38"/>
      <c r="E461" s="38"/>
      <c r="F461" s="38"/>
      <c r="G461" s="38"/>
      <c r="H461" s="38"/>
      <c r="I461" s="38"/>
      <c r="J461" s="38"/>
      <c r="K461" s="38"/>
      <c r="L461" s="51"/>
      <c r="M461" s="51"/>
      <c r="N461" s="51"/>
      <c r="O461" s="38"/>
      <c r="P461" s="38"/>
      <c r="Q461" s="38"/>
      <c r="R461" s="38"/>
      <c r="S461" s="38"/>
      <c r="T461" s="38"/>
      <c r="U461" s="38"/>
      <c r="V461" s="38"/>
      <c r="W461" s="38"/>
      <c r="X461" s="38"/>
      <c r="Y461" s="38"/>
      <c r="Z461" s="38"/>
    </row>
    <row r="462" spans="1:26" ht="32.25" customHeight="1">
      <c r="A462" s="38"/>
      <c r="B462" s="38"/>
      <c r="C462" s="38"/>
      <c r="D462" s="38"/>
      <c r="E462" s="38"/>
      <c r="F462" s="38"/>
      <c r="G462" s="38"/>
      <c r="H462" s="38"/>
      <c r="I462" s="38"/>
      <c r="J462" s="38"/>
      <c r="K462" s="38"/>
      <c r="L462" s="51"/>
      <c r="M462" s="51"/>
      <c r="N462" s="51"/>
      <c r="O462" s="38"/>
      <c r="P462" s="38"/>
      <c r="Q462" s="38"/>
      <c r="R462" s="38"/>
      <c r="S462" s="38"/>
      <c r="T462" s="38"/>
      <c r="U462" s="38"/>
      <c r="V462" s="38"/>
      <c r="W462" s="38"/>
      <c r="X462" s="38"/>
      <c r="Y462" s="38"/>
      <c r="Z462" s="38"/>
    </row>
    <row r="463" spans="1:26" ht="32.25" customHeight="1">
      <c r="A463" s="38"/>
      <c r="B463" s="38"/>
      <c r="C463" s="38"/>
      <c r="D463" s="38"/>
      <c r="E463" s="38"/>
      <c r="F463" s="38"/>
      <c r="G463" s="38"/>
      <c r="H463" s="38"/>
      <c r="I463" s="38"/>
      <c r="J463" s="38"/>
      <c r="K463" s="38"/>
      <c r="L463" s="51"/>
      <c r="M463" s="51"/>
      <c r="N463" s="51"/>
      <c r="O463" s="38"/>
      <c r="P463" s="38"/>
      <c r="Q463" s="38"/>
      <c r="R463" s="38"/>
      <c r="S463" s="38"/>
      <c r="T463" s="38"/>
      <c r="U463" s="38"/>
      <c r="V463" s="38"/>
      <c r="W463" s="38"/>
      <c r="X463" s="38"/>
      <c r="Y463" s="38"/>
      <c r="Z463" s="38"/>
    </row>
    <row r="464" spans="1:26" ht="32.25" customHeight="1">
      <c r="A464" s="38"/>
      <c r="B464" s="38"/>
      <c r="C464" s="38"/>
      <c r="D464" s="38"/>
      <c r="E464" s="38"/>
      <c r="F464" s="38"/>
      <c r="G464" s="38"/>
      <c r="H464" s="38"/>
      <c r="I464" s="38"/>
      <c r="J464" s="38"/>
      <c r="K464" s="38"/>
      <c r="L464" s="51"/>
      <c r="M464" s="51"/>
      <c r="N464" s="51"/>
      <c r="O464" s="38"/>
      <c r="P464" s="38"/>
      <c r="Q464" s="38"/>
      <c r="R464" s="38"/>
      <c r="S464" s="38"/>
      <c r="T464" s="38"/>
      <c r="U464" s="38"/>
      <c r="V464" s="38"/>
      <c r="W464" s="38"/>
      <c r="X464" s="38"/>
      <c r="Y464" s="38"/>
      <c r="Z464" s="38"/>
    </row>
    <row r="465" spans="1:26" ht="32.25" customHeight="1">
      <c r="A465" s="38"/>
      <c r="B465" s="38"/>
      <c r="C465" s="38"/>
      <c r="D465" s="38"/>
      <c r="E465" s="38"/>
      <c r="F465" s="38"/>
      <c r="G465" s="38"/>
      <c r="H465" s="38"/>
      <c r="I465" s="38"/>
      <c r="J465" s="38"/>
      <c r="K465" s="38"/>
      <c r="L465" s="51"/>
      <c r="M465" s="51"/>
      <c r="N465" s="51"/>
      <c r="O465" s="38"/>
      <c r="P465" s="38"/>
      <c r="Q465" s="38"/>
      <c r="R465" s="38"/>
      <c r="S465" s="38"/>
      <c r="T465" s="38"/>
      <c r="U465" s="38"/>
      <c r="V465" s="38"/>
      <c r="W465" s="38"/>
      <c r="X465" s="38"/>
      <c r="Y465" s="38"/>
      <c r="Z465" s="38"/>
    </row>
    <row r="466" spans="1:26" ht="32.25" customHeight="1">
      <c r="A466" s="38"/>
      <c r="B466" s="38"/>
      <c r="C466" s="38"/>
      <c r="D466" s="38"/>
      <c r="E466" s="38"/>
      <c r="F466" s="38"/>
      <c r="G466" s="38"/>
      <c r="H466" s="38"/>
      <c r="I466" s="38"/>
      <c r="J466" s="38"/>
      <c r="K466" s="38"/>
      <c r="L466" s="51"/>
      <c r="M466" s="51"/>
      <c r="N466" s="51"/>
      <c r="O466" s="38"/>
      <c r="P466" s="38"/>
      <c r="Q466" s="38"/>
      <c r="R466" s="38"/>
      <c r="S466" s="38"/>
      <c r="T466" s="38"/>
      <c r="U466" s="38"/>
      <c r="V466" s="38"/>
      <c r="W466" s="38"/>
      <c r="X466" s="38"/>
      <c r="Y466" s="38"/>
      <c r="Z466" s="38"/>
    </row>
    <row r="467" spans="1:26" ht="32.25" customHeight="1">
      <c r="A467" s="38"/>
      <c r="B467" s="38"/>
      <c r="C467" s="38"/>
      <c r="D467" s="38"/>
      <c r="E467" s="38"/>
      <c r="F467" s="38"/>
      <c r="G467" s="38"/>
      <c r="H467" s="38"/>
      <c r="I467" s="38"/>
      <c r="J467" s="38"/>
      <c r="K467" s="38"/>
      <c r="L467" s="51"/>
      <c r="M467" s="51"/>
      <c r="N467" s="51"/>
      <c r="O467" s="38"/>
      <c r="P467" s="38"/>
      <c r="Q467" s="38"/>
      <c r="R467" s="38"/>
      <c r="S467" s="38"/>
      <c r="T467" s="38"/>
      <c r="U467" s="38"/>
      <c r="V467" s="38"/>
      <c r="W467" s="38"/>
      <c r="X467" s="38"/>
      <c r="Y467" s="38"/>
      <c r="Z467" s="38"/>
    </row>
    <row r="468" spans="1:26" ht="32.25" customHeight="1">
      <c r="A468" s="38"/>
      <c r="B468" s="38"/>
      <c r="C468" s="38"/>
      <c r="D468" s="38"/>
      <c r="E468" s="38"/>
      <c r="F468" s="38"/>
      <c r="G468" s="38"/>
      <c r="H468" s="38"/>
      <c r="I468" s="38"/>
      <c r="J468" s="38"/>
      <c r="K468" s="38"/>
      <c r="L468" s="51"/>
      <c r="M468" s="51"/>
      <c r="N468" s="51"/>
      <c r="O468" s="38"/>
      <c r="P468" s="38"/>
      <c r="Q468" s="38"/>
      <c r="R468" s="38"/>
      <c r="S468" s="38"/>
      <c r="T468" s="38"/>
      <c r="U468" s="38"/>
      <c r="V468" s="38"/>
      <c r="W468" s="38"/>
      <c r="X468" s="38"/>
      <c r="Y468" s="38"/>
      <c r="Z468" s="38"/>
    </row>
    <row r="469" spans="1:26" ht="32.25" customHeight="1">
      <c r="A469" s="38"/>
      <c r="B469" s="38"/>
      <c r="C469" s="38"/>
      <c r="D469" s="38"/>
      <c r="E469" s="38"/>
      <c r="F469" s="38"/>
      <c r="G469" s="38"/>
      <c r="H469" s="38"/>
      <c r="I469" s="38"/>
      <c r="J469" s="38"/>
      <c r="K469" s="38"/>
      <c r="L469" s="51"/>
      <c r="M469" s="51"/>
      <c r="N469" s="51"/>
      <c r="O469" s="38"/>
      <c r="P469" s="38"/>
      <c r="Q469" s="38"/>
      <c r="R469" s="38"/>
      <c r="S469" s="38"/>
      <c r="T469" s="38"/>
      <c r="U469" s="38"/>
      <c r="V469" s="38"/>
      <c r="W469" s="38"/>
      <c r="X469" s="38"/>
      <c r="Y469" s="38"/>
      <c r="Z469" s="38"/>
    </row>
    <row r="470" spans="1:26" ht="32.25" customHeight="1">
      <c r="A470" s="38"/>
      <c r="B470" s="38"/>
      <c r="C470" s="38"/>
      <c r="D470" s="38"/>
      <c r="E470" s="38"/>
      <c r="F470" s="38"/>
      <c r="G470" s="38"/>
      <c r="H470" s="38"/>
      <c r="I470" s="38"/>
      <c r="J470" s="38"/>
      <c r="K470" s="38"/>
      <c r="L470" s="51"/>
      <c r="M470" s="51"/>
      <c r="N470" s="51"/>
      <c r="O470" s="38"/>
      <c r="P470" s="38"/>
      <c r="Q470" s="38"/>
      <c r="R470" s="38"/>
      <c r="S470" s="38"/>
      <c r="T470" s="38"/>
      <c r="U470" s="38"/>
      <c r="V470" s="38"/>
      <c r="W470" s="38"/>
      <c r="X470" s="38"/>
      <c r="Y470" s="38"/>
      <c r="Z470" s="38"/>
    </row>
    <row r="471" spans="1:26" ht="32.25" customHeight="1">
      <c r="A471" s="38"/>
      <c r="B471" s="38"/>
      <c r="C471" s="38"/>
      <c r="D471" s="38"/>
      <c r="E471" s="38"/>
      <c r="F471" s="38"/>
      <c r="G471" s="38"/>
      <c r="H471" s="38"/>
      <c r="I471" s="38"/>
      <c r="J471" s="38"/>
      <c r="K471" s="38"/>
      <c r="L471" s="51"/>
      <c r="M471" s="51"/>
      <c r="N471" s="51"/>
      <c r="O471" s="38"/>
      <c r="P471" s="38"/>
      <c r="Q471" s="38"/>
      <c r="R471" s="38"/>
      <c r="S471" s="38"/>
      <c r="T471" s="38"/>
      <c r="U471" s="38"/>
      <c r="V471" s="38"/>
      <c r="W471" s="38"/>
      <c r="X471" s="38"/>
      <c r="Y471" s="38"/>
      <c r="Z471" s="38"/>
    </row>
    <row r="472" spans="1:26" ht="32.25" customHeight="1">
      <c r="A472" s="38"/>
      <c r="B472" s="38"/>
      <c r="C472" s="38"/>
      <c r="D472" s="38"/>
      <c r="E472" s="38"/>
      <c r="F472" s="38"/>
      <c r="G472" s="38"/>
      <c r="H472" s="38"/>
      <c r="I472" s="38"/>
      <c r="J472" s="38"/>
      <c r="K472" s="38"/>
      <c r="L472" s="51"/>
      <c r="M472" s="51"/>
      <c r="N472" s="51"/>
      <c r="O472" s="38"/>
      <c r="P472" s="38"/>
      <c r="Q472" s="38"/>
      <c r="R472" s="38"/>
      <c r="S472" s="38"/>
      <c r="T472" s="38"/>
      <c r="U472" s="38"/>
      <c r="V472" s="38"/>
      <c r="W472" s="38"/>
      <c r="X472" s="38"/>
      <c r="Y472" s="38"/>
      <c r="Z472" s="38"/>
    </row>
    <row r="473" spans="1:26" ht="32.25" customHeight="1">
      <c r="A473" s="38"/>
      <c r="B473" s="38"/>
      <c r="C473" s="38"/>
      <c r="D473" s="38"/>
      <c r="E473" s="38"/>
      <c r="F473" s="38"/>
      <c r="G473" s="38"/>
      <c r="H473" s="38"/>
      <c r="I473" s="38"/>
      <c r="J473" s="38"/>
      <c r="K473" s="38"/>
      <c r="L473" s="51"/>
      <c r="M473" s="51"/>
      <c r="N473" s="51"/>
      <c r="O473" s="38"/>
      <c r="P473" s="38"/>
      <c r="Q473" s="38"/>
      <c r="R473" s="38"/>
      <c r="S473" s="38"/>
      <c r="T473" s="38"/>
      <c r="U473" s="38"/>
      <c r="V473" s="38"/>
      <c r="W473" s="38"/>
      <c r="X473" s="38"/>
      <c r="Y473" s="38"/>
      <c r="Z473" s="38"/>
    </row>
    <row r="474" spans="1:26" ht="32.25" customHeight="1">
      <c r="A474" s="38"/>
      <c r="B474" s="38"/>
      <c r="C474" s="38"/>
      <c r="D474" s="38"/>
      <c r="E474" s="38"/>
      <c r="F474" s="38"/>
      <c r="G474" s="38"/>
      <c r="H474" s="38"/>
      <c r="I474" s="38"/>
      <c r="J474" s="38"/>
      <c r="K474" s="38"/>
      <c r="L474" s="51"/>
      <c r="M474" s="51"/>
      <c r="N474" s="51"/>
      <c r="O474" s="38"/>
      <c r="P474" s="38"/>
      <c r="Q474" s="38"/>
      <c r="R474" s="38"/>
      <c r="S474" s="38"/>
      <c r="T474" s="38"/>
      <c r="U474" s="38"/>
      <c r="V474" s="38"/>
      <c r="W474" s="38"/>
      <c r="X474" s="38"/>
      <c r="Y474" s="38"/>
      <c r="Z474" s="38"/>
    </row>
    <row r="475" spans="1:26" ht="32.25" customHeight="1">
      <c r="A475" s="38"/>
      <c r="B475" s="38"/>
      <c r="C475" s="38"/>
      <c r="D475" s="38"/>
      <c r="E475" s="38"/>
      <c r="F475" s="38"/>
      <c r="G475" s="38"/>
      <c r="H475" s="38"/>
      <c r="I475" s="38"/>
      <c r="J475" s="38"/>
      <c r="K475" s="38"/>
      <c r="L475" s="51"/>
      <c r="M475" s="51"/>
      <c r="N475" s="51"/>
      <c r="O475" s="38"/>
      <c r="P475" s="38"/>
      <c r="Q475" s="38"/>
      <c r="R475" s="38"/>
      <c r="S475" s="38"/>
      <c r="T475" s="38"/>
      <c r="U475" s="38"/>
      <c r="V475" s="38"/>
      <c r="W475" s="38"/>
      <c r="X475" s="38"/>
      <c r="Y475" s="38"/>
      <c r="Z475" s="38"/>
    </row>
    <row r="476" spans="1:26" ht="32.25" customHeight="1">
      <c r="A476" s="38"/>
      <c r="B476" s="38"/>
      <c r="C476" s="38"/>
      <c r="D476" s="38"/>
      <c r="E476" s="38"/>
      <c r="F476" s="38"/>
      <c r="G476" s="38"/>
      <c r="H476" s="38"/>
      <c r="I476" s="38"/>
      <c r="J476" s="38"/>
      <c r="K476" s="38"/>
      <c r="L476" s="51"/>
      <c r="M476" s="51"/>
      <c r="N476" s="51"/>
      <c r="O476" s="38"/>
      <c r="P476" s="38"/>
      <c r="Q476" s="38"/>
      <c r="R476" s="38"/>
      <c r="S476" s="38"/>
      <c r="T476" s="38"/>
      <c r="U476" s="38"/>
      <c r="V476" s="38"/>
      <c r="W476" s="38"/>
      <c r="X476" s="38"/>
      <c r="Y476" s="38"/>
      <c r="Z476" s="38"/>
    </row>
    <row r="477" spans="1:26" ht="32.25" customHeight="1">
      <c r="A477" s="38"/>
      <c r="B477" s="38"/>
      <c r="C477" s="38"/>
      <c r="D477" s="38"/>
      <c r="E477" s="38"/>
      <c r="F477" s="38"/>
      <c r="G477" s="38"/>
      <c r="H477" s="38"/>
      <c r="I477" s="38"/>
      <c r="J477" s="38"/>
      <c r="K477" s="38"/>
      <c r="L477" s="51"/>
      <c r="M477" s="51"/>
      <c r="N477" s="51"/>
      <c r="O477" s="38"/>
      <c r="P477" s="38"/>
      <c r="Q477" s="38"/>
      <c r="R477" s="38"/>
      <c r="S477" s="38"/>
      <c r="T477" s="38"/>
      <c r="U477" s="38"/>
      <c r="V477" s="38"/>
      <c r="W477" s="38"/>
      <c r="X477" s="38"/>
      <c r="Y477" s="38"/>
      <c r="Z477" s="38"/>
    </row>
    <row r="478" spans="1:26" ht="32.25" customHeight="1">
      <c r="A478" s="38"/>
      <c r="B478" s="38"/>
      <c r="C478" s="38"/>
      <c r="D478" s="38"/>
      <c r="E478" s="38"/>
      <c r="F478" s="38"/>
      <c r="G478" s="38"/>
      <c r="H478" s="38"/>
      <c r="I478" s="38"/>
      <c r="J478" s="38"/>
      <c r="K478" s="38"/>
      <c r="L478" s="51"/>
      <c r="M478" s="51"/>
      <c r="N478" s="51"/>
      <c r="O478" s="38"/>
      <c r="P478" s="38"/>
      <c r="Q478" s="38"/>
      <c r="R478" s="38"/>
      <c r="S478" s="38"/>
      <c r="T478" s="38"/>
      <c r="U478" s="38"/>
      <c r="V478" s="38"/>
      <c r="W478" s="38"/>
      <c r="X478" s="38"/>
      <c r="Y478" s="38"/>
      <c r="Z478" s="38"/>
    </row>
    <row r="479" spans="1:26" ht="32.25" customHeight="1">
      <c r="A479" s="38"/>
      <c r="B479" s="38"/>
      <c r="C479" s="38"/>
      <c r="D479" s="38"/>
      <c r="E479" s="38"/>
      <c r="F479" s="38"/>
      <c r="G479" s="38"/>
      <c r="H479" s="38"/>
      <c r="I479" s="38"/>
      <c r="J479" s="38"/>
      <c r="K479" s="38"/>
      <c r="L479" s="51"/>
      <c r="M479" s="51"/>
      <c r="N479" s="51"/>
      <c r="O479" s="38"/>
      <c r="P479" s="38"/>
      <c r="Q479" s="38"/>
      <c r="R479" s="38"/>
      <c r="S479" s="38"/>
      <c r="T479" s="38"/>
      <c r="U479" s="38"/>
      <c r="V479" s="38"/>
      <c r="W479" s="38"/>
      <c r="X479" s="38"/>
      <c r="Y479" s="38"/>
      <c r="Z479" s="38"/>
    </row>
    <row r="480" spans="1:26" ht="32.25" customHeight="1">
      <c r="A480" s="38"/>
      <c r="B480" s="38"/>
      <c r="C480" s="38"/>
      <c r="D480" s="38"/>
      <c r="E480" s="38"/>
      <c r="F480" s="38"/>
      <c r="G480" s="38"/>
      <c r="H480" s="38"/>
      <c r="I480" s="38"/>
      <c r="J480" s="38"/>
      <c r="K480" s="38"/>
      <c r="L480" s="51"/>
      <c r="M480" s="51"/>
      <c r="N480" s="51"/>
      <c r="O480" s="38"/>
      <c r="P480" s="38"/>
      <c r="Q480" s="38"/>
      <c r="R480" s="38"/>
      <c r="S480" s="38"/>
      <c r="T480" s="38"/>
      <c r="U480" s="38"/>
      <c r="V480" s="38"/>
      <c r="W480" s="38"/>
      <c r="X480" s="38"/>
      <c r="Y480" s="38"/>
      <c r="Z480" s="38"/>
    </row>
    <row r="481" spans="1:26" ht="32.25" customHeight="1">
      <c r="A481" s="38"/>
      <c r="B481" s="38"/>
      <c r="C481" s="38"/>
      <c r="D481" s="38"/>
      <c r="E481" s="38"/>
      <c r="F481" s="38"/>
      <c r="G481" s="38"/>
      <c r="H481" s="38"/>
      <c r="I481" s="38"/>
      <c r="J481" s="38"/>
      <c r="K481" s="38"/>
      <c r="L481" s="51"/>
      <c r="M481" s="51"/>
      <c r="N481" s="51"/>
      <c r="O481" s="38"/>
      <c r="P481" s="38"/>
      <c r="Q481" s="38"/>
      <c r="R481" s="38"/>
      <c r="S481" s="38"/>
      <c r="T481" s="38"/>
      <c r="U481" s="38"/>
      <c r="V481" s="38"/>
      <c r="W481" s="38"/>
      <c r="X481" s="38"/>
      <c r="Y481" s="38"/>
      <c r="Z481" s="38"/>
    </row>
    <row r="482" spans="1:26" ht="32.25" customHeight="1">
      <c r="A482" s="38"/>
      <c r="B482" s="38"/>
      <c r="C482" s="38"/>
      <c r="D482" s="38"/>
      <c r="E482" s="38"/>
      <c r="F482" s="38"/>
      <c r="G482" s="38"/>
      <c r="H482" s="38"/>
      <c r="I482" s="38"/>
      <c r="J482" s="38"/>
      <c r="K482" s="38"/>
      <c r="L482" s="51"/>
      <c r="M482" s="51"/>
      <c r="N482" s="51"/>
      <c r="O482" s="38"/>
      <c r="P482" s="38"/>
      <c r="Q482" s="38"/>
      <c r="R482" s="38"/>
      <c r="S482" s="38"/>
      <c r="T482" s="38"/>
      <c r="U482" s="38"/>
      <c r="V482" s="38"/>
      <c r="W482" s="38"/>
      <c r="X482" s="38"/>
      <c r="Y482" s="38"/>
      <c r="Z482" s="38"/>
    </row>
    <row r="483" spans="1:26" ht="32.25" customHeight="1">
      <c r="A483" s="38"/>
      <c r="B483" s="38"/>
      <c r="C483" s="38"/>
      <c r="D483" s="38"/>
      <c r="E483" s="38"/>
      <c r="F483" s="38"/>
      <c r="G483" s="38"/>
      <c r="H483" s="38"/>
      <c r="I483" s="38"/>
      <c r="J483" s="38"/>
      <c r="K483" s="38"/>
      <c r="L483" s="51"/>
      <c r="M483" s="51"/>
      <c r="N483" s="51"/>
      <c r="O483" s="38"/>
      <c r="P483" s="38"/>
      <c r="Q483" s="38"/>
      <c r="R483" s="38"/>
      <c r="S483" s="38"/>
      <c r="T483" s="38"/>
      <c r="U483" s="38"/>
      <c r="V483" s="38"/>
      <c r="W483" s="38"/>
      <c r="X483" s="38"/>
      <c r="Y483" s="38"/>
      <c r="Z483" s="38"/>
    </row>
    <row r="484" spans="1:26" ht="32.25" customHeight="1">
      <c r="A484" s="38"/>
      <c r="B484" s="38"/>
      <c r="C484" s="38"/>
      <c r="D484" s="38"/>
      <c r="E484" s="38"/>
      <c r="F484" s="38"/>
      <c r="G484" s="38"/>
      <c r="H484" s="38"/>
      <c r="I484" s="38"/>
      <c r="J484" s="38"/>
      <c r="K484" s="38"/>
      <c r="L484" s="51"/>
      <c r="M484" s="51"/>
      <c r="N484" s="51"/>
      <c r="O484" s="38"/>
      <c r="P484" s="38"/>
      <c r="Q484" s="38"/>
      <c r="R484" s="38"/>
      <c r="S484" s="38"/>
      <c r="T484" s="38"/>
      <c r="U484" s="38"/>
      <c r="V484" s="38"/>
      <c r="W484" s="38"/>
      <c r="X484" s="38"/>
      <c r="Y484" s="38"/>
      <c r="Z484" s="38"/>
    </row>
    <row r="485" spans="1:26" ht="32.25" customHeight="1">
      <c r="A485" s="38"/>
      <c r="B485" s="38"/>
      <c r="C485" s="38"/>
      <c r="D485" s="38"/>
      <c r="E485" s="38"/>
      <c r="F485" s="38"/>
      <c r="G485" s="38"/>
      <c r="H485" s="38"/>
      <c r="I485" s="38"/>
      <c r="J485" s="38"/>
      <c r="K485" s="38"/>
      <c r="L485" s="51"/>
      <c r="M485" s="51"/>
      <c r="N485" s="51"/>
      <c r="O485" s="38"/>
      <c r="P485" s="38"/>
      <c r="Q485" s="38"/>
      <c r="R485" s="38"/>
      <c r="S485" s="38"/>
      <c r="T485" s="38"/>
      <c r="U485" s="38"/>
      <c r="V485" s="38"/>
      <c r="W485" s="38"/>
      <c r="X485" s="38"/>
      <c r="Y485" s="38"/>
      <c r="Z485" s="38"/>
    </row>
    <row r="486" spans="1:26" ht="32.25" customHeight="1">
      <c r="A486" s="38"/>
      <c r="B486" s="38"/>
      <c r="C486" s="38"/>
      <c r="D486" s="38"/>
      <c r="E486" s="38"/>
      <c r="F486" s="38"/>
      <c r="G486" s="38"/>
      <c r="H486" s="38"/>
      <c r="I486" s="38"/>
      <c r="J486" s="38"/>
      <c r="K486" s="38"/>
      <c r="L486" s="51"/>
      <c r="M486" s="51"/>
      <c r="N486" s="51"/>
      <c r="O486" s="38"/>
      <c r="P486" s="38"/>
      <c r="Q486" s="38"/>
      <c r="R486" s="38"/>
      <c r="S486" s="38"/>
      <c r="T486" s="38"/>
      <c r="U486" s="38"/>
      <c r="V486" s="38"/>
      <c r="W486" s="38"/>
      <c r="X486" s="38"/>
      <c r="Y486" s="38"/>
      <c r="Z486" s="38"/>
    </row>
    <row r="487" spans="1:26" ht="32.25" customHeight="1">
      <c r="A487" s="38"/>
      <c r="B487" s="38"/>
      <c r="C487" s="38"/>
      <c r="D487" s="38"/>
      <c r="E487" s="38"/>
      <c r="F487" s="38"/>
      <c r="G487" s="38"/>
      <c r="H487" s="38"/>
      <c r="I487" s="38"/>
      <c r="J487" s="38"/>
      <c r="K487" s="38"/>
      <c r="L487" s="51"/>
      <c r="M487" s="51"/>
      <c r="N487" s="51"/>
      <c r="O487" s="38"/>
      <c r="P487" s="38"/>
      <c r="Q487" s="38"/>
      <c r="R487" s="38"/>
      <c r="S487" s="38"/>
      <c r="T487" s="38"/>
      <c r="U487" s="38"/>
      <c r="V487" s="38"/>
      <c r="W487" s="38"/>
      <c r="X487" s="38"/>
      <c r="Y487" s="38"/>
      <c r="Z487" s="38"/>
    </row>
    <row r="488" spans="1:26" ht="32.25" customHeight="1">
      <c r="A488" s="38"/>
      <c r="B488" s="38"/>
      <c r="C488" s="38"/>
      <c r="D488" s="38"/>
      <c r="E488" s="38"/>
      <c r="F488" s="38"/>
      <c r="G488" s="38"/>
      <c r="H488" s="38"/>
      <c r="I488" s="38"/>
      <c r="J488" s="38"/>
      <c r="K488" s="38"/>
      <c r="L488" s="51"/>
      <c r="M488" s="51"/>
      <c r="N488" s="51"/>
      <c r="O488" s="38"/>
      <c r="P488" s="38"/>
      <c r="Q488" s="38"/>
      <c r="R488" s="38"/>
      <c r="S488" s="38"/>
      <c r="T488" s="38"/>
      <c r="U488" s="38"/>
      <c r="V488" s="38"/>
      <c r="W488" s="38"/>
      <c r="X488" s="38"/>
      <c r="Y488" s="38"/>
      <c r="Z488" s="38"/>
    </row>
    <row r="489" spans="1:26" ht="32.25" customHeight="1">
      <c r="A489" s="38"/>
      <c r="B489" s="38"/>
      <c r="C489" s="38"/>
      <c r="D489" s="38"/>
      <c r="E489" s="38"/>
      <c r="F489" s="38"/>
      <c r="G489" s="38"/>
      <c r="H489" s="38"/>
      <c r="I489" s="38"/>
      <c r="J489" s="38"/>
      <c r="K489" s="38"/>
      <c r="L489" s="51"/>
      <c r="M489" s="51"/>
      <c r="N489" s="51"/>
      <c r="O489" s="38"/>
      <c r="P489" s="38"/>
      <c r="Q489" s="38"/>
      <c r="R489" s="38"/>
      <c r="S489" s="38"/>
      <c r="T489" s="38"/>
      <c r="U489" s="38"/>
      <c r="V489" s="38"/>
      <c r="W489" s="38"/>
      <c r="X489" s="38"/>
      <c r="Y489" s="38"/>
      <c r="Z489" s="38"/>
    </row>
    <row r="490" spans="1:26" ht="32.25" customHeight="1">
      <c r="A490" s="38"/>
      <c r="B490" s="38"/>
      <c r="C490" s="38"/>
      <c r="D490" s="38"/>
      <c r="E490" s="38"/>
      <c r="F490" s="38"/>
      <c r="G490" s="38"/>
      <c r="H490" s="38"/>
      <c r="I490" s="38"/>
      <c r="J490" s="38"/>
      <c r="K490" s="38"/>
      <c r="L490" s="51"/>
      <c r="M490" s="51"/>
      <c r="N490" s="51"/>
      <c r="O490" s="38"/>
      <c r="P490" s="38"/>
      <c r="Q490" s="38"/>
      <c r="R490" s="38"/>
      <c r="S490" s="38"/>
      <c r="T490" s="38"/>
      <c r="U490" s="38"/>
      <c r="V490" s="38"/>
      <c r="W490" s="38"/>
      <c r="X490" s="38"/>
      <c r="Y490" s="38"/>
      <c r="Z490" s="38"/>
    </row>
    <row r="491" spans="1:26" ht="32.25" customHeight="1">
      <c r="A491" s="38"/>
      <c r="B491" s="38"/>
      <c r="C491" s="38"/>
      <c r="D491" s="38"/>
      <c r="E491" s="38"/>
      <c r="F491" s="38"/>
      <c r="G491" s="38"/>
      <c r="H491" s="38"/>
      <c r="I491" s="38"/>
      <c r="J491" s="38"/>
      <c r="K491" s="38"/>
      <c r="L491" s="51"/>
      <c r="M491" s="51"/>
      <c r="N491" s="51"/>
      <c r="O491" s="38"/>
      <c r="P491" s="38"/>
      <c r="Q491" s="38"/>
      <c r="R491" s="38"/>
      <c r="S491" s="38"/>
      <c r="T491" s="38"/>
      <c r="U491" s="38"/>
      <c r="V491" s="38"/>
      <c r="W491" s="38"/>
      <c r="X491" s="38"/>
      <c r="Y491" s="38"/>
      <c r="Z491" s="38"/>
    </row>
    <row r="492" spans="1:26" ht="32.25" customHeight="1">
      <c r="A492" s="38"/>
      <c r="B492" s="38"/>
      <c r="C492" s="38"/>
      <c r="D492" s="38"/>
      <c r="E492" s="38"/>
      <c r="F492" s="38"/>
      <c r="G492" s="38"/>
      <c r="H492" s="38"/>
      <c r="I492" s="38"/>
      <c r="J492" s="38"/>
      <c r="K492" s="38"/>
      <c r="L492" s="51"/>
      <c r="M492" s="51"/>
      <c r="N492" s="51"/>
      <c r="O492" s="38"/>
      <c r="P492" s="38"/>
      <c r="Q492" s="38"/>
      <c r="R492" s="38"/>
      <c r="S492" s="38"/>
      <c r="T492" s="38"/>
      <c r="U492" s="38"/>
      <c r="V492" s="38"/>
      <c r="W492" s="38"/>
      <c r="X492" s="38"/>
      <c r="Y492" s="38"/>
      <c r="Z492" s="38"/>
    </row>
    <row r="493" spans="1:26" ht="32.25" customHeight="1">
      <c r="A493" s="38"/>
      <c r="B493" s="38"/>
      <c r="C493" s="38"/>
      <c r="D493" s="38"/>
      <c r="E493" s="38"/>
      <c r="F493" s="38"/>
      <c r="G493" s="38"/>
      <c r="H493" s="38"/>
      <c r="I493" s="38"/>
      <c r="J493" s="38"/>
      <c r="K493" s="38"/>
      <c r="L493" s="51"/>
      <c r="M493" s="51"/>
      <c r="N493" s="51"/>
      <c r="O493" s="38"/>
      <c r="P493" s="38"/>
      <c r="Q493" s="38"/>
      <c r="R493" s="38"/>
      <c r="S493" s="38"/>
      <c r="T493" s="38"/>
      <c r="U493" s="38"/>
      <c r="V493" s="38"/>
      <c r="W493" s="38"/>
      <c r="X493" s="38"/>
      <c r="Y493" s="38"/>
      <c r="Z493" s="38"/>
    </row>
    <row r="494" spans="1:26" ht="32.25" customHeight="1">
      <c r="A494" s="38"/>
      <c r="B494" s="38"/>
      <c r="C494" s="38"/>
      <c r="D494" s="38"/>
      <c r="E494" s="38"/>
      <c r="F494" s="38"/>
      <c r="G494" s="38"/>
      <c r="H494" s="38"/>
      <c r="I494" s="38"/>
      <c r="J494" s="38"/>
      <c r="K494" s="38"/>
      <c r="L494" s="51"/>
      <c r="M494" s="51"/>
      <c r="N494" s="51"/>
      <c r="O494" s="38"/>
      <c r="P494" s="38"/>
      <c r="Q494" s="38"/>
      <c r="R494" s="38"/>
      <c r="S494" s="38"/>
      <c r="T494" s="38"/>
      <c r="U494" s="38"/>
      <c r="V494" s="38"/>
      <c r="W494" s="38"/>
      <c r="X494" s="38"/>
      <c r="Y494" s="38"/>
      <c r="Z494" s="38"/>
    </row>
    <row r="495" spans="1:26" ht="32.25" customHeight="1">
      <c r="A495" s="38"/>
      <c r="B495" s="38"/>
      <c r="C495" s="38"/>
      <c r="D495" s="38"/>
      <c r="E495" s="38"/>
      <c r="F495" s="38"/>
      <c r="G495" s="38"/>
      <c r="H495" s="38"/>
      <c r="I495" s="38"/>
      <c r="J495" s="38"/>
      <c r="K495" s="38"/>
      <c r="L495" s="51"/>
      <c r="M495" s="51"/>
      <c r="N495" s="51"/>
      <c r="O495" s="38"/>
      <c r="P495" s="38"/>
      <c r="Q495" s="38"/>
      <c r="R495" s="38"/>
      <c r="S495" s="38"/>
      <c r="T495" s="38"/>
      <c r="U495" s="38"/>
      <c r="V495" s="38"/>
      <c r="W495" s="38"/>
      <c r="X495" s="38"/>
      <c r="Y495" s="38"/>
      <c r="Z495" s="38"/>
    </row>
    <row r="496" spans="1:26" ht="32.25" customHeight="1">
      <c r="A496" s="38"/>
      <c r="B496" s="38"/>
      <c r="C496" s="38"/>
      <c r="D496" s="38"/>
      <c r="E496" s="38"/>
      <c r="F496" s="38"/>
      <c r="G496" s="38"/>
      <c r="H496" s="38"/>
      <c r="I496" s="38"/>
      <c r="J496" s="38"/>
      <c r="K496" s="38"/>
      <c r="L496" s="51"/>
      <c r="M496" s="51"/>
      <c r="N496" s="51"/>
      <c r="O496" s="38"/>
      <c r="P496" s="38"/>
      <c r="Q496" s="38"/>
      <c r="R496" s="38"/>
      <c r="S496" s="38"/>
      <c r="T496" s="38"/>
      <c r="U496" s="38"/>
      <c r="V496" s="38"/>
      <c r="W496" s="38"/>
      <c r="X496" s="38"/>
      <c r="Y496" s="38"/>
      <c r="Z496" s="38"/>
    </row>
    <row r="497" spans="1:26" ht="32.25" customHeight="1">
      <c r="A497" s="38"/>
      <c r="B497" s="38"/>
      <c r="C497" s="38"/>
      <c r="D497" s="38"/>
      <c r="E497" s="38"/>
      <c r="F497" s="38"/>
      <c r="G497" s="38"/>
      <c r="H497" s="38"/>
      <c r="I497" s="38"/>
      <c r="J497" s="38"/>
      <c r="K497" s="38"/>
      <c r="L497" s="51"/>
      <c r="M497" s="51"/>
      <c r="N497" s="51"/>
      <c r="O497" s="38"/>
      <c r="P497" s="38"/>
      <c r="Q497" s="38"/>
      <c r="R497" s="38"/>
      <c r="S497" s="38"/>
      <c r="T497" s="38"/>
      <c r="U497" s="38"/>
      <c r="V497" s="38"/>
      <c r="W497" s="38"/>
      <c r="X497" s="38"/>
      <c r="Y497" s="38"/>
      <c r="Z497" s="38"/>
    </row>
    <row r="498" spans="1:26" ht="32.25" customHeight="1">
      <c r="A498" s="38"/>
      <c r="B498" s="38"/>
      <c r="C498" s="38"/>
      <c r="D498" s="38"/>
      <c r="E498" s="38"/>
      <c r="F498" s="38"/>
      <c r="G498" s="38"/>
      <c r="H498" s="38"/>
      <c r="I498" s="38"/>
      <c r="J498" s="38"/>
      <c r="K498" s="38"/>
      <c r="L498" s="51"/>
      <c r="M498" s="51"/>
      <c r="N498" s="51"/>
      <c r="O498" s="38"/>
      <c r="P498" s="38"/>
      <c r="Q498" s="38"/>
      <c r="R498" s="38"/>
      <c r="S498" s="38"/>
      <c r="T498" s="38"/>
      <c r="U498" s="38"/>
      <c r="V498" s="38"/>
      <c r="W498" s="38"/>
      <c r="X498" s="38"/>
      <c r="Y498" s="38"/>
      <c r="Z498" s="38"/>
    </row>
    <row r="499" spans="1:26" ht="32.25" customHeight="1">
      <c r="A499" s="38"/>
      <c r="B499" s="38"/>
      <c r="C499" s="38"/>
      <c r="D499" s="38"/>
      <c r="E499" s="38"/>
      <c r="F499" s="38"/>
      <c r="G499" s="38"/>
      <c r="H499" s="38"/>
      <c r="I499" s="38"/>
      <c r="J499" s="38"/>
      <c r="K499" s="38"/>
      <c r="L499" s="51"/>
      <c r="M499" s="51"/>
      <c r="N499" s="51"/>
      <c r="O499" s="38"/>
      <c r="P499" s="38"/>
      <c r="Q499" s="38"/>
      <c r="R499" s="38"/>
      <c r="S499" s="38"/>
      <c r="T499" s="38"/>
      <c r="U499" s="38"/>
      <c r="V499" s="38"/>
      <c r="W499" s="38"/>
      <c r="X499" s="38"/>
      <c r="Y499" s="38"/>
      <c r="Z499" s="38"/>
    </row>
    <row r="500" spans="1:26" ht="32.25" customHeight="1">
      <c r="A500" s="38"/>
      <c r="B500" s="38"/>
      <c r="C500" s="38"/>
      <c r="D500" s="38"/>
      <c r="E500" s="38"/>
      <c r="F500" s="38"/>
      <c r="G500" s="38"/>
      <c r="H500" s="38"/>
      <c r="I500" s="38"/>
      <c r="J500" s="38"/>
      <c r="K500" s="38"/>
      <c r="L500" s="51"/>
      <c r="M500" s="51"/>
      <c r="N500" s="51"/>
      <c r="O500" s="38"/>
      <c r="P500" s="38"/>
      <c r="Q500" s="38"/>
      <c r="R500" s="38"/>
      <c r="S500" s="38"/>
      <c r="T500" s="38"/>
      <c r="U500" s="38"/>
      <c r="V500" s="38"/>
      <c r="W500" s="38"/>
      <c r="X500" s="38"/>
      <c r="Y500" s="38"/>
      <c r="Z500" s="38"/>
    </row>
    <row r="501" spans="1:26" ht="32.25" customHeight="1">
      <c r="A501" s="38"/>
      <c r="B501" s="38"/>
      <c r="C501" s="38"/>
      <c r="D501" s="38"/>
      <c r="E501" s="38"/>
      <c r="F501" s="38"/>
      <c r="G501" s="38"/>
      <c r="H501" s="38"/>
      <c r="I501" s="38"/>
      <c r="J501" s="38"/>
      <c r="K501" s="38"/>
      <c r="L501" s="51"/>
      <c r="M501" s="51"/>
      <c r="N501" s="51"/>
      <c r="O501" s="38"/>
      <c r="P501" s="38"/>
      <c r="Q501" s="38"/>
      <c r="R501" s="38"/>
      <c r="S501" s="38"/>
      <c r="T501" s="38"/>
      <c r="U501" s="38"/>
      <c r="V501" s="38"/>
      <c r="W501" s="38"/>
      <c r="X501" s="38"/>
      <c r="Y501" s="38"/>
      <c r="Z501" s="38"/>
    </row>
    <row r="502" spans="1:26" ht="32.25" customHeight="1">
      <c r="A502" s="38"/>
      <c r="B502" s="38"/>
      <c r="C502" s="38"/>
      <c r="D502" s="38"/>
      <c r="E502" s="38"/>
      <c r="F502" s="38"/>
      <c r="G502" s="38"/>
      <c r="H502" s="38"/>
      <c r="I502" s="38"/>
      <c r="J502" s="38"/>
      <c r="K502" s="38"/>
      <c r="L502" s="51"/>
      <c r="M502" s="51"/>
      <c r="N502" s="51"/>
      <c r="O502" s="38"/>
      <c r="P502" s="38"/>
      <c r="Q502" s="38"/>
      <c r="R502" s="38"/>
      <c r="S502" s="38"/>
      <c r="T502" s="38"/>
      <c r="U502" s="38"/>
      <c r="V502" s="38"/>
      <c r="W502" s="38"/>
      <c r="X502" s="38"/>
      <c r="Y502" s="38"/>
      <c r="Z502" s="38"/>
    </row>
    <row r="503" spans="1:26" ht="32.25" customHeight="1">
      <c r="A503" s="38"/>
      <c r="B503" s="38"/>
      <c r="C503" s="38"/>
      <c r="D503" s="38"/>
      <c r="E503" s="38"/>
      <c r="F503" s="38"/>
      <c r="G503" s="38"/>
      <c r="H503" s="38"/>
      <c r="I503" s="38"/>
      <c r="J503" s="38"/>
      <c r="K503" s="38"/>
      <c r="L503" s="51"/>
      <c r="M503" s="51"/>
      <c r="N503" s="51"/>
      <c r="O503" s="38"/>
      <c r="P503" s="38"/>
      <c r="Q503" s="38"/>
      <c r="R503" s="38"/>
      <c r="S503" s="38"/>
      <c r="T503" s="38"/>
      <c r="U503" s="38"/>
      <c r="V503" s="38"/>
      <c r="W503" s="38"/>
      <c r="X503" s="38"/>
      <c r="Y503" s="38"/>
      <c r="Z503" s="38"/>
    </row>
    <row r="504" spans="1:26" ht="32.25" customHeight="1">
      <c r="A504" s="38"/>
      <c r="B504" s="38"/>
      <c r="C504" s="38"/>
      <c r="D504" s="38"/>
      <c r="E504" s="38"/>
      <c r="F504" s="38"/>
      <c r="G504" s="38"/>
      <c r="H504" s="38"/>
      <c r="I504" s="38"/>
      <c r="J504" s="38"/>
      <c r="K504" s="38"/>
      <c r="L504" s="51"/>
      <c r="M504" s="51"/>
      <c r="N504" s="51"/>
      <c r="O504" s="38"/>
      <c r="P504" s="38"/>
      <c r="Q504" s="38"/>
      <c r="R504" s="38"/>
      <c r="S504" s="38"/>
      <c r="T504" s="38"/>
      <c r="U504" s="38"/>
      <c r="V504" s="38"/>
      <c r="W504" s="38"/>
      <c r="X504" s="38"/>
      <c r="Y504" s="38"/>
      <c r="Z504" s="38"/>
    </row>
    <row r="505" spans="1:26" ht="32.25" customHeight="1">
      <c r="A505" s="38"/>
      <c r="B505" s="38"/>
      <c r="C505" s="38"/>
      <c r="D505" s="38"/>
      <c r="E505" s="38"/>
      <c r="F505" s="38"/>
      <c r="G505" s="38"/>
      <c r="H505" s="38"/>
      <c r="I505" s="38"/>
      <c r="J505" s="38"/>
      <c r="K505" s="38"/>
      <c r="L505" s="51"/>
      <c r="M505" s="51"/>
      <c r="N505" s="51"/>
      <c r="O505" s="38"/>
      <c r="P505" s="38"/>
      <c r="Q505" s="38"/>
      <c r="R505" s="38"/>
      <c r="S505" s="38"/>
      <c r="T505" s="38"/>
      <c r="U505" s="38"/>
      <c r="V505" s="38"/>
      <c r="W505" s="38"/>
      <c r="X505" s="38"/>
      <c r="Y505" s="38"/>
      <c r="Z505" s="38"/>
    </row>
    <row r="506" spans="1:26" ht="32.25" customHeight="1">
      <c r="A506" s="38"/>
      <c r="B506" s="38"/>
      <c r="C506" s="38"/>
      <c r="D506" s="38"/>
      <c r="E506" s="38"/>
      <c r="F506" s="38"/>
      <c r="G506" s="38"/>
      <c r="H506" s="38"/>
      <c r="I506" s="38"/>
      <c r="J506" s="38"/>
      <c r="K506" s="38"/>
      <c r="L506" s="51"/>
      <c r="M506" s="51"/>
      <c r="N506" s="51"/>
      <c r="O506" s="38"/>
      <c r="P506" s="38"/>
      <c r="Q506" s="38"/>
      <c r="R506" s="38"/>
      <c r="S506" s="38"/>
      <c r="T506" s="38"/>
      <c r="U506" s="38"/>
      <c r="V506" s="38"/>
      <c r="W506" s="38"/>
      <c r="X506" s="38"/>
      <c r="Y506" s="38"/>
      <c r="Z506" s="38"/>
    </row>
    <row r="507" spans="1:26" ht="32.25" customHeight="1">
      <c r="A507" s="38"/>
      <c r="B507" s="38"/>
      <c r="C507" s="38"/>
      <c r="D507" s="38"/>
      <c r="E507" s="38"/>
      <c r="F507" s="38"/>
      <c r="G507" s="38"/>
      <c r="H507" s="38"/>
      <c r="I507" s="38"/>
      <c r="J507" s="38"/>
      <c r="K507" s="38"/>
      <c r="L507" s="51"/>
      <c r="M507" s="51"/>
      <c r="N507" s="51"/>
      <c r="O507" s="38"/>
      <c r="P507" s="38"/>
      <c r="Q507" s="38"/>
      <c r="R507" s="38"/>
      <c r="S507" s="38"/>
      <c r="T507" s="38"/>
      <c r="U507" s="38"/>
      <c r="V507" s="38"/>
      <c r="W507" s="38"/>
      <c r="X507" s="38"/>
      <c r="Y507" s="38"/>
      <c r="Z507" s="38"/>
    </row>
    <row r="508" spans="1:26" ht="32.25" customHeight="1">
      <c r="A508" s="38"/>
      <c r="B508" s="38"/>
      <c r="C508" s="38"/>
      <c r="D508" s="38"/>
      <c r="E508" s="38"/>
      <c r="F508" s="38"/>
      <c r="G508" s="38"/>
      <c r="H508" s="38"/>
      <c r="I508" s="38"/>
      <c r="J508" s="38"/>
      <c r="K508" s="38"/>
      <c r="L508" s="51"/>
      <c r="M508" s="51"/>
      <c r="N508" s="51"/>
      <c r="O508" s="38"/>
      <c r="P508" s="38"/>
      <c r="Q508" s="38"/>
      <c r="R508" s="38"/>
      <c r="S508" s="38"/>
      <c r="T508" s="38"/>
      <c r="U508" s="38"/>
      <c r="V508" s="38"/>
      <c r="W508" s="38"/>
      <c r="X508" s="38"/>
      <c r="Y508" s="38"/>
      <c r="Z508" s="38"/>
    </row>
    <row r="509" spans="1:26" ht="32.25" customHeight="1">
      <c r="A509" s="38"/>
      <c r="B509" s="38"/>
      <c r="C509" s="38"/>
      <c r="D509" s="38"/>
      <c r="E509" s="38"/>
      <c r="F509" s="38"/>
      <c r="G509" s="38"/>
      <c r="H509" s="38"/>
      <c r="I509" s="38"/>
      <c r="J509" s="38"/>
      <c r="K509" s="38"/>
      <c r="L509" s="51"/>
      <c r="M509" s="51"/>
      <c r="N509" s="51"/>
      <c r="O509" s="38"/>
      <c r="P509" s="38"/>
      <c r="Q509" s="38"/>
      <c r="R509" s="38"/>
      <c r="S509" s="38"/>
      <c r="T509" s="38"/>
      <c r="U509" s="38"/>
      <c r="V509" s="38"/>
      <c r="W509" s="38"/>
      <c r="X509" s="38"/>
      <c r="Y509" s="38"/>
      <c r="Z509" s="38"/>
    </row>
    <row r="510" spans="1:26" ht="32.25" customHeight="1">
      <c r="A510" s="38"/>
      <c r="B510" s="38"/>
      <c r="C510" s="38"/>
      <c r="D510" s="38"/>
      <c r="E510" s="38"/>
      <c r="F510" s="38"/>
      <c r="G510" s="38"/>
      <c r="H510" s="38"/>
      <c r="I510" s="38"/>
      <c r="J510" s="38"/>
      <c r="K510" s="38"/>
      <c r="L510" s="51"/>
      <c r="M510" s="51"/>
      <c r="N510" s="51"/>
      <c r="O510" s="38"/>
      <c r="P510" s="38"/>
      <c r="Q510" s="38"/>
      <c r="R510" s="38"/>
      <c r="S510" s="38"/>
      <c r="T510" s="38"/>
      <c r="U510" s="38"/>
      <c r="V510" s="38"/>
      <c r="W510" s="38"/>
      <c r="X510" s="38"/>
      <c r="Y510" s="38"/>
      <c r="Z510" s="38"/>
    </row>
    <row r="511" spans="1:26" ht="32.25" customHeight="1">
      <c r="A511" s="38"/>
      <c r="B511" s="38"/>
      <c r="C511" s="38"/>
      <c r="D511" s="38"/>
      <c r="E511" s="38"/>
      <c r="F511" s="38"/>
      <c r="G511" s="38"/>
      <c r="H511" s="38"/>
      <c r="I511" s="38"/>
      <c r="J511" s="38"/>
      <c r="K511" s="38"/>
      <c r="L511" s="51"/>
      <c r="M511" s="51"/>
      <c r="N511" s="51"/>
      <c r="O511" s="38"/>
      <c r="P511" s="38"/>
      <c r="Q511" s="38"/>
      <c r="R511" s="38"/>
      <c r="S511" s="38"/>
      <c r="T511" s="38"/>
      <c r="U511" s="38"/>
      <c r="V511" s="38"/>
      <c r="W511" s="38"/>
      <c r="X511" s="38"/>
      <c r="Y511" s="38"/>
      <c r="Z511" s="38"/>
    </row>
    <row r="512" spans="1:26" ht="32.25" customHeight="1">
      <c r="A512" s="38"/>
      <c r="B512" s="38"/>
      <c r="C512" s="38"/>
      <c r="D512" s="38"/>
      <c r="E512" s="38"/>
      <c r="F512" s="38"/>
      <c r="G512" s="38"/>
      <c r="H512" s="38"/>
      <c r="I512" s="38"/>
      <c r="J512" s="38"/>
      <c r="K512" s="38"/>
      <c r="L512" s="51"/>
      <c r="M512" s="51"/>
      <c r="N512" s="51"/>
      <c r="O512" s="38"/>
      <c r="P512" s="38"/>
      <c r="Q512" s="38"/>
      <c r="R512" s="38"/>
      <c r="S512" s="38"/>
      <c r="T512" s="38"/>
      <c r="U512" s="38"/>
      <c r="V512" s="38"/>
      <c r="W512" s="38"/>
      <c r="X512" s="38"/>
      <c r="Y512" s="38"/>
      <c r="Z512" s="38"/>
    </row>
    <row r="513" spans="1:26" ht="32.25" customHeight="1">
      <c r="A513" s="38"/>
      <c r="B513" s="38"/>
      <c r="C513" s="38"/>
      <c r="D513" s="38"/>
      <c r="E513" s="38"/>
      <c r="F513" s="38"/>
      <c r="G513" s="38"/>
      <c r="H513" s="38"/>
      <c r="I513" s="38"/>
      <c r="J513" s="38"/>
      <c r="K513" s="38"/>
      <c r="L513" s="51"/>
      <c r="M513" s="51"/>
      <c r="N513" s="51"/>
      <c r="O513" s="38"/>
      <c r="P513" s="38"/>
      <c r="Q513" s="38"/>
      <c r="R513" s="38"/>
      <c r="S513" s="38"/>
      <c r="T513" s="38"/>
      <c r="U513" s="38"/>
      <c r="V513" s="38"/>
      <c r="W513" s="38"/>
      <c r="X513" s="38"/>
      <c r="Y513" s="38"/>
      <c r="Z513" s="38"/>
    </row>
    <row r="514" spans="1:26" ht="32.25" customHeight="1">
      <c r="A514" s="38"/>
      <c r="B514" s="38"/>
      <c r="C514" s="38"/>
      <c r="D514" s="38"/>
      <c r="E514" s="38"/>
      <c r="F514" s="38"/>
      <c r="G514" s="38"/>
      <c r="H514" s="38"/>
      <c r="I514" s="38"/>
      <c r="J514" s="38"/>
      <c r="K514" s="38"/>
      <c r="L514" s="51"/>
      <c r="M514" s="51"/>
      <c r="N514" s="51"/>
      <c r="O514" s="38"/>
      <c r="P514" s="38"/>
      <c r="Q514" s="38"/>
      <c r="R514" s="38"/>
      <c r="S514" s="38"/>
      <c r="T514" s="38"/>
      <c r="U514" s="38"/>
      <c r="V514" s="38"/>
      <c r="W514" s="38"/>
      <c r="X514" s="38"/>
      <c r="Y514" s="38"/>
      <c r="Z514" s="38"/>
    </row>
    <row r="515" spans="1:26" ht="32.25" customHeight="1">
      <c r="A515" s="38"/>
      <c r="B515" s="38"/>
      <c r="C515" s="38"/>
      <c r="D515" s="38"/>
      <c r="E515" s="38"/>
      <c r="F515" s="38"/>
      <c r="G515" s="38"/>
      <c r="H515" s="38"/>
      <c r="I515" s="38"/>
      <c r="J515" s="38"/>
      <c r="K515" s="38"/>
      <c r="L515" s="51"/>
      <c r="M515" s="51"/>
      <c r="N515" s="51"/>
      <c r="O515" s="38"/>
      <c r="P515" s="38"/>
      <c r="Q515" s="38"/>
      <c r="R515" s="38"/>
      <c r="S515" s="38"/>
      <c r="T515" s="38"/>
      <c r="U515" s="38"/>
      <c r="V515" s="38"/>
      <c r="W515" s="38"/>
      <c r="X515" s="38"/>
      <c r="Y515" s="38"/>
      <c r="Z515" s="38"/>
    </row>
    <row r="516" spans="1:26" ht="32.25" customHeight="1">
      <c r="A516" s="38"/>
      <c r="B516" s="38"/>
      <c r="C516" s="38"/>
      <c r="D516" s="38"/>
      <c r="E516" s="38"/>
      <c r="F516" s="38"/>
      <c r="G516" s="38"/>
      <c r="H516" s="38"/>
      <c r="I516" s="38"/>
      <c r="J516" s="38"/>
      <c r="K516" s="38"/>
      <c r="L516" s="51"/>
      <c r="M516" s="51"/>
      <c r="N516" s="51"/>
      <c r="O516" s="38"/>
      <c r="P516" s="38"/>
      <c r="Q516" s="38"/>
      <c r="R516" s="38"/>
      <c r="S516" s="38"/>
      <c r="T516" s="38"/>
      <c r="U516" s="38"/>
      <c r="V516" s="38"/>
      <c r="W516" s="38"/>
      <c r="X516" s="38"/>
      <c r="Y516" s="38"/>
      <c r="Z516" s="38"/>
    </row>
    <row r="517" spans="1:26" ht="32.25" customHeight="1">
      <c r="A517" s="38"/>
      <c r="B517" s="38"/>
      <c r="C517" s="38"/>
      <c r="D517" s="38"/>
      <c r="E517" s="38"/>
      <c r="F517" s="38"/>
      <c r="G517" s="38"/>
      <c r="H517" s="38"/>
      <c r="I517" s="38"/>
      <c r="J517" s="38"/>
      <c r="K517" s="38"/>
      <c r="L517" s="51"/>
      <c r="M517" s="51"/>
      <c r="N517" s="51"/>
      <c r="O517" s="38"/>
      <c r="P517" s="38"/>
      <c r="Q517" s="38"/>
      <c r="R517" s="38"/>
      <c r="S517" s="38"/>
      <c r="T517" s="38"/>
      <c r="U517" s="38"/>
      <c r="V517" s="38"/>
      <c r="W517" s="38"/>
      <c r="X517" s="38"/>
      <c r="Y517" s="38"/>
      <c r="Z517" s="38"/>
    </row>
    <row r="518" spans="1:26" ht="32.25" customHeight="1">
      <c r="A518" s="38"/>
      <c r="B518" s="38"/>
      <c r="C518" s="38"/>
      <c r="D518" s="38"/>
      <c r="E518" s="38"/>
      <c r="F518" s="38"/>
      <c r="G518" s="38"/>
      <c r="H518" s="38"/>
      <c r="I518" s="38"/>
      <c r="J518" s="38"/>
      <c r="K518" s="38"/>
      <c r="L518" s="51"/>
      <c r="M518" s="51"/>
      <c r="N518" s="51"/>
      <c r="O518" s="38"/>
      <c r="P518" s="38"/>
      <c r="Q518" s="38"/>
      <c r="R518" s="38"/>
      <c r="S518" s="38"/>
      <c r="T518" s="38"/>
      <c r="U518" s="38"/>
      <c r="V518" s="38"/>
      <c r="W518" s="38"/>
      <c r="X518" s="38"/>
      <c r="Y518" s="38"/>
      <c r="Z518" s="38"/>
    </row>
    <row r="519" spans="1:26" ht="32.25" customHeight="1">
      <c r="A519" s="38"/>
      <c r="B519" s="38"/>
      <c r="C519" s="38"/>
      <c r="D519" s="38"/>
      <c r="E519" s="38"/>
      <c r="F519" s="38"/>
      <c r="G519" s="38"/>
      <c r="H519" s="38"/>
      <c r="I519" s="38"/>
      <c r="J519" s="38"/>
      <c r="K519" s="38"/>
      <c r="L519" s="51"/>
      <c r="M519" s="51"/>
      <c r="N519" s="51"/>
      <c r="O519" s="38"/>
      <c r="P519" s="38"/>
      <c r="Q519" s="38"/>
      <c r="R519" s="38"/>
      <c r="S519" s="38"/>
      <c r="T519" s="38"/>
      <c r="U519" s="38"/>
      <c r="V519" s="38"/>
      <c r="W519" s="38"/>
      <c r="X519" s="38"/>
      <c r="Y519" s="38"/>
      <c r="Z519" s="38"/>
    </row>
    <row r="520" spans="1:26" ht="32.25" customHeight="1">
      <c r="A520" s="38"/>
      <c r="B520" s="38"/>
      <c r="C520" s="38"/>
      <c r="D520" s="38"/>
      <c r="E520" s="38"/>
      <c r="F520" s="38"/>
      <c r="G520" s="38"/>
      <c r="H520" s="38"/>
      <c r="I520" s="38"/>
      <c r="J520" s="38"/>
      <c r="K520" s="38"/>
      <c r="L520" s="51"/>
      <c r="M520" s="51"/>
      <c r="N520" s="51"/>
      <c r="O520" s="38"/>
      <c r="P520" s="38"/>
      <c r="Q520" s="38"/>
      <c r="R520" s="38"/>
      <c r="S520" s="38"/>
      <c r="T520" s="38"/>
      <c r="U520" s="38"/>
      <c r="V520" s="38"/>
      <c r="W520" s="38"/>
      <c r="X520" s="38"/>
      <c r="Y520" s="38"/>
      <c r="Z520" s="38"/>
    </row>
    <row r="521" spans="1:26" ht="32.25" customHeight="1">
      <c r="A521" s="38"/>
      <c r="B521" s="38"/>
      <c r="C521" s="38"/>
      <c r="D521" s="38"/>
      <c r="E521" s="38"/>
      <c r="F521" s="38"/>
      <c r="G521" s="38"/>
      <c r="H521" s="38"/>
      <c r="I521" s="38"/>
      <c r="J521" s="38"/>
      <c r="K521" s="38"/>
      <c r="L521" s="51"/>
      <c r="M521" s="51"/>
      <c r="N521" s="51"/>
      <c r="O521" s="38"/>
      <c r="P521" s="38"/>
      <c r="Q521" s="38"/>
      <c r="R521" s="38"/>
      <c r="S521" s="38"/>
      <c r="T521" s="38"/>
      <c r="U521" s="38"/>
      <c r="V521" s="38"/>
      <c r="W521" s="38"/>
      <c r="X521" s="38"/>
      <c r="Y521" s="38"/>
      <c r="Z521" s="38"/>
    </row>
    <row r="522" spans="1:26" ht="32.25" customHeight="1">
      <c r="A522" s="38"/>
      <c r="B522" s="38"/>
      <c r="C522" s="38"/>
      <c r="D522" s="38"/>
      <c r="E522" s="38"/>
      <c r="F522" s="38"/>
      <c r="G522" s="38"/>
      <c r="H522" s="38"/>
      <c r="I522" s="38"/>
      <c r="J522" s="38"/>
      <c r="K522" s="38"/>
      <c r="L522" s="51"/>
      <c r="M522" s="51"/>
      <c r="N522" s="51"/>
      <c r="O522" s="38"/>
      <c r="P522" s="38"/>
      <c r="Q522" s="38"/>
      <c r="R522" s="38"/>
      <c r="S522" s="38"/>
      <c r="T522" s="38"/>
      <c r="U522" s="38"/>
      <c r="V522" s="38"/>
      <c r="W522" s="38"/>
      <c r="X522" s="38"/>
      <c r="Y522" s="38"/>
      <c r="Z522" s="38"/>
    </row>
    <row r="523" spans="1:26" ht="32.25" customHeight="1">
      <c r="A523" s="38"/>
      <c r="B523" s="38"/>
      <c r="C523" s="38"/>
      <c r="D523" s="38"/>
      <c r="E523" s="38"/>
      <c r="F523" s="38"/>
      <c r="G523" s="38"/>
      <c r="H523" s="38"/>
      <c r="I523" s="38"/>
      <c r="J523" s="38"/>
      <c r="K523" s="38"/>
      <c r="L523" s="51"/>
      <c r="M523" s="51"/>
      <c r="N523" s="51"/>
      <c r="O523" s="38"/>
      <c r="P523" s="38"/>
      <c r="Q523" s="38"/>
      <c r="R523" s="38"/>
      <c r="S523" s="38"/>
      <c r="T523" s="38"/>
      <c r="U523" s="38"/>
      <c r="V523" s="38"/>
      <c r="W523" s="38"/>
      <c r="X523" s="38"/>
      <c r="Y523" s="38"/>
      <c r="Z523" s="38"/>
    </row>
    <row r="524" spans="1:26" ht="32.25" customHeight="1">
      <c r="A524" s="38"/>
      <c r="B524" s="38"/>
      <c r="C524" s="38"/>
      <c r="D524" s="38"/>
      <c r="E524" s="38"/>
      <c r="F524" s="38"/>
      <c r="G524" s="38"/>
      <c r="H524" s="38"/>
      <c r="I524" s="38"/>
      <c r="J524" s="38"/>
      <c r="K524" s="38"/>
      <c r="L524" s="51"/>
      <c r="M524" s="51"/>
      <c r="N524" s="51"/>
      <c r="O524" s="38"/>
      <c r="P524" s="38"/>
      <c r="Q524" s="38"/>
      <c r="R524" s="38"/>
      <c r="S524" s="38"/>
      <c r="T524" s="38"/>
      <c r="U524" s="38"/>
      <c r="V524" s="38"/>
      <c r="W524" s="38"/>
      <c r="X524" s="38"/>
      <c r="Y524" s="38"/>
      <c r="Z524" s="38"/>
    </row>
    <row r="525" spans="1:26" ht="32.25" customHeight="1">
      <c r="A525" s="38"/>
      <c r="B525" s="38"/>
      <c r="C525" s="38"/>
      <c r="D525" s="38"/>
      <c r="E525" s="38"/>
      <c r="F525" s="38"/>
      <c r="G525" s="38"/>
      <c r="H525" s="38"/>
      <c r="I525" s="38"/>
      <c r="J525" s="38"/>
      <c r="K525" s="38"/>
      <c r="L525" s="51"/>
      <c r="M525" s="51"/>
      <c r="N525" s="51"/>
      <c r="O525" s="38"/>
      <c r="P525" s="38"/>
      <c r="Q525" s="38"/>
      <c r="R525" s="38"/>
      <c r="S525" s="38"/>
      <c r="T525" s="38"/>
      <c r="U525" s="38"/>
      <c r="V525" s="38"/>
      <c r="W525" s="38"/>
      <c r="X525" s="38"/>
      <c r="Y525" s="38"/>
      <c r="Z525" s="38"/>
    </row>
    <row r="526" spans="1:26" ht="32.25" customHeight="1">
      <c r="A526" s="38"/>
      <c r="B526" s="38"/>
      <c r="C526" s="38"/>
      <c r="D526" s="38"/>
      <c r="E526" s="38"/>
      <c r="F526" s="38"/>
      <c r="G526" s="38"/>
      <c r="H526" s="38"/>
      <c r="I526" s="38"/>
      <c r="J526" s="38"/>
      <c r="K526" s="38"/>
      <c r="L526" s="51"/>
      <c r="M526" s="51"/>
      <c r="N526" s="51"/>
      <c r="O526" s="38"/>
      <c r="P526" s="38"/>
      <c r="Q526" s="38"/>
      <c r="R526" s="38"/>
      <c r="S526" s="38"/>
      <c r="T526" s="38"/>
      <c r="U526" s="38"/>
      <c r="V526" s="38"/>
      <c r="W526" s="38"/>
      <c r="X526" s="38"/>
      <c r="Y526" s="38"/>
      <c r="Z526" s="38"/>
    </row>
    <row r="527" spans="1:26" ht="32.25" customHeight="1">
      <c r="A527" s="38"/>
      <c r="B527" s="38"/>
      <c r="C527" s="38"/>
      <c r="D527" s="38"/>
      <c r="E527" s="38"/>
      <c r="F527" s="38"/>
      <c r="G527" s="38"/>
      <c r="H527" s="38"/>
      <c r="I527" s="38"/>
      <c r="J527" s="38"/>
      <c r="K527" s="38"/>
      <c r="L527" s="51"/>
      <c r="M527" s="51"/>
      <c r="N527" s="51"/>
      <c r="O527" s="38"/>
      <c r="P527" s="38"/>
      <c r="Q527" s="38"/>
      <c r="R527" s="38"/>
      <c r="S527" s="38"/>
      <c r="T527" s="38"/>
      <c r="U527" s="38"/>
      <c r="V527" s="38"/>
      <c r="W527" s="38"/>
      <c r="X527" s="38"/>
      <c r="Y527" s="38"/>
      <c r="Z527" s="38"/>
    </row>
    <row r="528" spans="1:26" ht="32.25" customHeight="1">
      <c r="A528" s="38"/>
      <c r="B528" s="38"/>
      <c r="C528" s="38"/>
      <c r="D528" s="38"/>
      <c r="E528" s="38"/>
      <c r="F528" s="38"/>
      <c r="G528" s="38"/>
      <c r="H528" s="38"/>
      <c r="I528" s="38"/>
      <c r="J528" s="38"/>
      <c r="K528" s="38"/>
      <c r="L528" s="51"/>
      <c r="M528" s="51"/>
      <c r="N528" s="51"/>
      <c r="O528" s="38"/>
      <c r="P528" s="38"/>
      <c r="Q528" s="38"/>
      <c r="R528" s="38"/>
      <c r="S528" s="38"/>
      <c r="T528" s="38"/>
      <c r="U528" s="38"/>
      <c r="V528" s="38"/>
      <c r="W528" s="38"/>
      <c r="X528" s="38"/>
      <c r="Y528" s="38"/>
      <c r="Z528" s="38"/>
    </row>
    <row r="529" spans="1:26" ht="32.25" customHeight="1">
      <c r="A529" s="38"/>
      <c r="B529" s="38"/>
      <c r="C529" s="38"/>
      <c r="D529" s="38"/>
      <c r="E529" s="38"/>
      <c r="F529" s="38"/>
      <c r="G529" s="38"/>
      <c r="H529" s="38"/>
      <c r="I529" s="38"/>
      <c r="J529" s="38"/>
      <c r="K529" s="38"/>
      <c r="L529" s="51"/>
      <c r="M529" s="51"/>
      <c r="N529" s="51"/>
      <c r="O529" s="38"/>
      <c r="P529" s="38"/>
      <c r="Q529" s="38"/>
      <c r="R529" s="38"/>
      <c r="S529" s="38"/>
      <c r="T529" s="38"/>
      <c r="U529" s="38"/>
      <c r="V529" s="38"/>
      <c r="W529" s="38"/>
      <c r="X529" s="38"/>
      <c r="Y529" s="38"/>
      <c r="Z529" s="38"/>
    </row>
    <row r="530" spans="1:26" ht="32.25" customHeight="1">
      <c r="A530" s="38"/>
      <c r="B530" s="38"/>
      <c r="C530" s="38"/>
      <c r="D530" s="38"/>
      <c r="E530" s="38"/>
      <c r="F530" s="38"/>
      <c r="G530" s="38"/>
      <c r="H530" s="38"/>
      <c r="I530" s="38"/>
      <c r="J530" s="38"/>
      <c r="K530" s="38"/>
      <c r="L530" s="51"/>
      <c r="M530" s="51"/>
      <c r="N530" s="51"/>
      <c r="O530" s="38"/>
      <c r="P530" s="38"/>
      <c r="Q530" s="38"/>
      <c r="R530" s="38"/>
      <c r="S530" s="38"/>
      <c r="T530" s="38"/>
      <c r="U530" s="38"/>
      <c r="V530" s="38"/>
      <c r="W530" s="38"/>
      <c r="X530" s="38"/>
      <c r="Y530" s="38"/>
      <c r="Z530" s="38"/>
    </row>
    <row r="531" spans="1:26" ht="32.25" customHeight="1">
      <c r="A531" s="38"/>
      <c r="B531" s="38"/>
      <c r="C531" s="38"/>
      <c r="D531" s="38"/>
      <c r="E531" s="38"/>
      <c r="F531" s="38"/>
      <c r="G531" s="38"/>
      <c r="H531" s="38"/>
      <c r="I531" s="38"/>
      <c r="J531" s="38"/>
      <c r="K531" s="38"/>
      <c r="L531" s="51"/>
      <c r="M531" s="51"/>
      <c r="N531" s="51"/>
      <c r="O531" s="38"/>
      <c r="P531" s="38"/>
      <c r="Q531" s="38"/>
      <c r="R531" s="38"/>
      <c r="S531" s="38"/>
      <c r="T531" s="38"/>
      <c r="U531" s="38"/>
      <c r="V531" s="38"/>
      <c r="W531" s="38"/>
      <c r="X531" s="38"/>
      <c r="Y531" s="38"/>
      <c r="Z531" s="38"/>
    </row>
    <row r="532" spans="1:26" ht="32.25" customHeight="1">
      <c r="A532" s="38"/>
      <c r="B532" s="38"/>
      <c r="C532" s="38"/>
      <c r="D532" s="38"/>
      <c r="E532" s="38"/>
      <c r="F532" s="38"/>
      <c r="G532" s="38"/>
      <c r="H532" s="38"/>
      <c r="I532" s="38"/>
      <c r="J532" s="38"/>
      <c r="K532" s="38"/>
      <c r="L532" s="51"/>
      <c r="M532" s="51"/>
      <c r="N532" s="51"/>
      <c r="O532" s="38"/>
      <c r="P532" s="38"/>
      <c r="Q532" s="38"/>
      <c r="R532" s="38"/>
      <c r="S532" s="38"/>
      <c r="T532" s="38"/>
      <c r="U532" s="38"/>
      <c r="V532" s="38"/>
      <c r="W532" s="38"/>
      <c r="X532" s="38"/>
      <c r="Y532" s="38"/>
      <c r="Z532" s="38"/>
    </row>
    <row r="533" spans="1:26" ht="32.25" customHeight="1">
      <c r="A533" s="38"/>
      <c r="B533" s="38"/>
      <c r="C533" s="38"/>
      <c r="D533" s="38"/>
      <c r="E533" s="38"/>
      <c r="F533" s="38"/>
      <c r="G533" s="38"/>
      <c r="H533" s="38"/>
      <c r="I533" s="38"/>
      <c r="J533" s="38"/>
      <c r="K533" s="38"/>
      <c r="L533" s="51"/>
      <c r="M533" s="51"/>
      <c r="N533" s="51"/>
      <c r="O533" s="38"/>
      <c r="P533" s="38"/>
      <c r="Q533" s="38"/>
      <c r="R533" s="38"/>
      <c r="S533" s="38"/>
      <c r="T533" s="38"/>
      <c r="U533" s="38"/>
      <c r="V533" s="38"/>
      <c r="W533" s="38"/>
      <c r="X533" s="38"/>
      <c r="Y533" s="38"/>
      <c r="Z533" s="38"/>
    </row>
    <row r="534" spans="1:26" ht="32.25" customHeight="1">
      <c r="A534" s="38"/>
      <c r="B534" s="38"/>
      <c r="C534" s="38"/>
      <c r="D534" s="38"/>
      <c r="E534" s="38"/>
      <c r="F534" s="38"/>
      <c r="G534" s="38"/>
      <c r="H534" s="38"/>
      <c r="I534" s="38"/>
      <c r="J534" s="38"/>
      <c r="K534" s="38"/>
      <c r="L534" s="51"/>
      <c r="M534" s="51"/>
      <c r="N534" s="51"/>
      <c r="O534" s="38"/>
      <c r="P534" s="38"/>
      <c r="Q534" s="38"/>
      <c r="R534" s="38"/>
      <c r="S534" s="38"/>
      <c r="T534" s="38"/>
      <c r="U534" s="38"/>
      <c r="V534" s="38"/>
      <c r="W534" s="38"/>
      <c r="X534" s="38"/>
      <c r="Y534" s="38"/>
      <c r="Z534" s="38"/>
    </row>
    <row r="535" spans="1:26" ht="32.25" customHeight="1">
      <c r="A535" s="38"/>
      <c r="B535" s="38"/>
      <c r="C535" s="38"/>
      <c r="D535" s="38"/>
      <c r="E535" s="38"/>
      <c r="F535" s="38"/>
      <c r="G535" s="38"/>
      <c r="H535" s="38"/>
      <c r="I535" s="38"/>
      <c r="J535" s="38"/>
      <c r="K535" s="38"/>
      <c r="L535" s="51"/>
      <c r="M535" s="51"/>
      <c r="N535" s="51"/>
      <c r="O535" s="38"/>
      <c r="P535" s="38"/>
      <c r="Q535" s="38"/>
      <c r="R535" s="38"/>
      <c r="S535" s="38"/>
      <c r="T535" s="38"/>
      <c r="U535" s="38"/>
      <c r="V535" s="38"/>
      <c r="W535" s="38"/>
      <c r="X535" s="38"/>
      <c r="Y535" s="38"/>
      <c r="Z535" s="38"/>
    </row>
    <row r="536" spans="1:26" ht="32.25" customHeight="1">
      <c r="A536" s="38"/>
      <c r="B536" s="38"/>
      <c r="C536" s="38"/>
      <c r="D536" s="38"/>
      <c r="E536" s="38"/>
      <c r="F536" s="38"/>
      <c r="G536" s="38"/>
      <c r="H536" s="38"/>
      <c r="I536" s="38"/>
      <c r="J536" s="38"/>
      <c r="K536" s="38"/>
      <c r="L536" s="51"/>
      <c r="M536" s="51"/>
      <c r="N536" s="51"/>
      <c r="O536" s="38"/>
      <c r="P536" s="38"/>
      <c r="Q536" s="38"/>
      <c r="R536" s="38"/>
      <c r="S536" s="38"/>
      <c r="T536" s="38"/>
      <c r="U536" s="38"/>
      <c r="V536" s="38"/>
      <c r="W536" s="38"/>
      <c r="X536" s="38"/>
      <c r="Y536" s="38"/>
      <c r="Z536" s="38"/>
    </row>
    <row r="537" spans="1:26" ht="32.25" customHeight="1">
      <c r="A537" s="38"/>
      <c r="B537" s="38"/>
      <c r="C537" s="38"/>
      <c r="D537" s="38"/>
      <c r="E537" s="38"/>
      <c r="F537" s="38"/>
      <c r="G537" s="38"/>
      <c r="H537" s="38"/>
      <c r="I537" s="38"/>
      <c r="J537" s="38"/>
      <c r="K537" s="38"/>
      <c r="L537" s="51"/>
      <c r="M537" s="51"/>
      <c r="N537" s="51"/>
      <c r="O537" s="38"/>
      <c r="P537" s="38"/>
      <c r="Q537" s="38"/>
      <c r="R537" s="38"/>
      <c r="S537" s="38"/>
      <c r="T537" s="38"/>
      <c r="U537" s="38"/>
      <c r="V537" s="38"/>
      <c r="W537" s="38"/>
      <c r="X537" s="38"/>
      <c r="Y537" s="38"/>
      <c r="Z537" s="38"/>
    </row>
    <row r="538" spans="1:26" ht="32.25" customHeight="1">
      <c r="A538" s="38"/>
      <c r="B538" s="38"/>
      <c r="C538" s="38"/>
      <c r="D538" s="38"/>
      <c r="E538" s="38"/>
      <c r="F538" s="38"/>
      <c r="G538" s="38"/>
      <c r="H538" s="38"/>
      <c r="I538" s="38"/>
      <c r="J538" s="38"/>
      <c r="K538" s="38"/>
      <c r="L538" s="51"/>
      <c r="M538" s="51"/>
      <c r="N538" s="51"/>
      <c r="O538" s="38"/>
      <c r="P538" s="38"/>
      <c r="Q538" s="38"/>
      <c r="R538" s="38"/>
      <c r="S538" s="38"/>
      <c r="T538" s="38"/>
      <c r="U538" s="38"/>
      <c r="V538" s="38"/>
      <c r="W538" s="38"/>
      <c r="X538" s="38"/>
      <c r="Y538" s="38"/>
      <c r="Z538" s="38"/>
    </row>
    <row r="539" spans="1:26" ht="32.25" customHeight="1">
      <c r="A539" s="38"/>
      <c r="B539" s="38"/>
      <c r="C539" s="38"/>
      <c r="D539" s="38"/>
      <c r="E539" s="38"/>
      <c r="F539" s="38"/>
      <c r="G539" s="38"/>
      <c r="H539" s="38"/>
      <c r="I539" s="38"/>
      <c r="J539" s="38"/>
      <c r="K539" s="38"/>
      <c r="L539" s="51"/>
      <c r="M539" s="51"/>
      <c r="N539" s="51"/>
      <c r="O539" s="38"/>
      <c r="P539" s="38"/>
      <c r="Q539" s="38"/>
      <c r="R539" s="38"/>
      <c r="S539" s="38"/>
      <c r="T539" s="38"/>
      <c r="U539" s="38"/>
      <c r="V539" s="38"/>
      <c r="W539" s="38"/>
      <c r="X539" s="38"/>
      <c r="Y539" s="38"/>
      <c r="Z539" s="38"/>
    </row>
    <row r="540" spans="1:26" ht="32.25" customHeight="1">
      <c r="A540" s="38"/>
      <c r="B540" s="38"/>
      <c r="C540" s="38"/>
      <c r="D540" s="38"/>
      <c r="E540" s="38"/>
      <c r="F540" s="38"/>
      <c r="G540" s="38"/>
      <c r="H540" s="38"/>
      <c r="I540" s="38"/>
      <c r="J540" s="38"/>
      <c r="K540" s="38"/>
      <c r="L540" s="51"/>
      <c r="M540" s="51"/>
      <c r="N540" s="51"/>
      <c r="O540" s="38"/>
      <c r="P540" s="38"/>
      <c r="Q540" s="38"/>
      <c r="R540" s="38"/>
      <c r="S540" s="38"/>
      <c r="T540" s="38"/>
      <c r="U540" s="38"/>
      <c r="V540" s="38"/>
      <c r="W540" s="38"/>
      <c r="X540" s="38"/>
      <c r="Y540" s="38"/>
      <c r="Z540" s="38"/>
    </row>
    <row r="541" spans="1:26" ht="32.25" customHeight="1">
      <c r="A541" s="38"/>
      <c r="B541" s="38"/>
      <c r="C541" s="38"/>
      <c r="D541" s="38"/>
      <c r="E541" s="38"/>
      <c r="F541" s="38"/>
      <c r="G541" s="38"/>
      <c r="H541" s="38"/>
      <c r="I541" s="38"/>
      <c r="J541" s="38"/>
      <c r="K541" s="38"/>
      <c r="L541" s="51"/>
      <c r="M541" s="51"/>
      <c r="N541" s="51"/>
      <c r="O541" s="38"/>
      <c r="P541" s="38"/>
      <c r="Q541" s="38"/>
      <c r="R541" s="38"/>
      <c r="S541" s="38"/>
      <c r="T541" s="38"/>
      <c r="U541" s="38"/>
      <c r="V541" s="38"/>
      <c r="W541" s="38"/>
      <c r="X541" s="38"/>
      <c r="Y541" s="38"/>
      <c r="Z541" s="38"/>
    </row>
    <row r="542" spans="1:26" ht="32.25" customHeight="1">
      <c r="A542" s="38"/>
      <c r="B542" s="38"/>
      <c r="C542" s="38"/>
      <c r="D542" s="38"/>
      <c r="E542" s="38"/>
      <c r="F542" s="38"/>
      <c r="G542" s="38"/>
      <c r="H542" s="38"/>
      <c r="I542" s="38"/>
      <c r="J542" s="38"/>
      <c r="K542" s="38"/>
      <c r="L542" s="51"/>
      <c r="M542" s="51"/>
      <c r="N542" s="51"/>
      <c r="O542" s="38"/>
      <c r="P542" s="38"/>
      <c r="Q542" s="38"/>
      <c r="R542" s="38"/>
      <c r="S542" s="38"/>
      <c r="T542" s="38"/>
      <c r="U542" s="38"/>
      <c r="V542" s="38"/>
      <c r="W542" s="38"/>
      <c r="X542" s="38"/>
      <c r="Y542" s="38"/>
      <c r="Z542" s="38"/>
    </row>
    <row r="543" spans="1:26" ht="32.25" customHeight="1">
      <c r="A543" s="38"/>
      <c r="B543" s="38"/>
      <c r="C543" s="38"/>
      <c r="D543" s="38"/>
      <c r="E543" s="38"/>
      <c r="F543" s="38"/>
      <c r="G543" s="38"/>
      <c r="H543" s="38"/>
      <c r="I543" s="38"/>
      <c r="J543" s="38"/>
      <c r="K543" s="38"/>
      <c r="L543" s="51"/>
      <c r="M543" s="51"/>
      <c r="N543" s="51"/>
      <c r="O543" s="38"/>
      <c r="P543" s="38"/>
      <c r="Q543" s="38"/>
      <c r="R543" s="38"/>
      <c r="S543" s="38"/>
      <c r="T543" s="38"/>
      <c r="U543" s="38"/>
      <c r="V543" s="38"/>
      <c r="W543" s="38"/>
      <c r="X543" s="38"/>
      <c r="Y543" s="38"/>
      <c r="Z543" s="38"/>
    </row>
    <row r="544" spans="1:26" ht="32.25" customHeight="1">
      <c r="A544" s="38"/>
      <c r="B544" s="38"/>
      <c r="C544" s="38"/>
      <c r="D544" s="38"/>
      <c r="E544" s="38"/>
      <c r="F544" s="38"/>
      <c r="G544" s="38"/>
      <c r="H544" s="38"/>
      <c r="I544" s="38"/>
      <c r="J544" s="38"/>
      <c r="K544" s="38"/>
      <c r="L544" s="51"/>
      <c r="M544" s="51"/>
      <c r="N544" s="51"/>
      <c r="O544" s="38"/>
      <c r="P544" s="38"/>
      <c r="Q544" s="38"/>
      <c r="R544" s="38"/>
      <c r="S544" s="38"/>
      <c r="T544" s="38"/>
      <c r="U544" s="38"/>
      <c r="V544" s="38"/>
      <c r="W544" s="38"/>
      <c r="X544" s="38"/>
      <c r="Y544" s="38"/>
      <c r="Z544" s="38"/>
    </row>
    <row r="545" spans="1:26" ht="32.25" customHeight="1">
      <c r="A545" s="38"/>
      <c r="B545" s="38"/>
      <c r="C545" s="38"/>
      <c r="D545" s="38"/>
      <c r="E545" s="38"/>
      <c r="F545" s="38"/>
      <c r="G545" s="38"/>
      <c r="H545" s="38"/>
      <c r="I545" s="38"/>
      <c r="J545" s="38"/>
      <c r="K545" s="38"/>
      <c r="L545" s="51"/>
      <c r="M545" s="51"/>
      <c r="N545" s="51"/>
      <c r="O545" s="38"/>
      <c r="P545" s="38"/>
      <c r="Q545" s="38"/>
      <c r="R545" s="38"/>
      <c r="S545" s="38"/>
      <c r="T545" s="38"/>
      <c r="U545" s="38"/>
      <c r="V545" s="38"/>
      <c r="W545" s="38"/>
      <c r="X545" s="38"/>
      <c r="Y545" s="38"/>
      <c r="Z545" s="38"/>
    </row>
    <row r="546" spans="1:26" ht="32.25" customHeight="1">
      <c r="A546" s="38"/>
      <c r="B546" s="38"/>
      <c r="C546" s="38"/>
      <c r="D546" s="38"/>
      <c r="E546" s="38"/>
      <c r="F546" s="38"/>
      <c r="G546" s="38"/>
      <c r="H546" s="38"/>
      <c r="I546" s="38"/>
      <c r="J546" s="38"/>
      <c r="K546" s="38"/>
      <c r="L546" s="51"/>
      <c r="M546" s="51"/>
      <c r="N546" s="51"/>
      <c r="O546" s="38"/>
      <c r="P546" s="38"/>
      <c r="Q546" s="38"/>
      <c r="R546" s="38"/>
      <c r="S546" s="38"/>
      <c r="T546" s="38"/>
      <c r="U546" s="38"/>
      <c r="V546" s="38"/>
      <c r="W546" s="38"/>
      <c r="X546" s="38"/>
      <c r="Y546" s="38"/>
      <c r="Z546" s="38"/>
    </row>
    <row r="547" spans="1:26" ht="32.25" customHeight="1">
      <c r="A547" s="38"/>
      <c r="B547" s="38"/>
      <c r="C547" s="38"/>
      <c r="D547" s="38"/>
      <c r="E547" s="38"/>
      <c r="F547" s="38"/>
      <c r="G547" s="38"/>
      <c r="H547" s="38"/>
      <c r="I547" s="38"/>
      <c r="J547" s="38"/>
      <c r="K547" s="38"/>
      <c r="L547" s="51"/>
      <c r="M547" s="51"/>
      <c r="N547" s="51"/>
      <c r="O547" s="38"/>
      <c r="P547" s="38"/>
      <c r="Q547" s="38"/>
      <c r="R547" s="38"/>
      <c r="S547" s="38"/>
      <c r="T547" s="38"/>
      <c r="U547" s="38"/>
      <c r="V547" s="38"/>
      <c r="W547" s="38"/>
      <c r="X547" s="38"/>
      <c r="Y547" s="38"/>
      <c r="Z547" s="38"/>
    </row>
    <row r="548" spans="1:26" ht="32.25" customHeight="1">
      <c r="A548" s="38"/>
      <c r="B548" s="38"/>
      <c r="C548" s="38"/>
      <c r="D548" s="38"/>
      <c r="E548" s="38"/>
      <c r="F548" s="38"/>
      <c r="G548" s="38"/>
      <c r="H548" s="38"/>
      <c r="I548" s="38"/>
      <c r="J548" s="38"/>
      <c r="K548" s="38"/>
      <c r="L548" s="51"/>
      <c r="M548" s="51"/>
      <c r="N548" s="51"/>
      <c r="O548" s="38"/>
      <c r="P548" s="38"/>
      <c r="Q548" s="38"/>
      <c r="R548" s="38"/>
      <c r="S548" s="38"/>
      <c r="T548" s="38"/>
      <c r="U548" s="38"/>
      <c r="V548" s="38"/>
      <c r="W548" s="38"/>
      <c r="X548" s="38"/>
      <c r="Y548" s="38"/>
      <c r="Z548" s="38"/>
    </row>
    <row r="549" spans="1:26" ht="32.25" customHeight="1">
      <c r="A549" s="38"/>
      <c r="B549" s="38"/>
      <c r="C549" s="38"/>
      <c r="D549" s="38"/>
      <c r="E549" s="38"/>
      <c r="F549" s="38"/>
      <c r="G549" s="38"/>
      <c r="H549" s="38"/>
      <c r="I549" s="38"/>
      <c r="J549" s="38"/>
      <c r="K549" s="38"/>
      <c r="L549" s="51"/>
      <c r="M549" s="51"/>
      <c r="N549" s="51"/>
      <c r="O549" s="38"/>
      <c r="P549" s="38"/>
      <c r="Q549" s="38"/>
      <c r="R549" s="38"/>
      <c r="S549" s="38"/>
      <c r="T549" s="38"/>
      <c r="U549" s="38"/>
      <c r="V549" s="38"/>
      <c r="W549" s="38"/>
      <c r="X549" s="38"/>
      <c r="Y549" s="38"/>
      <c r="Z549" s="38"/>
    </row>
    <row r="550" spans="1:26" ht="32.25" customHeight="1">
      <c r="A550" s="38"/>
      <c r="B550" s="38"/>
      <c r="C550" s="38"/>
      <c r="D550" s="38"/>
      <c r="E550" s="38"/>
      <c r="F550" s="38"/>
      <c r="G550" s="38"/>
      <c r="H550" s="38"/>
      <c r="I550" s="38"/>
      <c r="J550" s="38"/>
      <c r="K550" s="38"/>
      <c r="L550" s="51"/>
      <c r="M550" s="51"/>
      <c r="N550" s="51"/>
      <c r="O550" s="38"/>
      <c r="P550" s="38"/>
      <c r="Q550" s="38"/>
      <c r="R550" s="38"/>
      <c r="S550" s="38"/>
      <c r="T550" s="38"/>
      <c r="U550" s="38"/>
      <c r="V550" s="38"/>
      <c r="W550" s="38"/>
      <c r="X550" s="38"/>
      <c r="Y550" s="38"/>
      <c r="Z550" s="38"/>
    </row>
    <row r="551" spans="1:26" ht="32.25" customHeight="1">
      <c r="A551" s="38"/>
      <c r="B551" s="38"/>
      <c r="C551" s="38"/>
      <c r="D551" s="38"/>
      <c r="E551" s="38"/>
      <c r="F551" s="38"/>
      <c r="G551" s="38"/>
      <c r="H551" s="38"/>
      <c r="I551" s="38"/>
      <c r="J551" s="38"/>
      <c r="K551" s="38"/>
      <c r="L551" s="51"/>
      <c r="M551" s="51"/>
      <c r="N551" s="51"/>
      <c r="O551" s="38"/>
      <c r="P551" s="38"/>
      <c r="Q551" s="38"/>
      <c r="R551" s="38"/>
      <c r="S551" s="38"/>
      <c r="T551" s="38"/>
      <c r="U551" s="38"/>
      <c r="V551" s="38"/>
      <c r="W551" s="38"/>
      <c r="X551" s="38"/>
      <c r="Y551" s="38"/>
      <c r="Z551" s="38"/>
    </row>
    <row r="552" spans="1:26" ht="32.25" customHeight="1">
      <c r="A552" s="38"/>
      <c r="B552" s="38"/>
      <c r="C552" s="38"/>
      <c r="D552" s="38"/>
      <c r="E552" s="38"/>
      <c r="F552" s="38"/>
      <c r="G552" s="38"/>
      <c r="H552" s="38"/>
      <c r="I552" s="38"/>
      <c r="J552" s="38"/>
      <c r="K552" s="38"/>
      <c r="L552" s="51"/>
      <c r="M552" s="51"/>
      <c r="N552" s="51"/>
      <c r="O552" s="38"/>
      <c r="P552" s="38"/>
      <c r="Q552" s="38"/>
      <c r="R552" s="38"/>
      <c r="S552" s="38"/>
      <c r="T552" s="38"/>
      <c r="U552" s="38"/>
      <c r="V552" s="38"/>
      <c r="W552" s="38"/>
      <c r="X552" s="38"/>
      <c r="Y552" s="38"/>
      <c r="Z552" s="38"/>
    </row>
    <row r="553" spans="1:26" ht="32.25" customHeight="1">
      <c r="A553" s="38"/>
      <c r="B553" s="38"/>
      <c r="C553" s="38"/>
      <c r="D553" s="38"/>
      <c r="E553" s="38"/>
      <c r="F553" s="38"/>
      <c r="G553" s="38"/>
      <c r="H553" s="38"/>
      <c r="I553" s="38"/>
      <c r="J553" s="38"/>
      <c r="K553" s="38"/>
      <c r="L553" s="51"/>
      <c r="M553" s="51"/>
      <c r="N553" s="51"/>
      <c r="O553" s="38"/>
      <c r="P553" s="38"/>
      <c r="Q553" s="38"/>
      <c r="R553" s="38"/>
      <c r="S553" s="38"/>
      <c r="T553" s="38"/>
      <c r="U553" s="38"/>
      <c r="V553" s="38"/>
      <c r="W553" s="38"/>
      <c r="X553" s="38"/>
      <c r="Y553" s="38"/>
      <c r="Z553" s="38"/>
    </row>
    <row r="554" spans="1:26" ht="32.25" customHeight="1">
      <c r="A554" s="38"/>
      <c r="B554" s="38"/>
      <c r="C554" s="38"/>
      <c r="D554" s="38"/>
      <c r="E554" s="38"/>
      <c r="F554" s="38"/>
      <c r="G554" s="38"/>
      <c r="H554" s="38"/>
      <c r="I554" s="38"/>
      <c r="J554" s="38"/>
      <c r="K554" s="38"/>
      <c r="L554" s="51"/>
      <c r="M554" s="51"/>
      <c r="N554" s="51"/>
      <c r="O554" s="38"/>
      <c r="P554" s="38"/>
      <c r="Q554" s="38"/>
      <c r="R554" s="38"/>
      <c r="S554" s="38"/>
      <c r="T554" s="38"/>
      <c r="U554" s="38"/>
      <c r="V554" s="38"/>
      <c r="W554" s="38"/>
      <c r="X554" s="38"/>
      <c r="Y554" s="38"/>
      <c r="Z554" s="38"/>
    </row>
    <row r="555" spans="1:26" ht="32.25" customHeight="1">
      <c r="A555" s="38"/>
      <c r="B555" s="38"/>
      <c r="C555" s="38"/>
      <c r="D555" s="38"/>
      <c r="E555" s="38"/>
      <c r="F555" s="38"/>
      <c r="G555" s="38"/>
      <c r="H555" s="38"/>
      <c r="I555" s="38"/>
      <c r="J555" s="38"/>
      <c r="K555" s="38"/>
      <c r="L555" s="51"/>
      <c r="M555" s="51"/>
      <c r="N555" s="51"/>
      <c r="O555" s="38"/>
      <c r="P555" s="38"/>
      <c r="Q555" s="38"/>
      <c r="R555" s="38"/>
      <c r="S555" s="38"/>
      <c r="T555" s="38"/>
      <c r="U555" s="38"/>
      <c r="V555" s="38"/>
      <c r="W555" s="38"/>
      <c r="X555" s="38"/>
      <c r="Y555" s="38"/>
      <c r="Z555" s="38"/>
    </row>
    <row r="556" spans="1:26" ht="32.25" customHeight="1">
      <c r="A556" s="38"/>
      <c r="B556" s="38"/>
      <c r="C556" s="38"/>
      <c r="D556" s="38"/>
      <c r="E556" s="38"/>
      <c r="F556" s="38"/>
      <c r="G556" s="38"/>
      <c r="H556" s="38"/>
      <c r="I556" s="38"/>
      <c r="J556" s="38"/>
      <c r="K556" s="38"/>
      <c r="L556" s="51"/>
      <c r="M556" s="51"/>
      <c r="N556" s="51"/>
      <c r="O556" s="38"/>
      <c r="P556" s="38"/>
      <c r="Q556" s="38"/>
      <c r="R556" s="38"/>
      <c r="S556" s="38"/>
      <c r="T556" s="38"/>
      <c r="U556" s="38"/>
      <c r="V556" s="38"/>
      <c r="W556" s="38"/>
      <c r="X556" s="38"/>
      <c r="Y556" s="38"/>
      <c r="Z556" s="38"/>
    </row>
    <row r="557" spans="1:26" ht="32.25" customHeight="1">
      <c r="A557" s="38"/>
      <c r="B557" s="38"/>
      <c r="C557" s="38"/>
      <c r="D557" s="38"/>
      <c r="E557" s="38"/>
      <c r="F557" s="38"/>
      <c r="G557" s="38"/>
      <c r="H557" s="38"/>
      <c r="I557" s="38"/>
      <c r="J557" s="38"/>
      <c r="K557" s="38"/>
      <c r="L557" s="51"/>
      <c r="M557" s="51"/>
      <c r="N557" s="51"/>
      <c r="O557" s="38"/>
      <c r="P557" s="38"/>
      <c r="Q557" s="38"/>
      <c r="R557" s="38"/>
      <c r="S557" s="38"/>
      <c r="T557" s="38"/>
      <c r="U557" s="38"/>
      <c r="V557" s="38"/>
      <c r="W557" s="38"/>
      <c r="X557" s="38"/>
      <c r="Y557" s="38"/>
      <c r="Z557" s="38"/>
    </row>
    <row r="558" spans="1:26" ht="32.25" customHeight="1">
      <c r="A558" s="38"/>
      <c r="B558" s="38"/>
      <c r="C558" s="38"/>
      <c r="D558" s="38"/>
      <c r="E558" s="38"/>
      <c r="F558" s="38"/>
      <c r="G558" s="38"/>
      <c r="H558" s="38"/>
      <c r="I558" s="38"/>
      <c r="J558" s="38"/>
      <c r="K558" s="38"/>
      <c r="L558" s="51"/>
      <c r="M558" s="51"/>
      <c r="N558" s="51"/>
      <c r="O558" s="38"/>
      <c r="P558" s="38"/>
      <c r="Q558" s="38"/>
      <c r="R558" s="38"/>
      <c r="S558" s="38"/>
      <c r="T558" s="38"/>
      <c r="U558" s="38"/>
      <c r="V558" s="38"/>
      <c r="W558" s="38"/>
      <c r="X558" s="38"/>
      <c r="Y558" s="38"/>
      <c r="Z558" s="38"/>
    </row>
    <row r="559" spans="1:26" ht="32.25" customHeight="1">
      <c r="A559" s="38"/>
      <c r="B559" s="38"/>
      <c r="C559" s="38"/>
      <c r="D559" s="38"/>
      <c r="E559" s="38"/>
      <c r="F559" s="38"/>
      <c r="G559" s="38"/>
      <c r="H559" s="38"/>
      <c r="I559" s="38"/>
      <c r="J559" s="38"/>
      <c r="K559" s="38"/>
      <c r="L559" s="51"/>
      <c r="M559" s="51"/>
      <c r="N559" s="51"/>
      <c r="O559" s="38"/>
      <c r="P559" s="38"/>
      <c r="Q559" s="38"/>
      <c r="R559" s="38"/>
      <c r="S559" s="38"/>
      <c r="T559" s="38"/>
      <c r="U559" s="38"/>
      <c r="V559" s="38"/>
      <c r="W559" s="38"/>
      <c r="X559" s="38"/>
      <c r="Y559" s="38"/>
      <c r="Z559" s="38"/>
    </row>
    <row r="560" spans="1:26" ht="32.25" customHeight="1">
      <c r="A560" s="38"/>
      <c r="B560" s="38"/>
      <c r="C560" s="38"/>
      <c r="D560" s="38"/>
      <c r="E560" s="38"/>
      <c r="F560" s="38"/>
      <c r="G560" s="38"/>
      <c r="H560" s="38"/>
      <c r="I560" s="38"/>
      <c r="J560" s="38"/>
      <c r="K560" s="38"/>
      <c r="L560" s="51"/>
      <c r="M560" s="51"/>
      <c r="N560" s="51"/>
      <c r="O560" s="38"/>
      <c r="P560" s="38"/>
      <c r="Q560" s="38"/>
      <c r="R560" s="38"/>
      <c r="S560" s="38"/>
      <c r="T560" s="38"/>
      <c r="U560" s="38"/>
      <c r="V560" s="38"/>
      <c r="W560" s="38"/>
      <c r="X560" s="38"/>
      <c r="Y560" s="38"/>
      <c r="Z560" s="38"/>
    </row>
    <row r="561" spans="1:26" ht="32.25" customHeight="1">
      <c r="A561" s="38"/>
      <c r="B561" s="38"/>
      <c r="C561" s="38"/>
      <c r="D561" s="38"/>
      <c r="E561" s="38"/>
      <c r="F561" s="38"/>
      <c r="G561" s="38"/>
      <c r="H561" s="38"/>
      <c r="I561" s="38"/>
      <c r="J561" s="38"/>
      <c r="K561" s="38"/>
      <c r="L561" s="51"/>
      <c r="M561" s="51"/>
      <c r="N561" s="51"/>
      <c r="O561" s="38"/>
      <c r="P561" s="38"/>
      <c r="Q561" s="38"/>
      <c r="R561" s="38"/>
      <c r="S561" s="38"/>
      <c r="T561" s="38"/>
      <c r="U561" s="38"/>
      <c r="V561" s="38"/>
      <c r="W561" s="38"/>
      <c r="X561" s="38"/>
      <c r="Y561" s="38"/>
      <c r="Z561" s="38"/>
    </row>
    <row r="562" spans="1:26" ht="32.25" customHeight="1">
      <c r="A562" s="38"/>
      <c r="B562" s="38"/>
      <c r="C562" s="38"/>
      <c r="D562" s="38"/>
      <c r="E562" s="38"/>
      <c r="F562" s="38"/>
      <c r="G562" s="38"/>
      <c r="H562" s="38"/>
      <c r="I562" s="38"/>
      <c r="J562" s="38"/>
      <c r="K562" s="38"/>
      <c r="L562" s="51"/>
      <c r="M562" s="51"/>
      <c r="N562" s="51"/>
      <c r="O562" s="38"/>
      <c r="P562" s="38"/>
      <c r="Q562" s="38"/>
      <c r="R562" s="38"/>
      <c r="S562" s="38"/>
      <c r="T562" s="38"/>
      <c r="U562" s="38"/>
      <c r="V562" s="38"/>
      <c r="W562" s="38"/>
      <c r="X562" s="38"/>
      <c r="Y562" s="38"/>
      <c r="Z562" s="38"/>
    </row>
    <row r="563" spans="1:26" ht="32.25" customHeight="1">
      <c r="A563" s="38"/>
      <c r="B563" s="38"/>
      <c r="C563" s="38"/>
      <c r="D563" s="38"/>
      <c r="E563" s="38"/>
      <c r="F563" s="38"/>
      <c r="G563" s="38"/>
      <c r="H563" s="38"/>
      <c r="I563" s="38"/>
      <c r="J563" s="38"/>
      <c r="K563" s="38"/>
      <c r="L563" s="51"/>
      <c r="M563" s="51"/>
      <c r="N563" s="51"/>
      <c r="O563" s="38"/>
      <c r="P563" s="38"/>
      <c r="Q563" s="38"/>
      <c r="R563" s="38"/>
      <c r="S563" s="38"/>
      <c r="T563" s="38"/>
      <c r="U563" s="38"/>
      <c r="V563" s="38"/>
      <c r="W563" s="38"/>
      <c r="X563" s="38"/>
      <c r="Y563" s="38"/>
      <c r="Z563" s="38"/>
    </row>
    <row r="564" spans="1:26" ht="32.25" customHeight="1">
      <c r="A564" s="38"/>
      <c r="B564" s="38"/>
      <c r="C564" s="38"/>
      <c r="D564" s="38"/>
      <c r="E564" s="38"/>
      <c r="F564" s="38"/>
      <c r="G564" s="38"/>
      <c r="H564" s="38"/>
      <c r="I564" s="38"/>
      <c r="J564" s="38"/>
      <c r="K564" s="38"/>
      <c r="L564" s="51"/>
      <c r="M564" s="51"/>
      <c r="N564" s="51"/>
      <c r="O564" s="38"/>
      <c r="P564" s="38"/>
      <c r="Q564" s="38"/>
      <c r="R564" s="38"/>
      <c r="S564" s="38"/>
      <c r="T564" s="38"/>
      <c r="U564" s="38"/>
      <c r="V564" s="38"/>
      <c r="W564" s="38"/>
      <c r="X564" s="38"/>
      <c r="Y564" s="38"/>
      <c r="Z564" s="38"/>
    </row>
    <row r="565" spans="1:26" ht="32.25" customHeight="1">
      <c r="A565" s="38"/>
      <c r="B565" s="38"/>
      <c r="C565" s="38"/>
      <c r="D565" s="38"/>
      <c r="E565" s="38"/>
      <c r="F565" s="38"/>
      <c r="G565" s="38"/>
      <c r="H565" s="38"/>
      <c r="I565" s="38"/>
      <c r="J565" s="38"/>
      <c r="K565" s="38"/>
      <c r="L565" s="51"/>
      <c r="M565" s="51"/>
      <c r="N565" s="51"/>
      <c r="O565" s="38"/>
      <c r="P565" s="38"/>
      <c r="Q565" s="38"/>
      <c r="R565" s="38"/>
      <c r="S565" s="38"/>
      <c r="T565" s="38"/>
      <c r="U565" s="38"/>
      <c r="V565" s="38"/>
      <c r="W565" s="38"/>
      <c r="X565" s="38"/>
      <c r="Y565" s="38"/>
      <c r="Z565" s="38"/>
    </row>
    <row r="566" spans="1:26" ht="32.25" customHeight="1">
      <c r="A566" s="38"/>
      <c r="B566" s="38"/>
      <c r="C566" s="38"/>
      <c r="D566" s="38"/>
      <c r="E566" s="38"/>
      <c r="F566" s="38"/>
      <c r="G566" s="38"/>
      <c r="H566" s="38"/>
      <c r="I566" s="38"/>
      <c r="J566" s="38"/>
      <c r="K566" s="38"/>
      <c r="L566" s="51"/>
      <c r="M566" s="51"/>
      <c r="N566" s="51"/>
      <c r="O566" s="38"/>
      <c r="P566" s="38"/>
      <c r="Q566" s="38"/>
      <c r="R566" s="38"/>
      <c r="S566" s="38"/>
      <c r="T566" s="38"/>
      <c r="U566" s="38"/>
      <c r="V566" s="38"/>
      <c r="W566" s="38"/>
      <c r="X566" s="38"/>
      <c r="Y566" s="38"/>
      <c r="Z566" s="38"/>
    </row>
    <row r="567" spans="1:26" ht="32.25" customHeight="1">
      <c r="A567" s="38"/>
      <c r="B567" s="38"/>
      <c r="C567" s="38"/>
      <c r="D567" s="38"/>
      <c r="E567" s="38"/>
      <c r="F567" s="38"/>
      <c r="G567" s="38"/>
      <c r="H567" s="38"/>
      <c r="I567" s="38"/>
      <c r="J567" s="38"/>
      <c r="K567" s="38"/>
      <c r="L567" s="51"/>
      <c r="M567" s="51"/>
      <c r="N567" s="51"/>
      <c r="O567" s="38"/>
      <c r="P567" s="38"/>
      <c r="Q567" s="38"/>
      <c r="R567" s="38"/>
      <c r="S567" s="38"/>
      <c r="T567" s="38"/>
      <c r="U567" s="38"/>
      <c r="V567" s="38"/>
      <c r="W567" s="38"/>
      <c r="X567" s="38"/>
      <c r="Y567" s="38"/>
      <c r="Z567" s="38"/>
    </row>
    <row r="568" spans="1:26" ht="32.25" customHeight="1">
      <c r="A568" s="38"/>
      <c r="B568" s="38"/>
      <c r="C568" s="38"/>
      <c r="D568" s="38"/>
      <c r="E568" s="38"/>
      <c r="F568" s="38"/>
      <c r="G568" s="38"/>
      <c r="H568" s="38"/>
      <c r="I568" s="38"/>
      <c r="J568" s="38"/>
      <c r="K568" s="38"/>
      <c r="L568" s="51"/>
      <c r="M568" s="51"/>
      <c r="N568" s="51"/>
      <c r="O568" s="38"/>
      <c r="P568" s="38"/>
      <c r="Q568" s="38"/>
      <c r="R568" s="38"/>
      <c r="S568" s="38"/>
      <c r="T568" s="38"/>
      <c r="U568" s="38"/>
      <c r="V568" s="38"/>
      <c r="W568" s="38"/>
      <c r="X568" s="38"/>
      <c r="Y568" s="38"/>
      <c r="Z568" s="38"/>
    </row>
    <row r="569" spans="1:26" ht="32.25" customHeight="1">
      <c r="A569" s="38"/>
      <c r="B569" s="38"/>
      <c r="C569" s="38"/>
      <c r="D569" s="38"/>
      <c r="E569" s="38"/>
      <c r="F569" s="38"/>
      <c r="G569" s="38"/>
      <c r="H569" s="38"/>
      <c r="I569" s="38"/>
      <c r="J569" s="38"/>
      <c r="K569" s="38"/>
      <c r="L569" s="51"/>
      <c r="M569" s="51"/>
      <c r="N569" s="51"/>
      <c r="O569" s="38"/>
      <c r="P569" s="38"/>
      <c r="Q569" s="38"/>
      <c r="R569" s="38"/>
      <c r="S569" s="38"/>
      <c r="T569" s="38"/>
      <c r="U569" s="38"/>
      <c r="V569" s="38"/>
      <c r="W569" s="38"/>
      <c r="X569" s="38"/>
      <c r="Y569" s="38"/>
      <c r="Z569" s="38"/>
    </row>
    <row r="570" spans="1:26" ht="32.25" customHeight="1">
      <c r="A570" s="38"/>
      <c r="B570" s="38"/>
      <c r="C570" s="38"/>
      <c r="D570" s="38"/>
      <c r="E570" s="38"/>
      <c r="F570" s="38"/>
      <c r="G570" s="38"/>
      <c r="H570" s="38"/>
      <c r="I570" s="38"/>
      <c r="J570" s="38"/>
      <c r="K570" s="38"/>
      <c r="L570" s="51"/>
      <c r="M570" s="51"/>
      <c r="N570" s="51"/>
      <c r="O570" s="38"/>
      <c r="P570" s="38"/>
      <c r="Q570" s="38"/>
      <c r="R570" s="38"/>
      <c r="S570" s="38"/>
      <c r="T570" s="38"/>
      <c r="U570" s="38"/>
      <c r="V570" s="38"/>
      <c r="W570" s="38"/>
      <c r="X570" s="38"/>
      <c r="Y570" s="38"/>
      <c r="Z570" s="38"/>
    </row>
    <row r="571" spans="1:26" ht="32.25" customHeight="1">
      <c r="A571" s="38"/>
      <c r="B571" s="38"/>
      <c r="C571" s="38"/>
      <c r="D571" s="38"/>
      <c r="E571" s="38"/>
      <c r="F571" s="38"/>
      <c r="G571" s="38"/>
      <c r="H571" s="38"/>
      <c r="I571" s="38"/>
      <c r="J571" s="38"/>
      <c r="K571" s="38"/>
      <c r="L571" s="51"/>
      <c r="M571" s="51"/>
      <c r="N571" s="51"/>
      <c r="O571" s="38"/>
      <c r="P571" s="38"/>
      <c r="Q571" s="38"/>
      <c r="R571" s="38"/>
      <c r="S571" s="38"/>
      <c r="T571" s="38"/>
      <c r="U571" s="38"/>
      <c r="V571" s="38"/>
      <c r="W571" s="38"/>
      <c r="X571" s="38"/>
      <c r="Y571" s="38"/>
      <c r="Z571" s="38"/>
    </row>
    <row r="572" spans="1:26" ht="32.25" customHeight="1">
      <c r="A572" s="38"/>
      <c r="B572" s="38"/>
      <c r="C572" s="38"/>
      <c r="D572" s="38"/>
      <c r="E572" s="38"/>
      <c r="F572" s="38"/>
      <c r="G572" s="38"/>
      <c r="H572" s="38"/>
      <c r="I572" s="38"/>
      <c r="J572" s="38"/>
      <c r="K572" s="38"/>
      <c r="L572" s="51"/>
      <c r="M572" s="51"/>
      <c r="N572" s="51"/>
      <c r="O572" s="38"/>
      <c r="P572" s="38"/>
      <c r="Q572" s="38"/>
      <c r="R572" s="38"/>
      <c r="S572" s="38"/>
      <c r="T572" s="38"/>
      <c r="U572" s="38"/>
      <c r="V572" s="38"/>
      <c r="W572" s="38"/>
      <c r="X572" s="38"/>
      <c r="Y572" s="38"/>
      <c r="Z572" s="38"/>
    </row>
    <row r="573" spans="1:26" ht="32.25" customHeight="1">
      <c r="A573" s="38"/>
      <c r="B573" s="38"/>
      <c r="C573" s="38"/>
      <c r="D573" s="38"/>
      <c r="E573" s="38"/>
      <c r="F573" s="38"/>
      <c r="G573" s="38"/>
      <c r="H573" s="38"/>
      <c r="I573" s="38"/>
      <c r="J573" s="38"/>
      <c r="K573" s="38"/>
      <c r="L573" s="51"/>
      <c r="M573" s="51"/>
      <c r="N573" s="51"/>
      <c r="O573" s="38"/>
      <c r="P573" s="38"/>
      <c r="Q573" s="38"/>
      <c r="R573" s="38"/>
      <c r="S573" s="38"/>
      <c r="T573" s="38"/>
      <c r="U573" s="38"/>
      <c r="V573" s="38"/>
      <c r="W573" s="38"/>
      <c r="X573" s="38"/>
      <c r="Y573" s="38"/>
      <c r="Z573" s="38"/>
    </row>
    <row r="574" spans="1:26" ht="32.25" customHeight="1">
      <c r="A574" s="38"/>
      <c r="B574" s="38"/>
      <c r="C574" s="38"/>
      <c r="D574" s="38"/>
      <c r="E574" s="38"/>
      <c r="F574" s="38"/>
      <c r="G574" s="38"/>
      <c r="H574" s="38"/>
      <c r="I574" s="38"/>
      <c r="J574" s="38"/>
      <c r="K574" s="38"/>
      <c r="L574" s="51"/>
      <c r="M574" s="51"/>
      <c r="N574" s="51"/>
      <c r="O574" s="38"/>
      <c r="P574" s="38"/>
      <c r="Q574" s="38"/>
      <c r="R574" s="38"/>
      <c r="S574" s="38"/>
      <c r="T574" s="38"/>
      <c r="U574" s="38"/>
      <c r="V574" s="38"/>
      <c r="W574" s="38"/>
      <c r="X574" s="38"/>
      <c r="Y574" s="38"/>
      <c r="Z574" s="38"/>
    </row>
    <row r="575" spans="1:26" ht="32.25" customHeight="1">
      <c r="A575" s="38"/>
      <c r="B575" s="38"/>
      <c r="C575" s="38"/>
      <c r="D575" s="38"/>
      <c r="E575" s="38"/>
      <c r="F575" s="38"/>
      <c r="G575" s="38"/>
      <c r="H575" s="38"/>
      <c r="I575" s="38"/>
      <c r="J575" s="38"/>
      <c r="K575" s="38"/>
      <c r="L575" s="51"/>
      <c r="M575" s="51"/>
      <c r="N575" s="51"/>
      <c r="O575" s="38"/>
      <c r="P575" s="38"/>
      <c r="Q575" s="38"/>
      <c r="R575" s="38"/>
      <c r="S575" s="38"/>
      <c r="T575" s="38"/>
      <c r="U575" s="38"/>
      <c r="V575" s="38"/>
      <c r="W575" s="38"/>
      <c r="X575" s="38"/>
      <c r="Y575" s="38"/>
      <c r="Z575" s="38"/>
    </row>
    <row r="576" spans="1:26" ht="32.25" customHeight="1">
      <c r="A576" s="38"/>
      <c r="B576" s="38"/>
      <c r="C576" s="38"/>
      <c r="D576" s="38"/>
      <c r="E576" s="38"/>
      <c r="F576" s="38"/>
      <c r="G576" s="38"/>
      <c r="H576" s="38"/>
      <c r="I576" s="38"/>
      <c r="J576" s="38"/>
      <c r="K576" s="38"/>
      <c r="L576" s="51"/>
      <c r="M576" s="51"/>
      <c r="N576" s="51"/>
      <c r="O576" s="38"/>
      <c r="P576" s="38"/>
      <c r="Q576" s="38"/>
      <c r="R576" s="38"/>
      <c r="S576" s="38"/>
      <c r="T576" s="38"/>
      <c r="U576" s="38"/>
      <c r="V576" s="38"/>
      <c r="W576" s="38"/>
      <c r="X576" s="38"/>
      <c r="Y576" s="38"/>
      <c r="Z576" s="38"/>
    </row>
    <row r="577" spans="1:26" ht="32.25" customHeight="1">
      <c r="A577" s="38"/>
      <c r="B577" s="38"/>
      <c r="C577" s="38"/>
      <c r="D577" s="38"/>
      <c r="E577" s="38"/>
      <c r="F577" s="38"/>
      <c r="G577" s="38"/>
      <c r="H577" s="38"/>
      <c r="I577" s="38"/>
      <c r="J577" s="38"/>
      <c r="K577" s="38"/>
      <c r="L577" s="51"/>
      <c r="M577" s="51"/>
      <c r="N577" s="51"/>
      <c r="O577" s="38"/>
      <c r="P577" s="38"/>
      <c r="Q577" s="38"/>
      <c r="R577" s="38"/>
      <c r="S577" s="38"/>
      <c r="T577" s="38"/>
      <c r="U577" s="38"/>
      <c r="V577" s="38"/>
      <c r="W577" s="38"/>
      <c r="X577" s="38"/>
      <c r="Y577" s="38"/>
      <c r="Z577" s="38"/>
    </row>
    <row r="578" spans="1:26" ht="32.25" customHeight="1">
      <c r="A578" s="38"/>
      <c r="B578" s="38"/>
      <c r="C578" s="38"/>
      <c r="D578" s="38"/>
      <c r="E578" s="38"/>
      <c r="F578" s="38"/>
      <c r="G578" s="38"/>
      <c r="H578" s="38"/>
      <c r="I578" s="38"/>
      <c r="J578" s="38"/>
      <c r="K578" s="38"/>
      <c r="L578" s="51"/>
      <c r="M578" s="51"/>
      <c r="N578" s="51"/>
      <c r="O578" s="38"/>
      <c r="P578" s="38"/>
      <c r="Q578" s="38"/>
      <c r="R578" s="38"/>
      <c r="S578" s="38"/>
      <c r="T578" s="38"/>
      <c r="U578" s="38"/>
      <c r="V578" s="38"/>
      <c r="W578" s="38"/>
      <c r="X578" s="38"/>
      <c r="Y578" s="38"/>
      <c r="Z578" s="38"/>
    </row>
    <row r="579" spans="1:26" ht="32.25" customHeight="1">
      <c r="A579" s="38"/>
      <c r="B579" s="38"/>
      <c r="C579" s="38"/>
      <c r="D579" s="38"/>
      <c r="E579" s="38"/>
      <c r="F579" s="38"/>
      <c r="G579" s="38"/>
      <c r="H579" s="38"/>
      <c r="I579" s="38"/>
      <c r="J579" s="38"/>
      <c r="K579" s="38"/>
      <c r="L579" s="51"/>
      <c r="M579" s="51"/>
      <c r="N579" s="51"/>
      <c r="O579" s="38"/>
      <c r="P579" s="38"/>
      <c r="Q579" s="38"/>
      <c r="R579" s="38"/>
      <c r="S579" s="38"/>
      <c r="T579" s="38"/>
      <c r="U579" s="38"/>
      <c r="V579" s="38"/>
      <c r="W579" s="38"/>
      <c r="X579" s="38"/>
      <c r="Y579" s="38"/>
      <c r="Z579" s="38"/>
    </row>
    <row r="580" spans="1:26" ht="32.25" customHeight="1">
      <c r="A580" s="38"/>
      <c r="B580" s="38"/>
      <c r="C580" s="38"/>
      <c r="D580" s="38"/>
      <c r="E580" s="38"/>
      <c r="F580" s="38"/>
      <c r="G580" s="38"/>
      <c r="H580" s="38"/>
      <c r="I580" s="38"/>
      <c r="J580" s="38"/>
      <c r="K580" s="38"/>
      <c r="L580" s="51"/>
      <c r="M580" s="51"/>
      <c r="N580" s="51"/>
      <c r="O580" s="38"/>
      <c r="P580" s="38"/>
      <c r="Q580" s="38"/>
      <c r="R580" s="38"/>
      <c r="S580" s="38"/>
      <c r="T580" s="38"/>
      <c r="U580" s="38"/>
      <c r="V580" s="38"/>
      <c r="W580" s="38"/>
      <c r="X580" s="38"/>
      <c r="Y580" s="38"/>
      <c r="Z580" s="38"/>
    </row>
    <row r="581" spans="1:26" ht="32.25" customHeight="1">
      <c r="A581" s="38"/>
      <c r="B581" s="38"/>
      <c r="C581" s="38"/>
      <c r="D581" s="38"/>
      <c r="E581" s="38"/>
      <c r="F581" s="38"/>
      <c r="G581" s="38"/>
      <c r="H581" s="38"/>
      <c r="I581" s="38"/>
      <c r="J581" s="38"/>
      <c r="K581" s="38"/>
      <c r="L581" s="51"/>
      <c r="M581" s="51"/>
      <c r="N581" s="51"/>
      <c r="O581" s="38"/>
      <c r="P581" s="38"/>
      <c r="Q581" s="38"/>
      <c r="R581" s="38"/>
      <c r="S581" s="38"/>
      <c r="T581" s="38"/>
      <c r="U581" s="38"/>
      <c r="V581" s="38"/>
      <c r="W581" s="38"/>
      <c r="X581" s="38"/>
      <c r="Y581" s="38"/>
      <c r="Z581" s="38"/>
    </row>
    <row r="582" spans="1:26" ht="32.25" customHeight="1">
      <c r="A582" s="38"/>
      <c r="B582" s="38"/>
      <c r="C582" s="38"/>
      <c r="D582" s="38"/>
      <c r="E582" s="38"/>
      <c r="F582" s="38"/>
      <c r="G582" s="38"/>
      <c r="H582" s="38"/>
      <c r="I582" s="38"/>
      <c r="J582" s="38"/>
      <c r="K582" s="38"/>
      <c r="L582" s="51"/>
      <c r="M582" s="51"/>
      <c r="N582" s="51"/>
      <c r="O582" s="38"/>
      <c r="P582" s="38"/>
      <c r="Q582" s="38"/>
      <c r="R582" s="38"/>
      <c r="S582" s="38"/>
      <c r="T582" s="38"/>
      <c r="U582" s="38"/>
      <c r="V582" s="38"/>
      <c r="W582" s="38"/>
      <c r="X582" s="38"/>
      <c r="Y582" s="38"/>
      <c r="Z582" s="38"/>
    </row>
    <row r="583" spans="1:26" ht="32.25" customHeight="1">
      <c r="A583" s="38"/>
      <c r="B583" s="38"/>
      <c r="C583" s="38"/>
      <c r="D583" s="38"/>
      <c r="E583" s="38"/>
      <c r="F583" s="38"/>
      <c r="G583" s="38"/>
      <c r="H583" s="38"/>
      <c r="I583" s="38"/>
      <c r="J583" s="38"/>
      <c r="K583" s="38"/>
      <c r="L583" s="51"/>
      <c r="M583" s="51"/>
      <c r="N583" s="51"/>
      <c r="O583" s="38"/>
      <c r="P583" s="38"/>
      <c r="Q583" s="38"/>
      <c r="R583" s="38"/>
      <c r="S583" s="38"/>
      <c r="T583" s="38"/>
      <c r="U583" s="38"/>
      <c r="V583" s="38"/>
      <c r="W583" s="38"/>
      <c r="X583" s="38"/>
      <c r="Y583" s="38"/>
      <c r="Z583" s="38"/>
    </row>
    <row r="584" spans="1:26" ht="32.25" customHeight="1">
      <c r="A584" s="38"/>
      <c r="B584" s="38"/>
      <c r="C584" s="38"/>
      <c r="D584" s="38"/>
      <c r="E584" s="38"/>
      <c r="F584" s="38"/>
      <c r="G584" s="38"/>
      <c r="H584" s="38"/>
      <c r="I584" s="38"/>
      <c r="J584" s="38"/>
      <c r="K584" s="38"/>
      <c r="L584" s="51"/>
      <c r="M584" s="51"/>
      <c r="N584" s="51"/>
      <c r="O584" s="38"/>
      <c r="P584" s="38"/>
      <c r="Q584" s="38"/>
      <c r="R584" s="38"/>
      <c r="S584" s="38"/>
      <c r="T584" s="38"/>
      <c r="U584" s="38"/>
      <c r="V584" s="38"/>
      <c r="W584" s="38"/>
      <c r="X584" s="38"/>
      <c r="Y584" s="38"/>
      <c r="Z584" s="38"/>
    </row>
    <row r="585" spans="1:26" ht="32.25" customHeight="1">
      <c r="A585" s="38"/>
      <c r="B585" s="38"/>
      <c r="C585" s="38"/>
      <c r="D585" s="38"/>
      <c r="E585" s="38"/>
      <c r="F585" s="38"/>
      <c r="G585" s="38"/>
      <c r="H585" s="38"/>
      <c r="I585" s="38"/>
      <c r="J585" s="38"/>
      <c r="K585" s="38"/>
      <c r="L585" s="51"/>
      <c r="M585" s="51"/>
      <c r="N585" s="51"/>
      <c r="O585" s="38"/>
      <c r="P585" s="38"/>
      <c r="Q585" s="38"/>
      <c r="R585" s="38"/>
      <c r="S585" s="38"/>
      <c r="T585" s="38"/>
      <c r="U585" s="38"/>
      <c r="V585" s="38"/>
      <c r="W585" s="38"/>
      <c r="X585" s="38"/>
      <c r="Y585" s="38"/>
      <c r="Z585" s="38"/>
    </row>
    <row r="586" spans="1:26" ht="32.25" customHeight="1">
      <c r="A586" s="38"/>
      <c r="B586" s="38"/>
      <c r="C586" s="38"/>
      <c r="D586" s="38"/>
      <c r="E586" s="38"/>
      <c r="F586" s="38"/>
      <c r="G586" s="38"/>
      <c r="H586" s="38"/>
      <c r="I586" s="38"/>
      <c r="J586" s="38"/>
      <c r="K586" s="38"/>
      <c r="L586" s="51"/>
      <c r="M586" s="51"/>
      <c r="N586" s="51"/>
      <c r="O586" s="38"/>
      <c r="P586" s="38"/>
      <c r="Q586" s="38"/>
      <c r="R586" s="38"/>
      <c r="S586" s="38"/>
      <c r="T586" s="38"/>
      <c r="U586" s="38"/>
      <c r="V586" s="38"/>
      <c r="W586" s="38"/>
      <c r="X586" s="38"/>
      <c r="Y586" s="38"/>
      <c r="Z586" s="38"/>
    </row>
    <row r="587" spans="1:26" ht="32.25" customHeight="1">
      <c r="A587" s="38"/>
      <c r="B587" s="38"/>
      <c r="C587" s="38"/>
      <c r="D587" s="38"/>
      <c r="E587" s="38"/>
      <c r="F587" s="38"/>
      <c r="G587" s="38"/>
      <c r="H587" s="38"/>
      <c r="I587" s="38"/>
      <c r="J587" s="38"/>
      <c r="K587" s="38"/>
      <c r="L587" s="51"/>
      <c r="M587" s="51"/>
      <c r="N587" s="51"/>
      <c r="O587" s="38"/>
      <c r="P587" s="38"/>
      <c r="Q587" s="38"/>
      <c r="R587" s="38"/>
      <c r="S587" s="38"/>
      <c r="T587" s="38"/>
      <c r="U587" s="38"/>
      <c r="V587" s="38"/>
      <c r="W587" s="38"/>
      <c r="X587" s="38"/>
      <c r="Y587" s="38"/>
      <c r="Z587" s="38"/>
    </row>
    <row r="588" spans="1:26" ht="32.25" customHeight="1">
      <c r="A588" s="38"/>
      <c r="B588" s="38"/>
      <c r="C588" s="38"/>
      <c r="D588" s="38"/>
      <c r="E588" s="38"/>
      <c r="F588" s="38"/>
      <c r="G588" s="38"/>
      <c r="H588" s="38"/>
      <c r="I588" s="38"/>
      <c r="J588" s="38"/>
      <c r="K588" s="38"/>
      <c r="L588" s="51"/>
      <c r="M588" s="51"/>
      <c r="N588" s="51"/>
      <c r="O588" s="38"/>
      <c r="P588" s="38"/>
      <c r="Q588" s="38"/>
      <c r="R588" s="38"/>
      <c r="S588" s="38"/>
      <c r="T588" s="38"/>
      <c r="U588" s="38"/>
      <c r="V588" s="38"/>
      <c r="W588" s="38"/>
      <c r="X588" s="38"/>
      <c r="Y588" s="38"/>
      <c r="Z588" s="38"/>
    </row>
    <row r="589" spans="1:26" ht="32.25" customHeight="1">
      <c r="A589" s="38"/>
      <c r="B589" s="38"/>
      <c r="C589" s="38"/>
      <c r="D589" s="38"/>
      <c r="E589" s="38"/>
      <c r="F589" s="38"/>
      <c r="G589" s="38"/>
      <c r="H589" s="38"/>
      <c r="I589" s="38"/>
      <c r="J589" s="38"/>
      <c r="K589" s="38"/>
      <c r="L589" s="51"/>
      <c r="M589" s="51"/>
      <c r="N589" s="51"/>
      <c r="O589" s="38"/>
      <c r="P589" s="38"/>
      <c r="Q589" s="38"/>
      <c r="R589" s="38"/>
      <c r="S589" s="38"/>
      <c r="T589" s="38"/>
      <c r="U589" s="38"/>
      <c r="V589" s="38"/>
      <c r="W589" s="38"/>
      <c r="X589" s="38"/>
      <c r="Y589" s="38"/>
      <c r="Z589" s="38"/>
    </row>
    <row r="590" spans="1:26" ht="32.25" customHeight="1">
      <c r="A590" s="38"/>
      <c r="B590" s="38"/>
      <c r="C590" s="38"/>
      <c r="D590" s="38"/>
      <c r="E590" s="38"/>
      <c r="F590" s="38"/>
      <c r="G590" s="38"/>
      <c r="H590" s="38"/>
      <c r="I590" s="38"/>
      <c r="J590" s="38"/>
      <c r="K590" s="38"/>
      <c r="L590" s="51"/>
      <c r="M590" s="51"/>
      <c r="N590" s="51"/>
      <c r="O590" s="38"/>
      <c r="P590" s="38"/>
      <c r="Q590" s="38"/>
      <c r="R590" s="38"/>
      <c r="S590" s="38"/>
      <c r="T590" s="38"/>
      <c r="U590" s="38"/>
      <c r="V590" s="38"/>
      <c r="W590" s="38"/>
      <c r="X590" s="38"/>
      <c r="Y590" s="38"/>
      <c r="Z590" s="38"/>
    </row>
    <row r="591" spans="1:26" ht="32.25" customHeight="1">
      <c r="A591" s="38"/>
      <c r="B591" s="38"/>
      <c r="C591" s="38"/>
      <c r="D591" s="38"/>
      <c r="E591" s="38"/>
      <c r="F591" s="38"/>
      <c r="G591" s="38"/>
      <c r="H591" s="38"/>
      <c r="I591" s="38"/>
      <c r="J591" s="38"/>
      <c r="K591" s="38"/>
      <c r="L591" s="51"/>
      <c r="M591" s="51"/>
      <c r="N591" s="51"/>
      <c r="O591" s="38"/>
      <c r="P591" s="38"/>
      <c r="Q591" s="38"/>
      <c r="R591" s="38"/>
      <c r="S591" s="38"/>
      <c r="T591" s="38"/>
      <c r="U591" s="38"/>
      <c r="V591" s="38"/>
      <c r="W591" s="38"/>
      <c r="X591" s="38"/>
      <c r="Y591" s="38"/>
      <c r="Z591" s="38"/>
    </row>
    <row r="592" spans="1:26" ht="32.25" customHeight="1">
      <c r="A592" s="38"/>
      <c r="B592" s="38"/>
      <c r="C592" s="38"/>
      <c r="D592" s="38"/>
      <c r="E592" s="38"/>
      <c r="F592" s="38"/>
      <c r="G592" s="38"/>
      <c r="H592" s="38"/>
      <c r="I592" s="38"/>
      <c r="J592" s="38"/>
      <c r="K592" s="38"/>
      <c r="L592" s="51"/>
      <c r="M592" s="51"/>
      <c r="N592" s="51"/>
      <c r="O592" s="38"/>
      <c r="P592" s="38"/>
      <c r="Q592" s="38"/>
      <c r="R592" s="38"/>
      <c r="S592" s="38"/>
      <c r="T592" s="38"/>
      <c r="U592" s="38"/>
      <c r="V592" s="38"/>
      <c r="W592" s="38"/>
      <c r="X592" s="38"/>
      <c r="Y592" s="38"/>
      <c r="Z592" s="38"/>
    </row>
    <row r="593" spans="1:26" ht="32.25" customHeight="1">
      <c r="A593" s="38"/>
      <c r="B593" s="38"/>
      <c r="C593" s="38"/>
      <c r="D593" s="38"/>
      <c r="E593" s="38"/>
      <c r="F593" s="38"/>
      <c r="G593" s="38"/>
      <c r="H593" s="38"/>
      <c r="I593" s="38"/>
      <c r="J593" s="38"/>
      <c r="K593" s="38"/>
      <c r="L593" s="51"/>
      <c r="M593" s="51"/>
      <c r="N593" s="51"/>
      <c r="O593" s="38"/>
      <c r="P593" s="38"/>
      <c r="Q593" s="38"/>
      <c r="R593" s="38"/>
      <c r="S593" s="38"/>
      <c r="T593" s="38"/>
      <c r="U593" s="38"/>
      <c r="V593" s="38"/>
      <c r="W593" s="38"/>
      <c r="X593" s="38"/>
      <c r="Y593" s="38"/>
      <c r="Z593" s="38"/>
    </row>
    <row r="594" spans="1:26" ht="32.25" customHeight="1">
      <c r="A594" s="38"/>
      <c r="B594" s="38"/>
      <c r="C594" s="38"/>
      <c r="D594" s="38"/>
      <c r="E594" s="38"/>
      <c r="F594" s="38"/>
      <c r="G594" s="38"/>
      <c r="H594" s="38"/>
      <c r="I594" s="38"/>
      <c r="J594" s="38"/>
      <c r="K594" s="38"/>
      <c r="L594" s="51"/>
      <c r="M594" s="51"/>
      <c r="N594" s="51"/>
      <c r="O594" s="38"/>
      <c r="P594" s="38"/>
      <c r="Q594" s="38"/>
      <c r="R594" s="38"/>
      <c r="S594" s="38"/>
      <c r="T594" s="38"/>
      <c r="U594" s="38"/>
      <c r="V594" s="38"/>
      <c r="W594" s="38"/>
      <c r="X594" s="38"/>
      <c r="Y594" s="38"/>
      <c r="Z594" s="38"/>
    </row>
    <row r="595" spans="1:26" ht="32.25" customHeight="1">
      <c r="A595" s="38"/>
      <c r="B595" s="38"/>
      <c r="C595" s="38"/>
      <c r="D595" s="38"/>
      <c r="E595" s="38"/>
      <c r="F595" s="38"/>
      <c r="G595" s="38"/>
      <c r="H595" s="38"/>
      <c r="I595" s="38"/>
      <c r="J595" s="38"/>
      <c r="K595" s="38"/>
      <c r="L595" s="51"/>
      <c r="M595" s="51"/>
      <c r="N595" s="51"/>
      <c r="O595" s="38"/>
      <c r="P595" s="38"/>
      <c r="Q595" s="38"/>
      <c r="R595" s="38"/>
      <c r="S595" s="38"/>
      <c r="T595" s="38"/>
      <c r="U595" s="38"/>
      <c r="V595" s="38"/>
      <c r="W595" s="38"/>
      <c r="X595" s="38"/>
      <c r="Y595" s="38"/>
      <c r="Z595" s="38"/>
    </row>
    <row r="596" spans="1:26" ht="32.25" customHeight="1">
      <c r="A596" s="38"/>
      <c r="B596" s="38"/>
      <c r="C596" s="38"/>
      <c r="D596" s="38"/>
      <c r="E596" s="38"/>
      <c r="F596" s="38"/>
      <c r="G596" s="38"/>
      <c r="H596" s="38"/>
      <c r="I596" s="38"/>
      <c r="J596" s="38"/>
      <c r="K596" s="38"/>
      <c r="L596" s="51"/>
      <c r="M596" s="51"/>
      <c r="N596" s="51"/>
      <c r="O596" s="38"/>
      <c r="P596" s="38"/>
      <c r="Q596" s="38"/>
      <c r="R596" s="38"/>
      <c r="S596" s="38"/>
      <c r="T596" s="38"/>
      <c r="U596" s="38"/>
      <c r="V596" s="38"/>
      <c r="W596" s="38"/>
      <c r="X596" s="38"/>
      <c r="Y596" s="38"/>
      <c r="Z596" s="38"/>
    </row>
    <row r="597" spans="1:26" ht="32.25" customHeight="1">
      <c r="A597" s="38"/>
      <c r="B597" s="38"/>
      <c r="C597" s="38"/>
      <c r="D597" s="38"/>
      <c r="E597" s="38"/>
      <c r="F597" s="38"/>
      <c r="G597" s="38"/>
      <c r="H597" s="38"/>
      <c r="I597" s="38"/>
      <c r="J597" s="38"/>
      <c r="K597" s="38"/>
      <c r="L597" s="51"/>
      <c r="M597" s="51"/>
      <c r="N597" s="51"/>
      <c r="O597" s="38"/>
      <c r="P597" s="38"/>
      <c r="Q597" s="38"/>
      <c r="R597" s="38"/>
      <c r="S597" s="38"/>
      <c r="T597" s="38"/>
      <c r="U597" s="38"/>
      <c r="V597" s="38"/>
      <c r="W597" s="38"/>
      <c r="X597" s="38"/>
      <c r="Y597" s="38"/>
      <c r="Z597" s="38"/>
    </row>
    <row r="598" spans="1:26" ht="32.25" customHeight="1">
      <c r="A598" s="38"/>
      <c r="B598" s="38"/>
      <c r="C598" s="38"/>
      <c r="D598" s="38"/>
      <c r="E598" s="38"/>
      <c r="F598" s="38"/>
      <c r="G598" s="38"/>
      <c r="H598" s="38"/>
      <c r="I598" s="38"/>
      <c r="J598" s="38"/>
      <c r="K598" s="38"/>
      <c r="L598" s="51"/>
      <c r="M598" s="51"/>
      <c r="N598" s="51"/>
      <c r="O598" s="38"/>
      <c r="P598" s="38"/>
      <c r="Q598" s="38"/>
      <c r="R598" s="38"/>
      <c r="S598" s="38"/>
      <c r="T598" s="38"/>
      <c r="U598" s="38"/>
      <c r="V598" s="38"/>
      <c r="W598" s="38"/>
      <c r="X598" s="38"/>
      <c r="Y598" s="38"/>
      <c r="Z598" s="38"/>
    </row>
    <row r="599" spans="1:26" ht="32.25" customHeight="1">
      <c r="A599" s="38"/>
      <c r="B599" s="38"/>
      <c r="C599" s="38"/>
      <c r="D599" s="38"/>
      <c r="E599" s="38"/>
      <c r="F599" s="38"/>
      <c r="G599" s="38"/>
      <c r="H599" s="38"/>
      <c r="I599" s="38"/>
      <c r="J599" s="38"/>
      <c r="K599" s="38"/>
      <c r="L599" s="51"/>
      <c r="M599" s="51"/>
      <c r="N599" s="51"/>
      <c r="O599" s="38"/>
      <c r="P599" s="38"/>
      <c r="Q599" s="38"/>
      <c r="R599" s="38"/>
      <c r="S599" s="38"/>
      <c r="T599" s="38"/>
      <c r="U599" s="38"/>
      <c r="V599" s="38"/>
      <c r="W599" s="38"/>
      <c r="X599" s="38"/>
      <c r="Y599" s="38"/>
      <c r="Z599" s="38"/>
    </row>
    <row r="600" spans="1:26" ht="32.25" customHeight="1">
      <c r="A600" s="38"/>
      <c r="B600" s="38"/>
      <c r="C600" s="38"/>
      <c r="D600" s="38"/>
      <c r="E600" s="38"/>
      <c r="F600" s="38"/>
      <c r="G600" s="38"/>
      <c r="H600" s="38"/>
      <c r="I600" s="38"/>
      <c r="J600" s="38"/>
      <c r="K600" s="38"/>
      <c r="L600" s="51"/>
      <c r="M600" s="51"/>
      <c r="N600" s="51"/>
      <c r="O600" s="38"/>
      <c r="P600" s="38"/>
      <c r="Q600" s="38"/>
      <c r="R600" s="38"/>
      <c r="S600" s="38"/>
      <c r="T600" s="38"/>
      <c r="U600" s="38"/>
      <c r="V600" s="38"/>
      <c r="W600" s="38"/>
      <c r="X600" s="38"/>
      <c r="Y600" s="38"/>
      <c r="Z600" s="38"/>
    </row>
    <row r="601" spans="1:26" ht="32.25" customHeight="1">
      <c r="A601" s="38"/>
      <c r="B601" s="38"/>
      <c r="C601" s="38"/>
      <c r="D601" s="38"/>
      <c r="E601" s="38"/>
      <c r="F601" s="38"/>
      <c r="G601" s="38"/>
      <c r="H601" s="38"/>
      <c r="I601" s="38"/>
      <c r="J601" s="38"/>
      <c r="K601" s="38"/>
      <c r="L601" s="51"/>
      <c r="M601" s="51"/>
      <c r="N601" s="51"/>
      <c r="O601" s="38"/>
      <c r="P601" s="38"/>
      <c r="Q601" s="38"/>
      <c r="R601" s="38"/>
      <c r="S601" s="38"/>
      <c r="T601" s="38"/>
      <c r="U601" s="38"/>
      <c r="V601" s="38"/>
      <c r="W601" s="38"/>
      <c r="X601" s="38"/>
      <c r="Y601" s="38"/>
      <c r="Z601" s="38"/>
    </row>
    <row r="602" spans="1:26" ht="32.25" customHeight="1">
      <c r="A602" s="38"/>
      <c r="B602" s="38"/>
      <c r="C602" s="38"/>
      <c r="D602" s="38"/>
      <c r="E602" s="38"/>
      <c r="F602" s="38"/>
      <c r="G602" s="38"/>
      <c r="H602" s="38"/>
      <c r="I602" s="38"/>
      <c r="J602" s="38"/>
      <c r="K602" s="38"/>
      <c r="L602" s="51"/>
      <c r="M602" s="51"/>
      <c r="N602" s="51"/>
      <c r="O602" s="38"/>
      <c r="P602" s="38"/>
      <c r="Q602" s="38"/>
      <c r="R602" s="38"/>
      <c r="S602" s="38"/>
      <c r="T602" s="38"/>
      <c r="U602" s="38"/>
      <c r="V602" s="38"/>
      <c r="W602" s="38"/>
      <c r="X602" s="38"/>
      <c r="Y602" s="38"/>
      <c r="Z602" s="38"/>
    </row>
    <row r="603" spans="1:26" ht="32.25" customHeight="1">
      <c r="A603" s="38"/>
      <c r="B603" s="38"/>
      <c r="C603" s="38"/>
      <c r="D603" s="38"/>
      <c r="E603" s="38"/>
      <c r="F603" s="38"/>
      <c r="G603" s="38"/>
      <c r="H603" s="38"/>
      <c r="I603" s="38"/>
      <c r="J603" s="38"/>
      <c r="K603" s="38"/>
      <c r="L603" s="51"/>
      <c r="M603" s="51"/>
      <c r="N603" s="51"/>
      <c r="O603" s="38"/>
      <c r="P603" s="38"/>
      <c r="Q603" s="38"/>
      <c r="R603" s="38"/>
      <c r="S603" s="38"/>
      <c r="T603" s="38"/>
      <c r="U603" s="38"/>
      <c r="V603" s="38"/>
      <c r="W603" s="38"/>
      <c r="X603" s="38"/>
      <c r="Y603" s="38"/>
      <c r="Z603" s="38"/>
    </row>
    <row r="604" spans="1:26" ht="32.25" customHeight="1">
      <c r="A604" s="38"/>
      <c r="B604" s="38"/>
      <c r="C604" s="38"/>
      <c r="D604" s="38"/>
      <c r="E604" s="38"/>
      <c r="F604" s="38"/>
      <c r="G604" s="38"/>
      <c r="H604" s="38"/>
      <c r="I604" s="38"/>
      <c r="J604" s="38"/>
      <c r="K604" s="38"/>
      <c r="L604" s="51"/>
      <c r="M604" s="51"/>
      <c r="N604" s="51"/>
      <c r="O604" s="38"/>
      <c r="P604" s="38"/>
      <c r="Q604" s="38"/>
      <c r="R604" s="38"/>
      <c r="S604" s="38"/>
      <c r="T604" s="38"/>
      <c r="U604" s="38"/>
      <c r="V604" s="38"/>
      <c r="W604" s="38"/>
      <c r="X604" s="38"/>
      <c r="Y604" s="38"/>
      <c r="Z604" s="38"/>
    </row>
    <row r="605" spans="1:26" ht="32.25" customHeight="1">
      <c r="A605" s="38"/>
      <c r="B605" s="38"/>
      <c r="C605" s="38"/>
      <c r="D605" s="38"/>
      <c r="E605" s="38"/>
      <c r="F605" s="38"/>
      <c r="G605" s="38"/>
      <c r="H605" s="38"/>
      <c r="I605" s="38"/>
      <c r="J605" s="38"/>
      <c r="K605" s="38"/>
      <c r="L605" s="51"/>
      <c r="M605" s="51"/>
      <c r="N605" s="51"/>
      <c r="O605" s="38"/>
      <c r="P605" s="38"/>
      <c r="Q605" s="38"/>
      <c r="R605" s="38"/>
      <c r="S605" s="38"/>
      <c r="T605" s="38"/>
      <c r="U605" s="38"/>
      <c r="V605" s="38"/>
      <c r="W605" s="38"/>
      <c r="X605" s="38"/>
      <c r="Y605" s="38"/>
      <c r="Z605" s="38"/>
    </row>
    <row r="606" spans="1:26" ht="32.25" customHeight="1">
      <c r="A606" s="38"/>
      <c r="B606" s="38"/>
      <c r="C606" s="38"/>
      <c r="D606" s="38"/>
      <c r="E606" s="38"/>
      <c r="F606" s="38"/>
      <c r="G606" s="38"/>
      <c r="H606" s="38"/>
      <c r="I606" s="38"/>
      <c r="J606" s="38"/>
      <c r="K606" s="38"/>
      <c r="L606" s="51"/>
      <c r="M606" s="51"/>
      <c r="N606" s="51"/>
      <c r="O606" s="38"/>
      <c r="P606" s="38"/>
      <c r="Q606" s="38"/>
      <c r="R606" s="38"/>
      <c r="S606" s="38"/>
      <c r="T606" s="38"/>
      <c r="U606" s="38"/>
      <c r="V606" s="38"/>
      <c r="W606" s="38"/>
      <c r="X606" s="38"/>
      <c r="Y606" s="38"/>
      <c r="Z606" s="38"/>
    </row>
    <row r="607" spans="1:26" ht="32.25" customHeight="1">
      <c r="A607" s="38"/>
      <c r="B607" s="38"/>
      <c r="C607" s="38"/>
      <c r="D607" s="38"/>
      <c r="E607" s="38"/>
      <c r="F607" s="38"/>
      <c r="G607" s="38"/>
      <c r="H607" s="38"/>
      <c r="I607" s="38"/>
      <c r="J607" s="38"/>
      <c r="K607" s="38"/>
      <c r="L607" s="51"/>
      <c r="M607" s="51"/>
      <c r="N607" s="51"/>
      <c r="O607" s="38"/>
      <c r="P607" s="38"/>
      <c r="Q607" s="38"/>
      <c r="R607" s="38"/>
      <c r="S607" s="38"/>
      <c r="T607" s="38"/>
      <c r="U607" s="38"/>
      <c r="V607" s="38"/>
      <c r="W607" s="38"/>
      <c r="X607" s="38"/>
      <c r="Y607" s="38"/>
      <c r="Z607" s="38"/>
    </row>
    <row r="608" spans="1:26" ht="32.25" customHeight="1">
      <c r="A608" s="38"/>
      <c r="B608" s="38"/>
      <c r="C608" s="38"/>
      <c r="D608" s="38"/>
      <c r="E608" s="38"/>
      <c r="F608" s="38"/>
      <c r="G608" s="38"/>
      <c r="H608" s="38"/>
      <c r="I608" s="38"/>
      <c r="J608" s="38"/>
      <c r="K608" s="38"/>
      <c r="L608" s="51"/>
      <c r="M608" s="51"/>
      <c r="N608" s="51"/>
      <c r="O608" s="38"/>
      <c r="P608" s="38"/>
      <c r="Q608" s="38"/>
      <c r="R608" s="38"/>
      <c r="S608" s="38"/>
      <c r="T608" s="38"/>
      <c r="U608" s="38"/>
      <c r="V608" s="38"/>
      <c r="W608" s="38"/>
      <c r="X608" s="38"/>
      <c r="Y608" s="38"/>
      <c r="Z608" s="38"/>
    </row>
    <row r="609" spans="1:26" ht="32.25" customHeight="1">
      <c r="A609" s="38"/>
      <c r="B609" s="38"/>
      <c r="C609" s="38"/>
      <c r="D609" s="38"/>
      <c r="E609" s="38"/>
      <c r="F609" s="38"/>
      <c r="G609" s="38"/>
      <c r="H609" s="38"/>
      <c r="I609" s="38"/>
      <c r="J609" s="38"/>
      <c r="K609" s="38"/>
      <c r="L609" s="51"/>
      <c r="M609" s="51"/>
      <c r="N609" s="51"/>
      <c r="O609" s="38"/>
      <c r="P609" s="38"/>
      <c r="Q609" s="38"/>
      <c r="R609" s="38"/>
      <c r="S609" s="38"/>
      <c r="T609" s="38"/>
      <c r="U609" s="38"/>
      <c r="V609" s="38"/>
      <c r="W609" s="38"/>
      <c r="X609" s="38"/>
      <c r="Y609" s="38"/>
      <c r="Z609" s="38"/>
    </row>
    <row r="610" spans="1:26" ht="32.25" customHeight="1">
      <c r="A610" s="38"/>
      <c r="B610" s="38"/>
      <c r="C610" s="38"/>
      <c r="D610" s="38"/>
      <c r="E610" s="38"/>
      <c r="F610" s="38"/>
      <c r="G610" s="38"/>
      <c r="H610" s="38"/>
      <c r="I610" s="38"/>
      <c r="J610" s="38"/>
      <c r="K610" s="38"/>
      <c r="L610" s="51"/>
      <c r="M610" s="51"/>
      <c r="N610" s="51"/>
      <c r="O610" s="38"/>
      <c r="P610" s="38"/>
      <c r="Q610" s="38"/>
      <c r="R610" s="38"/>
      <c r="S610" s="38"/>
      <c r="T610" s="38"/>
      <c r="U610" s="38"/>
      <c r="V610" s="38"/>
      <c r="W610" s="38"/>
      <c r="X610" s="38"/>
      <c r="Y610" s="38"/>
      <c r="Z610" s="38"/>
    </row>
    <row r="611" spans="1:26" ht="32.25" customHeight="1">
      <c r="A611" s="38"/>
      <c r="B611" s="38"/>
      <c r="C611" s="38"/>
      <c r="D611" s="38"/>
      <c r="E611" s="38"/>
      <c r="F611" s="38"/>
      <c r="G611" s="38"/>
      <c r="H611" s="38"/>
      <c r="I611" s="38"/>
      <c r="J611" s="38"/>
      <c r="K611" s="38"/>
      <c r="L611" s="51"/>
      <c r="M611" s="51"/>
      <c r="N611" s="51"/>
      <c r="O611" s="38"/>
      <c r="P611" s="38"/>
      <c r="Q611" s="38"/>
      <c r="R611" s="38"/>
      <c r="S611" s="38"/>
      <c r="T611" s="38"/>
      <c r="U611" s="38"/>
      <c r="V611" s="38"/>
      <c r="W611" s="38"/>
      <c r="X611" s="38"/>
      <c r="Y611" s="38"/>
      <c r="Z611" s="38"/>
    </row>
    <row r="612" spans="1:26" ht="32.25" customHeight="1">
      <c r="A612" s="38"/>
      <c r="B612" s="38"/>
      <c r="C612" s="38"/>
      <c r="D612" s="38"/>
      <c r="E612" s="38"/>
      <c r="F612" s="38"/>
      <c r="G612" s="38"/>
      <c r="H612" s="38"/>
      <c r="I612" s="38"/>
      <c r="J612" s="38"/>
      <c r="K612" s="38"/>
      <c r="L612" s="51"/>
      <c r="M612" s="51"/>
      <c r="N612" s="51"/>
      <c r="O612" s="38"/>
      <c r="P612" s="38"/>
      <c r="Q612" s="38"/>
      <c r="R612" s="38"/>
      <c r="S612" s="38"/>
      <c r="T612" s="38"/>
      <c r="U612" s="38"/>
      <c r="V612" s="38"/>
      <c r="W612" s="38"/>
      <c r="X612" s="38"/>
      <c r="Y612" s="38"/>
      <c r="Z612" s="38"/>
    </row>
    <row r="613" spans="1:26" ht="32.25" customHeight="1">
      <c r="A613" s="38"/>
      <c r="B613" s="38"/>
      <c r="C613" s="38"/>
      <c r="D613" s="38"/>
      <c r="E613" s="38"/>
      <c r="F613" s="38"/>
      <c r="G613" s="38"/>
      <c r="H613" s="38"/>
      <c r="I613" s="38"/>
      <c r="J613" s="38"/>
      <c r="K613" s="38"/>
      <c r="L613" s="51"/>
      <c r="M613" s="51"/>
      <c r="N613" s="51"/>
      <c r="O613" s="38"/>
      <c r="P613" s="38"/>
      <c r="Q613" s="38"/>
      <c r="R613" s="38"/>
      <c r="S613" s="38"/>
      <c r="T613" s="38"/>
      <c r="U613" s="38"/>
      <c r="V613" s="38"/>
      <c r="W613" s="38"/>
      <c r="X613" s="38"/>
      <c r="Y613" s="38"/>
      <c r="Z613" s="38"/>
    </row>
    <row r="614" spans="1:26" ht="32.25" customHeight="1">
      <c r="A614" s="38"/>
      <c r="B614" s="38"/>
      <c r="C614" s="38"/>
      <c r="D614" s="38"/>
      <c r="E614" s="38"/>
      <c r="F614" s="38"/>
      <c r="G614" s="38"/>
      <c r="H614" s="38"/>
      <c r="I614" s="38"/>
      <c r="J614" s="38"/>
      <c r="K614" s="38"/>
      <c r="L614" s="51"/>
      <c r="M614" s="51"/>
      <c r="N614" s="51"/>
      <c r="O614" s="38"/>
      <c r="P614" s="38"/>
      <c r="Q614" s="38"/>
      <c r="R614" s="38"/>
      <c r="S614" s="38"/>
      <c r="T614" s="38"/>
      <c r="U614" s="38"/>
      <c r="V614" s="38"/>
      <c r="W614" s="38"/>
      <c r="X614" s="38"/>
      <c r="Y614" s="38"/>
      <c r="Z614" s="38"/>
    </row>
    <row r="615" spans="1:26" ht="32.25" customHeight="1">
      <c r="A615" s="38"/>
      <c r="B615" s="38"/>
      <c r="C615" s="38"/>
      <c r="D615" s="38"/>
      <c r="E615" s="38"/>
      <c r="F615" s="38"/>
      <c r="G615" s="38"/>
      <c r="H615" s="38"/>
      <c r="I615" s="38"/>
      <c r="J615" s="38"/>
      <c r="K615" s="38"/>
      <c r="L615" s="51"/>
      <c r="M615" s="51"/>
      <c r="N615" s="51"/>
      <c r="O615" s="38"/>
      <c r="P615" s="38"/>
      <c r="Q615" s="38"/>
      <c r="R615" s="38"/>
      <c r="S615" s="38"/>
      <c r="T615" s="38"/>
      <c r="U615" s="38"/>
      <c r="V615" s="38"/>
      <c r="W615" s="38"/>
      <c r="X615" s="38"/>
      <c r="Y615" s="38"/>
      <c r="Z615" s="38"/>
    </row>
    <row r="616" spans="1:26" ht="32.25" customHeight="1">
      <c r="A616" s="38"/>
      <c r="B616" s="38"/>
      <c r="C616" s="38"/>
      <c r="D616" s="38"/>
      <c r="E616" s="38"/>
      <c r="F616" s="38"/>
      <c r="G616" s="38"/>
      <c r="H616" s="38"/>
      <c r="I616" s="38"/>
      <c r="J616" s="38"/>
      <c r="K616" s="38"/>
      <c r="L616" s="51"/>
      <c r="M616" s="51"/>
      <c r="N616" s="51"/>
      <c r="O616" s="38"/>
      <c r="P616" s="38"/>
      <c r="Q616" s="38"/>
      <c r="R616" s="38"/>
      <c r="S616" s="38"/>
      <c r="T616" s="38"/>
      <c r="U616" s="38"/>
      <c r="V616" s="38"/>
      <c r="W616" s="38"/>
      <c r="X616" s="38"/>
      <c r="Y616" s="38"/>
      <c r="Z616" s="38"/>
    </row>
    <row r="617" spans="1:26" ht="32.25" customHeight="1">
      <c r="A617" s="38"/>
      <c r="B617" s="38"/>
      <c r="C617" s="38"/>
      <c r="D617" s="38"/>
      <c r="E617" s="38"/>
      <c r="F617" s="38"/>
      <c r="G617" s="38"/>
      <c r="H617" s="38"/>
      <c r="I617" s="38"/>
      <c r="J617" s="38"/>
      <c r="K617" s="38"/>
      <c r="L617" s="51"/>
      <c r="M617" s="51"/>
      <c r="N617" s="51"/>
      <c r="O617" s="38"/>
      <c r="P617" s="38"/>
      <c r="Q617" s="38"/>
      <c r="R617" s="38"/>
      <c r="S617" s="38"/>
      <c r="T617" s="38"/>
      <c r="U617" s="38"/>
      <c r="V617" s="38"/>
      <c r="W617" s="38"/>
      <c r="X617" s="38"/>
      <c r="Y617" s="38"/>
      <c r="Z617" s="38"/>
    </row>
    <row r="618" spans="1:26" ht="32.25" customHeight="1">
      <c r="A618" s="38"/>
      <c r="B618" s="38"/>
      <c r="C618" s="38"/>
      <c r="D618" s="38"/>
      <c r="E618" s="38"/>
      <c r="F618" s="38"/>
      <c r="G618" s="38"/>
      <c r="H618" s="38"/>
      <c r="I618" s="38"/>
      <c r="J618" s="38"/>
      <c r="K618" s="38"/>
      <c r="L618" s="51"/>
      <c r="M618" s="51"/>
      <c r="N618" s="51"/>
      <c r="O618" s="38"/>
      <c r="P618" s="38"/>
      <c r="Q618" s="38"/>
      <c r="R618" s="38"/>
      <c r="S618" s="38"/>
      <c r="T618" s="38"/>
      <c r="U618" s="38"/>
      <c r="V618" s="38"/>
      <c r="W618" s="38"/>
      <c r="X618" s="38"/>
      <c r="Y618" s="38"/>
      <c r="Z618" s="38"/>
    </row>
    <row r="619" spans="1:26" ht="32.25" customHeight="1">
      <c r="A619" s="38"/>
      <c r="B619" s="38"/>
      <c r="C619" s="38"/>
      <c r="D619" s="38"/>
      <c r="E619" s="38"/>
      <c r="F619" s="38"/>
      <c r="G619" s="38"/>
      <c r="H619" s="38"/>
      <c r="I619" s="38"/>
      <c r="J619" s="38"/>
      <c r="K619" s="38"/>
      <c r="L619" s="51"/>
      <c r="M619" s="51"/>
      <c r="N619" s="51"/>
      <c r="O619" s="38"/>
      <c r="P619" s="38"/>
      <c r="Q619" s="38"/>
      <c r="R619" s="38"/>
      <c r="S619" s="38"/>
      <c r="T619" s="38"/>
      <c r="U619" s="38"/>
      <c r="V619" s="38"/>
      <c r="W619" s="38"/>
      <c r="X619" s="38"/>
      <c r="Y619" s="38"/>
      <c r="Z619" s="38"/>
    </row>
    <row r="620" spans="1:26" ht="32.25" customHeight="1">
      <c r="A620" s="38"/>
      <c r="B620" s="38"/>
      <c r="C620" s="38"/>
      <c r="D620" s="38"/>
      <c r="E620" s="38"/>
      <c r="F620" s="38"/>
      <c r="G620" s="38"/>
      <c r="H620" s="38"/>
      <c r="I620" s="38"/>
      <c r="J620" s="38"/>
      <c r="K620" s="38"/>
      <c r="L620" s="51"/>
      <c r="M620" s="51"/>
      <c r="N620" s="51"/>
      <c r="O620" s="38"/>
      <c r="P620" s="38"/>
      <c r="Q620" s="38"/>
      <c r="R620" s="38"/>
      <c r="S620" s="38"/>
      <c r="T620" s="38"/>
      <c r="U620" s="38"/>
      <c r="V620" s="38"/>
      <c r="W620" s="38"/>
      <c r="X620" s="38"/>
      <c r="Y620" s="38"/>
      <c r="Z620" s="38"/>
    </row>
    <row r="621" spans="1:26" ht="32.25" customHeight="1">
      <c r="A621" s="38"/>
      <c r="B621" s="38"/>
      <c r="C621" s="38"/>
      <c r="D621" s="38"/>
      <c r="E621" s="38"/>
      <c r="F621" s="38"/>
      <c r="G621" s="38"/>
      <c r="H621" s="38"/>
      <c r="I621" s="38"/>
      <c r="J621" s="38"/>
      <c r="K621" s="38"/>
      <c r="L621" s="51"/>
      <c r="M621" s="51"/>
      <c r="N621" s="51"/>
      <c r="O621" s="38"/>
      <c r="P621" s="38"/>
      <c r="Q621" s="38"/>
      <c r="R621" s="38"/>
      <c r="S621" s="38"/>
      <c r="T621" s="38"/>
      <c r="U621" s="38"/>
      <c r="V621" s="38"/>
      <c r="W621" s="38"/>
      <c r="X621" s="38"/>
      <c r="Y621" s="38"/>
      <c r="Z621" s="38"/>
    </row>
    <row r="622" spans="1:26" ht="32.25" customHeight="1">
      <c r="A622" s="38"/>
      <c r="B622" s="38"/>
      <c r="C622" s="38"/>
      <c r="D622" s="38"/>
      <c r="E622" s="38"/>
      <c r="F622" s="38"/>
      <c r="G622" s="38"/>
      <c r="H622" s="38"/>
      <c r="I622" s="38"/>
      <c r="J622" s="38"/>
      <c r="K622" s="38"/>
      <c r="L622" s="51"/>
      <c r="M622" s="51"/>
      <c r="N622" s="51"/>
      <c r="O622" s="38"/>
      <c r="P622" s="38"/>
      <c r="Q622" s="38"/>
      <c r="R622" s="38"/>
      <c r="S622" s="38"/>
      <c r="T622" s="38"/>
      <c r="U622" s="38"/>
      <c r="V622" s="38"/>
      <c r="W622" s="38"/>
      <c r="X622" s="38"/>
      <c r="Y622" s="38"/>
      <c r="Z622" s="38"/>
    </row>
    <row r="623" spans="1:26" ht="32.25" customHeight="1">
      <c r="A623" s="38"/>
      <c r="B623" s="38"/>
      <c r="C623" s="38"/>
      <c r="D623" s="38"/>
      <c r="E623" s="38"/>
      <c r="F623" s="38"/>
      <c r="G623" s="38"/>
      <c r="H623" s="38"/>
      <c r="I623" s="38"/>
      <c r="J623" s="38"/>
      <c r="K623" s="38"/>
      <c r="L623" s="51"/>
      <c r="M623" s="51"/>
      <c r="N623" s="51"/>
      <c r="O623" s="38"/>
      <c r="P623" s="38"/>
      <c r="Q623" s="38"/>
      <c r="R623" s="38"/>
      <c r="S623" s="38"/>
      <c r="T623" s="38"/>
      <c r="U623" s="38"/>
      <c r="V623" s="38"/>
      <c r="W623" s="38"/>
      <c r="X623" s="38"/>
      <c r="Y623" s="38"/>
      <c r="Z623" s="38"/>
    </row>
    <row r="624" spans="1:26" ht="32.25" customHeight="1">
      <c r="A624" s="38"/>
      <c r="B624" s="38"/>
      <c r="C624" s="38"/>
      <c r="D624" s="38"/>
      <c r="E624" s="38"/>
      <c r="F624" s="38"/>
      <c r="G624" s="38"/>
      <c r="H624" s="38"/>
      <c r="I624" s="38"/>
      <c r="J624" s="38"/>
      <c r="K624" s="38"/>
      <c r="L624" s="51"/>
      <c r="M624" s="51"/>
      <c r="N624" s="51"/>
      <c r="O624" s="38"/>
      <c r="P624" s="38"/>
      <c r="Q624" s="38"/>
      <c r="R624" s="38"/>
      <c r="S624" s="38"/>
      <c r="T624" s="38"/>
      <c r="U624" s="38"/>
      <c r="V624" s="38"/>
      <c r="W624" s="38"/>
      <c r="X624" s="38"/>
      <c r="Y624" s="38"/>
      <c r="Z624" s="38"/>
    </row>
    <row r="625" spans="1:26" ht="32.25" customHeight="1">
      <c r="A625" s="38"/>
      <c r="B625" s="38"/>
      <c r="C625" s="38"/>
      <c r="D625" s="38"/>
      <c r="E625" s="38"/>
      <c r="F625" s="38"/>
      <c r="G625" s="38"/>
      <c r="H625" s="38"/>
      <c r="I625" s="38"/>
      <c r="J625" s="38"/>
      <c r="K625" s="38"/>
      <c r="L625" s="51"/>
      <c r="M625" s="51"/>
      <c r="N625" s="51"/>
      <c r="O625" s="38"/>
      <c r="P625" s="38"/>
      <c r="Q625" s="38"/>
      <c r="R625" s="38"/>
      <c r="S625" s="38"/>
      <c r="T625" s="38"/>
      <c r="U625" s="38"/>
      <c r="V625" s="38"/>
      <c r="W625" s="38"/>
      <c r="X625" s="38"/>
      <c r="Y625" s="38"/>
      <c r="Z625" s="38"/>
    </row>
    <row r="626" spans="1:26" ht="32.25" customHeight="1">
      <c r="A626" s="38"/>
      <c r="B626" s="38"/>
      <c r="C626" s="38"/>
      <c r="D626" s="38"/>
      <c r="E626" s="38"/>
      <c r="F626" s="38"/>
      <c r="G626" s="38"/>
      <c r="H626" s="38"/>
      <c r="I626" s="38"/>
      <c r="J626" s="38"/>
      <c r="K626" s="38"/>
      <c r="L626" s="51"/>
      <c r="M626" s="51"/>
      <c r="N626" s="51"/>
      <c r="O626" s="38"/>
      <c r="P626" s="38"/>
      <c r="Q626" s="38"/>
      <c r="R626" s="38"/>
      <c r="S626" s="38"/>
      <c r="T626" s="38"/>
      <c r="U626" s="38"/>
      <c r="V626" s="38"/>
      <c r="W626" s="38"/>
      <c r="X626" s="38"/>
      <c r="Y626" s="38"/>
      <c r="Z626" s="38"/>
    </row>
    <row r="627" spans="1:26" ht="32.25" customHeight="1">
      <c r="A627" s="38"/>
      <c r="B627" s="38"/>
      <c r="C627" s="38"/>
      <c r="D627" s="38"/>
      <c r="E627" s="38"/>
      <c r="F627" s="38"/>
      <c r="G627" s="38"/>
      <c r="H627" s="38"/>
      <c r="I627" s="38"/>
      <c r="J627" s="38"/>
      <c r="K627" s="38"/>
      <c r="L627" s="51"/>
      <c r="M627" s="51"/>
      <c r="N627" s="51"/>
      <c r="O627" s="38"/>
      <c r="P627" s="38"/>
      <c r="Q627" s="38"/>
      <c r="R627" s="38"/>
      <c r="S627" s="38"/>
      <c r="T627" s="38"/>
      <c r="U627" s="38"/>
      <c r="V627" s="38"/>
      <c r="W627" s="38"/>
      <c r="X627" s="38"/>
      <c r="Y627" s="38"/>
      <c r="Z627" s="38"/>
    </row>
    <row r="628" spans="1:26" ht="32.25" customHeight="1">
      <c r="A628" s="38"/>
      <c r="B628" s="38"/>
      <c r="C628" s="38"/>
      <c r="D628" s="38"/>
      <c r="E628" s="38"/>
      <c r="F628" s="38"/>
      <c r="G628" s="38"/>
      <c r="H628" s="38"/>
      <c r="I628" s="38"/>
      <c r="J628" s="38"/>
      <c r="K628" s="38"/>
      <c r="L628" s="51"/>
      <c r="M628" s="51"/>
      <c r="N628" s="51"/>
      <c r="O628" s="38"/>
      <c r="P628" s="38"/>
      <c r="Q628" s="38"/>
      <c r="R628" s="38"/>
      <c r="S628" s="38"/>
      <c r="T628" s="38"/>
      <c r="U628" s="38"/>
      <c r="V628" s="38"/>
      <c r="W628" s="38"/>
      <c r="X628" s="38"/>
      <c r="Y628" s="38"/>
      <c r="Z628" s="38"/>
    </row>
    <row r="629" spans="1:26" ht="32.25" customHeight="1">
      <c r="A629" s="38"/>
      <c r="B629" s="38"/>
      <c r="C629" s="38"/>
      <c r="D629" s="38"/>
      <c r="E629" s="38"/>
      <c r="F629" s="38"/>
      <c r="G629" s="38"/>
      <c r="H629" s="38"/>
      <c r="I629" s="38"/>
      <c r="J629" s="38"/>
      <c r="K629" s="38"/>
      <c r="L629" s="51"/>
      <c r="M629" s="51"/>
      <c r="N629" s="51"/>
      <c r="O629" s="38"/>
      <c r="P629" s="38"/>
      <c r="Q629" s="38"/>
      <c r="R629" s="38"/>
      <c r="S629" s="38"/>
      <c r="T629" s="38"/>
      <c r="U629" s="38"/>
      <c r="V629" s="38"/>
      <c r="W629" s="38"/>
      <c r="X629" s="38"/>
      <c r="Y629" s="38"/>
      <c r="Z629" s="38"/>
    </row>
    <row r="630" spans="1:26" ht="32.25" customHeight="1">
      <c r="A630" s="38"/>
      <c r="B630" s="38"/>
      <c r="C630" s="38"/>
      <c r="D630" s="38"/>
      <c r="E630" s="38"/>
      <c r="F630" s="38"/>
      <c r="G630" s="38"/>
      <c r="H630" s="38"/>
      <c r="I630" s="38"/>
      <c r="J630" s="38"/>
      <c r="K630" s="38"/>
      <c r="L630" s="51"/>
      <c r="M630" s="51"/>
      <c r="N630" s="51"/>
      <c r="O630" s="38"/>
      <c r="P630" s="38"/>
      <c r="Q630" s="38"/>
      <c r="R630" s="38"/>
      <c r="S630" s="38"/>
      <c r="T630" s="38"/>
      <c r="U630" s="38"/>
      <c r="V630" s="38"/>
      <c r="W630" s="38"/>
      <c r="X630" s="38"/>
      <c r="Y630" s="38"/>
      <c r="Z630" s="38"/>
    </row>
    <row r="631" spans="1:26" ht="32.25" customHeight="1">
      <c r="A631" s="38"/>
      <c r="B631" s="38"/>
      <c r="C631" s="38"/>
      <c r="D631" s="38"/>
      <c r="E631" s="38"/>
      <c r="F631" s="38"/>
      <c r="G631" s="38"/>
      <c r="H631" s="38"/>
      <c r="I631" s="38"/>
      <c r="J631" s="38"/>
      <c r="K631" s="38"/>
      <c r="L631" s="51"/>
      <c r="M631" s="51"/>
      <c r="N631" s="51"/>
      <c r="O631" s="38"/>
      <c r="P631" s="38"/>
      <c r="Q631" s="38"/>
      <c r="R631" s="38"/>
      <c r="S631" s="38"/>
      <c r="T631" s="38"/>
      <c r="U631" s="38"/>
      <c r="V631" s="38"/>
      <c r="W631" s="38"/>
      <c r="X631" s="38"/>
      <c r="Y631" s="38"/>
      <c r="Z631" s="38"/>
    </row>
    <row r="632" spans="1:26" ht="32.25" customHeight="1">
      <c r="A632" s="38"/>
      <c r="B632" s="38"/>
      <c r="C632" s="38"/>
      <c r="D632" s="38"/>
      <c r="E632" s="38"/>
      <c r="F632" s="38"/>
      <c r="G632" s="38"/>
      <c r="H632" s="38"/>
      <c r="I632" s="38"/>
      <c r="J632" s="38"/>
      <c r="K632" s="38"/>
      <c r="L632" s="51"/>
      <c r="M632" s="51"/>
      <c r="N632" s="51"/>
      <c r="O632" s="38"/>
      <c r="P632" s="38"/>
      <c r="Q632" s="38"/>
      <c r="R632" s="38"/>
      <c r="S632" s="38"/>
      <c r="T632" s="38"/>
      <c r="U632" s="38"/>
      <c r="V632" s="38"/>
      <c r="W632" s="38"/>
      <c r="X632" s="38"/>
      <c r="Y632" s="38"/>
      <c r="Z632" s="38"/>
    </row>
    <row r="633" spans="1:26" ht="32.25" customHeight="1">
      <c r="A633" s="38"/>
      <c r="B633" s="38"/>
      <c r="C633" s="38"/>
      <c r="D633" s="38"/>
      <c r="E633" s="38"/>
      <c r="F633" s="38"/>
      <c r="G633" s="38"/>
      <c r="H633" s="38"/>
      <c r="I633" s="38"/>
      <c r="J633" s="38"/>
      <c r="K633" s="38"/>
      <c r="L633" s="51"/>
      <c r="M633" s="51"/>
      <c r="N633" s="51"/>
      <c r="O633" s="38"/>
      <c r="P633" s="38"/>
      <c r="Q633" s="38"/>
      <c r="R633" s="38"/>
      <c r="S633" s="38"/>
      <c r="T633" s="38"/>
      <c r="U633" s="38"/>
      <c r="V633" s="38"/>
      <c r="W633" s="38"/>
      <c r="X633" s="38"/>
      <c r="Y633" s="38"/>
      <c r="Z633" s="38"/>
    </row>
    <row r="634" spans="1:26" ht="32.25" customHeight="1">
      <c r="A634" s="38"/>
      <c r="B634" s="38"/>
      <c r="C634" s="38"/>
      <c r="D634" s="38"/>
      <c r="E634" s="38"/>
      <c r="F634" s="38"/>
      <c r="G634" s="38"/>
      <c r="H634" s="38"/>
      <c r="I634" s="38"/>
      <c r="J634" s="38"/>
      <c r="K634" s="38"/>
      <c r="L634" s="51"/>
      <c r="M634" s="51"/>
      <c r="N634" s="51"/>
      <c r="O634" s="38"/>
      <c r="P634" s="38"/>
      <c r="Q634" s="38"/>
      <c r="R634" s="38"/>
      <c r="S634" s="38"/>
      <c r="T634" s="38"/>
      <c r="U634" s="38"/>
      <c r="V634" s="38"/>
      <c r="W634" s="38"/>
      <c r="X634" s="38"/>
      <c r="Y634" s="38"/>
      <c r="Z634" s="38"/>
    </row>
    <row r="635" spans="1:26" ht="32.25" customHeight="1">
      <c r="A635" s="38"/>
      <c r="B635" s="38"/>
      <c r="C635" s="38"/>
      <c r="D635" s="38"/>
      <c r="E635" s="38"/>
      <c r="F635" s="38"/>
      <c r="G635" s="38"/>
      <c r="H635" s="38"/>
      <c r="I635" s="38"/>
      <c r="J635" s="38"/>
      <c r="K635" s="38"/>
      <c r="L635" s="51"/>
      <c r="M635" s="51"/>
      <c r="N635" s="51"/>
      <c r="O635" s="38"/>
      <c r="P635" s="38"/>
      <c r="Q635" s="38"/>
      <c r="R635" s="38"/>
      <c r="S635" s="38"/>
      <c r="T635" s="38"/>
      <c r="U635" s="38"/>
      <c r="V635" s="38"/>
      <c r="W635" s="38"/>
      <c r="X635" s="38"/>
      <c r="Y635" s="38"/>
      <c r="Z635" s="38"/>
    </row>
    <row r="636" spans="1:26" ht="32.25" customHeight="1">
      <c r="A636" s="38"/>
      <c r="B636" s="38"/>
      <c r="C636" s="38"/>
      <c r="D636" s="38"/>
      <c r="E636" s="38"/>
      <c r="F636" s="38"/>
      <c r="G636" s="38"/>
      <c r="H636" s="38"/>
      <c r="I636" s="38"/>
      <c r="J636" s="38"/>
      <c r="K636" s="38"/>
      <c r="L636" s="51"/>
      <c r="M636" s="51"/>
      <c r="N636" s="51"/>
      <c r="O636" s="38"/>
      <c r="P636" s="38"/>
      <c r="Q636" s="38"/>
      <c r="R636" s="38"/>
      <c r="S636" s="38"/>
      <c r="T636" s="38"/>
      <c r="U636" s="38"/>
      <c r="V636" s="38"/>
      <c r="W636" s="38"/>
      <c r="X636" s="38"/>
      <c r="Y636" s="38"/>
      <c r="Z636" s="38"/>
    </row>
    <row r="637" spans="1:26" ht="32.25" customHeight="1">
      <c r="A637" s="38"/>
      <c r="B637" s="38"/>
      <c r="C637" s="38"/>
      <c r="D637" s="38"/>
      <c r="E637" s="38"/>
      <c r="F637" s="38"/>
      <c r="G637" s="38"/>
      <c r="H637" s="38"/>
      <c r="I637" s="38"/>
      <c r="J637" s="38"/>
      <c r="K637" s="38"/>
      <c r="L637" s="51"/>
      <c r="M637" s="51"/>
      <c r="N637" s="51"/>
      <c r="O637" s="38"/>
      <c r="P637" s="38"/>
      <c r="Q637" s="38"/>
      <c r="R637" s="38"/>
      <c r="S637" s="38"/>
      <c r="T637" s="38"/>
      <c r="U637" s="38"/>
      <c r="V637" s="38"/>
      <c r="W637" s="38"/>
      <c r="X637" s="38"/>
      <c r="Y637" s="38"/>
      <c r="Z637" s="38"/>
    </row>
    <row r="638" spans="1:26" ht="32.25" customHeight="1">
      <c r="A638" s="38"/>
      <c r="B638" s="38"/>
      <c r="C638" s="38"/>
      <c r="D638" s="38"/>
      <c r="E638" s="38"/>
      <c r="F638" s="38"/>
      <c r="G638" s="38"/>
      <c r="H638" s="38"/>
      <c r="I638" s="38"/>
      <c r="J638" s="38"/>
      <c r="K638" s="38"/>
      <c r="L638" s="51"/>
      <c r="M638" s="51"/>
      <c r="N638" s="51"/>
      <c r="O638" s="38"/>
      <c r="P638" s="38"/>
      <c r="Q638" s="38"/>
      <c r="R638" s="38"/>
      <c r="S638" s="38"/>
      <c r="T638" s="38"/>
      <c r="U638" s="38"/>
      <c r="V638" s="38"/>
      <c r="W638" s="38"/>
      <c r="X638" s="38"/>
      <c r="Y638" s="38"/>
      <c r="Z638" s="38"/>
    </row>
    <row r="639" spans="1:26" ht="32.25" customHeight="1">
      <c r="A639" s="38"/>
      <c r="B639" s="38"/>
      <c r="C639" s="38"/>
      <c r="D639" s="38"/>
      <c r="E639" s="38"/>
      <c r="F639" s="38"/>
      <c r="G639" s="38"/>
      <c r="H639" s="38"/>
      <c r="I639" s="38"/>
      <c r="J639" s="38"/>
      <c r="K639" s="38"/>
      <c r="L639" s="51"/>
      <c r="M639" s="51"/>
      <c r="N639" s="51"/>
      <c r="O639" s="38"/>
      <c r="P639" s="38"/>
      <c r="Q639" s="38"/>
      <c r="R639" s="38"/>
      <c r="S639" s="38"/>
      <c r="T639" s="38"/>
      <c r="U639" s="38"/>
      <c r="V639" s="38"/>
      <c r="W639" s="38"/>
      <c r="X639" s="38"/>
      <c r="Y639" s="38"/>
      <c r="Z639" s="38"/>
    </row>
    <row r="640" spans="1:26" ht="32.25" customHeight="1">
      <c r="A640" s="38"/>
      <c r="B640" s="38"/>
      <c r="C640" s="38"/>
      <c r="D640" s="38"/>
      <c r="E640" s="38"/>
      <c r="F640" s="38"/>
      <c r="G640" s="38"/>
      <c r="H640" s="38"/>
      <c r="I640" s="38"/>
      <c r="J640" s="38"/>
      <c r="K640" s="38"/>
      <c r="L640" s="51"/>
      <c r="M640" s="51"/>
      <c r="N640" s="51"/>
      <c r="O640" s="38"/>
      <c r="P640" s="38"/>
      <c r="Q640" s="38"/>
      <c r="R640" s="38"/>
      <c r="S640" s="38"/>
      <c r="T640" s="38"/>
      <c r="U640" s="38"/>
      <c r="V640" s="38"/>
      <c r="W640" s="38"/>
      <c r="X640" s="38"/>
      <c r="Y640" s="38"/>
      <c r="Z640" s="38"/>
    </row>
    <row r="641" spans="1:26" ht="32.25" customHeight="1">
      <c r="A641" s="38"/>
      <c r="B641" s="38"/>
      <c r="C641" s="38"/>
      <c r="D641" s="38"/>
      <c r="E641" s="38"/>
      <c r="F641" s="38"/>
      <c r="G641" s="38"/>
      <c r="H641" s="38"/>
      <c r="I641" s="38"/>
      <c r="J641" s="38"/>
      <c r="K641" s="38"/>
      <c r="L641" s="51"/>
      <c r="M641" s="51"/>
      <c r="N641" s="51"/>
      <c r="O641" s="38"/>
      <c r="P641" s="38"/>
      <c r="Q641" s="38"/>
      <c r="R641" s="38"/>
      <c r="S641" s="38"/>
      <c r="T641" s="38"/>
      <c r="U641" s="38"/>
      <c r="V641" s="38"/>
      <c r="W641" s="38"/>
      <c r="X641" s="38"/>
      <c r="Y641" s="38"/>
      <c r="Z641" s="38"/>
    </row>
    <row r="642" spans="1:26" ht="32.25" customHeight="1">
      <c r="A642" s="38"/>
      <c r="B642" s="38"/>
      <c r="C642" s="38"/>
      <c r="D642" s="38"/>
      <c r="E642" s="38"/>
      <c r="F642" s="38"/>
      <c r="G642" s="38"/>
      <c r="H642" s="38"/>
      <c r="I642" s="38"/>
      <c r="J642" s="38"/>
      <c r="K642" s="38"/>
      <c r="L642" s="51"/>
      <c r="M642" s="51"/>
      <c r="N642" s="51"/>
      <c r="O642" s="38"/>
      <c r="P642" s="38"/>
      <c r="Q642" s="38"/>
      <c r="R642" s="38"/>
      <c r="S642" s="38"/>
      <c r="T642" s="38"/>
      <c r="U642" s="38"/>
      <c r="V642" s="38"/>
      <c r="W642" s="38"/>
      <c r="X642" s="38"/>
      <c r="Y642" s="38"/>
      <c r="Z642" s="38"/>
    </row>
    <row r="643" spans="1:26" ht="32.25" customHeight="1">
      <c r="A643" s="38"/>
      <c r="B643" s="38"/>
      <c r="C643" s="38"/>
      <c r="D643" s="38"/>
      <c r="E643" s="38"/>
      <c r="F643" s="38"/>
      <c r="G643" s="38"/>
      <c r="H643" s="38"/>
      <c r="I643" s="38"/>
      <c r="J643" s="38"/>
      <c r="K643" s="38"/>
      <c r="L643" s="51"/>
      <c r="M643" s="51"/>
      <c r="N643" s="51"/>
      <c r="O643" s="38"/>
      <c r="P643" s="38"/>
      <c r="Q643" s="38"/>
      <c r="R643" s="38"/>
      <c r="S643" s="38"/>
      <c r="T643" s="38"/>
      <c r="U643" s="38"/>
      <c r="V643" s="38"/>
      <c r="W643" s="38"/>
      <c r="X643" s="38"/>
      <c r="Y643" s="38"/>
      <c r="Z643" s="38"/>
    </row>
    <row r="644" spans="1:26" ht="32.25" customHeight="1">
      <c r="A644" s="38"/>
      <c r="B644" s="38"/>
      <c r="C644" s="38"/>
      <c r="D644" s="38"/>
      <c r="E644" s="38"/>
      <c r="F644" s="38"/>
      <c r="G644" s="38"/>
      <c r="H644" s="38"/>
      <c r="I644" s="38"/>
      <c r="J644" s="38"/>
      <c r="K644" s="38"/>
      <c r="L644" s="51"/>
      <c r="M644" s="51"/>
      <c r="N644" s="51"/>
      <c r="O644" s="38"/>
      <c r="P644" s="38"/>
      <c r="Q644" s="38"/>
      <c r="R644" s="38"/>
      <c r="S644" s="38"/>
      <c r="T644" s="38"/>
      <c r="U644" s="38"/>
      <c r="V644" s="38"/>
      <c r="W644" s="38"/>
      <c r="X644" s="38"/>
      <c r="Y644" s="38"/>
      <c r="Z644" s="38"/>
    </row>
    <row r="645" spans="1:26" ht="32.25" customHeight="1">
      <c r="A645" s="38"/>
      <c r="B645" s="38"/>
      <c r="C645" s="38"/>
      <c r="D645" s="38"/>
      <c r="E645" s="38"/>
      <c r="F645" s="38"/>
      <c r="G645" s="38"/>
      <c r="H645" s="38"/>
      <c r="I645" s="38"/>
      <c r="J645" s="38"/>
      <c r="K645" s="38"/>
      <c r="L645" s="51"/>
      <c r="M645" s="51"/>
      <c r="N645" s="51"/>
      <c r="O645" s="38"/>
      <c r="P645" s="38"/>
      <c r="Q645" s="38"/>
      <c r="R645" s="38"/>
      <c r="S645" s="38"/>
      <c r="T645" s="38"/>
      <c r="U645" s="38"/>
      <c r="V645" s="38"/>
      <c r="W645" s="38"/>
      <c r="X645" s="38"/>
      <c r="Y645" s="38"/>
      <c r="Z645" s="38"/>
    </row>
    <row r="646" spans="1:26" ht="32.25" customHeight="1">
      <c r="A646" s="38"/>
      <c r="B646" s="38"/>
      <c r="C646" s="38"/>
      <c r="D646" s="38"/>
      <c r="E646" s="38"/>
      <c r="F646" s="38"/>
      <c r="G646" s="38"/>
      <c r="H646" s="38"/>
      <c r="I646" s="38"/>
      <c r="J646" s="38"/>
      <c r="K646" s="38"/>
      <c r="L646" s="51"/>
      <c r="M646" s="51"/>
      <c r="N646" s="51"/>
      <c r="O646" s="38"/>
      <c r="P646" s="38"/>
      <c r="Q646" s="38"/>
      <c r="R646" s="38"/>
      <c r="S646" s="38"/>
      <c r="T646" s="38"/>
      <c r="U646" s="38"/>
      <c r="V646" s="38"/>
      <c r="W646" s="38"/>
      <c r="X646" s="38"/>
      <c r="Y646" s="38"/>
      <c r="Z646" s="38"/>
    </row>
    <row r="647" spans="1:26" ht="32.25" customHeight="1">
      <c r="A647" s="38"/>
      <c r="B647" s="38"/>
      <c r="C647" s="38"/>
      <c r="D647" s="38"/>
      <c r="E647" s="38"/>
      <c r="F647" s="38"/>
      <c r="G647" s="38"/>
      <c r="H647" s="38"/>
      <c r="I647" s="38"/>
      <c r="J647" s="38"/>
      <c r="K647" s="38"/>
      <c r="L647" s="51"/>
      <c r="M647" s="51"/>
      <c r="N647" s="51"/>
      <c r="O647" s="38"/>
      <c r="P647" s="38"/>
      <c r="Q647" s="38"/>
      <c r="R647" s="38"/>
      <c r="S647" s="38"/>
      <c r="T647" s="38"/>
      <c r="U647" s="38"/>
      <c r="V647" s="38"/>
      <c r="W647" s="38"/>
      <c r="X647" s="38"/>
      <c r="Y647" s="38"/>
      <c r="Z647" s="38"/>
    </row>
    <row r="648" spans="1:26" ht="32.25" customHeight="1">
      <c r="A648" s="38"/>
      <c r="B648" s="38"/>
      <c r="C648" s="38"/>
      <c r="D648" s="38"/>
      <c r="E648" s="38"/>
      <c r="F648" s="38"/>
      <c r="G648" s="38"/>
      <c r="H648" s="38"/>
      <c r="I648" s="38"/>
      <c r="J648" s="38"/>
      <c r="K648" s="38"/>
      <c r="L648" s="51"/>
      <c r="M648" s="51"/>
      <c r="N648" s="51"/>
      <c r="O648" s="38"/>
      <c r="P648" s="38"/>
      <c r="Q648" s="38"/>
      <c r="R648" s="38"/>
      <c r="S648" s="38"/>
      <c r="T648" s="38"/>
      <c r="U648" s="38"/>
      <c r="V648" s="38"/>
      <c r="W648" s="38"/>
      <c r="X648" s="38"/>
      <c r="Y648" s="38"/>
      <c r="Z648" s="38"/>
    </row>
    <row r="649" spans="1:26" ht="32.25" customHeight="1">
      <c r="A649" s="38"/>
      <c r="B649" s="38"/>
      <c r="C649" s="38"/>
      <c r="D649" s="38"/>
      <c r="E649" s="38"/>
      <c r="F649" s="38"/>
      <c r="G649" s="38"/>
      <c r="H649" s="38"/>
      <c r="I649" s="38"/>
      <c r="J649" s="38"/>
      <c r="K649" s="38"/>
      <c r="L649" s="51"/>
      <c r="M649" s="51"/>
      <c r="N649" s="51"/>
      <c r="O649" s="38"/>
      <c r="P649" s="38"/>
      <c r="Q649" s="38"/>
      <c r="R649" s="38"/>
      <c r="S649" s="38"/>
      <c r="T649" s="38"/>
      <c r="U649" s="38"/>
      <c r="V649" s="38"/>
      <c r="W649" s="38"/>
      <c r="X649" s="38"/>
      <c r="Y649" s="38"/>
      <c r="Z649" s="38"/>
    </row>
    <row r="650" spans="1:26" ht="32.25" customHeight="1">
      <c r="A650" s="38"/>
      <c r="B650" s="38"/>
      <c r="C650" s="38"/>
      <c r="D650" s="38"/>
      <c r="E650" s="38"/>
      <c r="F650" s="38"/>
      <c r="G650" s="38"/>
      <c r="H650" s="38"/>
      <c r="I650" s="38"/>
      <c r="J650" s="38"/>
      <c r="K650" s="38"/>
      <c r="L650" s="51"/>
      <c r="M650" s="51"/>
      <c r="N650" s="51"/>
      <c r="O650" s="38"/>
      <c r="P650" s="38"/>
      <c r="Q650" s="38"/>
      <c r="R650" s="38"/>
      <c r="S650" s="38"/>
      <c r="T650" s="38"/>
      <c r="U650" s="38"/>
      <c r="V650" s="38"/>
      <c r="W650" s="38"/>
      <c r="X650" s="38"/>
      <c r="Y650" s="38"/>
      <c r="Z650" s="38"/>
    </row>
    <row r="651" spans="1:26" ht="32.25" customHeight="1">
      <c r="A651" s="38"/>
      <c r="B651" s="38"/>
      <c r="C651" s="38"/>
      <c r="D651" s="38"/>
      <c r="E651" s="38"/>
      <c r="F651" s="38"/>
      <c r="G651" s="38"/>
      <c r="H651" s="38"/>
      <c r="I651" s="38"/>
      <c r="J651" s="38"/>
      <c r="K651" s="38"/>
      <c r="L651" s="51"/>
      <c r="M651" s="51"/>
      <c r="N651" s="51"/>
      <c r="O651" s="38"/>
      <c r="P651" s="38"/>
      <c r="Q651" s="38"/>
      <c r="R651" s="38"/>
      <c r="S651" s="38"/>
      <c r="T651" s="38"/>
      <c r="U651" s="38"/>
      <c r="V651" s="38"/>
      <c r="W651" s="38"/>
      <c r="X651" s="38"/>
      <c r="Y651" s="38"/>
      <c r="Z651" s="38"/>
    </row>
    <row r="652" spans="1:26" ht="32.25" customHeight="1">
      <c r="A652" s="38"/>
      <c r="B652" s="38"/>
      <c r="C652" s="38"/>
      <c r="D652" s="38"/>
      <c r="E652" s="38"/>
      <c r="F652" s="38"/>
      <c r="G652" s="38"/>
      <c r="H652" s="38"/>
      <c r="I652" s="38"/>
      <c r="J652" s="38"/>
      <c r="K652" s="38"/>
      <c r="L652" s="51"/>
      <c r="M652" s="51"/>
      <c r="N652" s="51"/>
      <c r="O652" s="38"/>
      <c r="P652" s="38"/>
      <c r="Q652" s="38"/>
      <c r="R652" s="38"/>
      <c r="S652" s="38"/>
      <c r="T652" s="38"/>
      <c r="U652" s="38"/>
      <c r="V652" s="38"/>
      <c r="W652" s="38"/>
      <c r="X652" s="38"/>
      <c r="Y652" s="38"/>
      <c r="Z652" s="38"/>
    </row>
    <row r="653" spans="1:26" ht="32.25" customHeight="1">
      <c r="A653" s="38"/>
      <c r="B653" s="38"/>
      <c r="C653" s="38"/>
      <c r="D653" s="38"/>
      <c r="E653" s="38"/>
      <c r="F653" s="38"/>
      <c r="G653" s="38"/>
      <c r="H653" s="38"/>
      <c r="I653" s="38"/>
      <c r="J653" s="38"/>
      <c r="K653" s="38"/>
      <c r="L653" s="51"/>
      <c r="M653" s="51"/>
      <c r="N653" s="51"/>
      <c r="O653" s="38"/>
      <c r="P653" s="38"/>
      <c r="Q653" s="38"/>
      <c r="R653" s="38"/>
      <c r="S653" s="38"/>
      <c r="T653" s="38"/>
      <c r="U653" s="38"/>
      <c r="V653" s="38"/>
      <c r="W653" s="38"/>
      <c r="X653" s="38"/>
      <c r="Y653" s="38"/>
      <c r="Z653" s="38"/>
    </row>
    <row r="654" spans="1:26" ht="32.25" customHeight="1">
      <c r="A654" s="38"/>
      <c r="B654" s="38"/>
      <c r="C654" s="38"/>
      <c r="D654" s="38"/>
      <c r="E654" s="38"/>
      <c r="F654" s="38"/>
      <c r="G654" s="38"/>
      <c r="H654" s="38"/>
      <c r="I654" s="38"/>
      <c r="J654" s="38"/>
      <c r="K654" s="38"/>
      <c r="L654" s="51"/>
      <c r="M654" s="51"/>
      <c r="N654" s="51"/>
      <c r="O654" s="38"/>
      <c r="P654" s="38"/>
      <c r="Q654" s="38"/>
      <c r="R654" s="38"/>
      <c r="S654" s="38"/>
      <c r="T654" s="38"/>
      <c r="U654" s="38"/>
      <c r="V654" s="38"/>
      <c r="W654" s="38"/>
      <c r="X654" s="38"/>
      <c r="Y654" s="38"/>
      <c r="Z654" s="38"/>
    </row>
    <row r="655" spans="1:26" ht="32.25" customHeight="1">
      <c r="A655" s="38"/>
      <c r="B655" s="38"/>
      <c r="C655" s="38"/>
      <c r="D655" s="38"/>
      <c r="E655" s="38"/>
      <c r="F655" s="38"/>
      <c r="G655" s="38"/>
      <c r="H655" s="38"/>
      <c r="I655" s="38"/>
      <c r="J655" s="38"/>
      <c r="K655" s="38"/>
      <c r="L655" s="51"/>
      <c r="M655" s="51"/>
      <c r="N655" s="51"/>
      <c r="O655" s="38"/>
      <c r="P655" s="38"/>
      <c r="Q655" s="38"/>
      <c r="R655" s="38"/>
      <c r="S655" s="38"/>
      <c r="T655" s="38"/>
      <c r="U655" s="38"/>
      <c r="V655" s="38"/>
      <c r="W655" s="38"/>
      <c r="X655" s="38"/>
      <c r="Y655" s="38"/>
      <c r="Z655" s="38"/>
    </row>
    <row r="656" spans="1:26" ht="32.25" customHeight="1">
      <c r="A656" s="38"/>
      <c r="B656" s="38"/>
      <c r="C656" s="38"/>
      <c r="D656" s="38"/>
      <c r="E656" s="38"/>
      <c r="F656" s="38"/>
      <c r="G656" s="38"/>
      <c r="H656" s="38"/>
      <c r="I656" s="38"/>
      <c r="J656" s="38"/>
      <c r="K656" s="38"/>
      <c r="L656" s="51"/>
      <c r="M656" s="51"/>
      <c r="N656" s="51"/>
      <c r="O656" s="38"/>
      <c r="P656" s="38"/>
      <c r="Q656" s="38"/>
      <c r="R656" s="38"/>
      <c r="S656" s="38"/>
      <c r="T656" s="38"/>
      <c r="U656" s="38"/>
      <c r="V656" s="38"/>
      <c r="W656" s="38"/>
      <c r="X656" s="38"/>
      <c r="Y656" s="38"/>
      <c r="Z656" s="38"/>
    </row>
    <row r="657" spans="1:26" ht="32.25" customHeight="1">
      <c r="A657" s="38"/>
      <c r="B657" s="38"/>
      <c r="C657" s="38"/>
      <c r="D657" s="38"/>
      <c r="E657" s="38"/>
      <c r="F657" s="38"/>
      <c r="G657" s="38"/>
      <c r="H657" s="38"/>
      <c r="I657" s="38"/>
      <c r="J657" s="38"/>
      <c r="K657" s="38"/>
      <c r="L657" s="51"/>
      <c r="M657" s="51"/>
      <c r="N657" s="51"/>
      <c r="O657" s="38"/>
      <c r="P657" s="38"/>
      <c r="Q657" s="38"/>
      <c r="R657" s="38"/>
      <c r="S657" s="38"/>
      <c r="T657" s="38"/>
      <c r="U657" s="38"/>
      <c r="V657" s="38"/>
      <c r="W657" s="38"/>
      <c r="X657" s="38"/>
      <c r="Y657" s="38"/>
      <c r="Z657" s="38"/>
    </row>
    <row r="658" spans="1:26" ht="32.25" customHeight="1">
      <c r="A658" s="38"/>
      <c r="B658" s="38"/>
      <c r="C658" s="38"/>
      <c r="D658" s="38"/>
      <c r="E658" s="38"/>
      <c r="F658" s="38"/>
      <c r="G658" s="38"/>
      <c r="H658" s="38"/>
      <c r="I658" s="38"/>
      <c r="J658" s="38"/>
      <c r="K658" s="38"/>
      <c r="L658" s="51"/>
      <c r="M658" s="51"/>
      <c r="N658" s="51"/>
      <c r="O658" s="38"/>
      <c r="P658" s="38"/>
      <c r="Q658" s="38"/>
      <c r="R658" s="38"/>
      <c r="S658" s="38"/>
      <c r="T658" s="38"/>
      <c r="U658" s="38"/>
      <c r="V658" s="38"/>
      <c r="W658" s="38"/>
      <c r="X658" s="38"/>
      <c r="Y658" s="38"/>
      <c r="Z658" s="38"/>
    </row>
    <row r="659" spans="1:26" ht="32.25" customHeight="1">
      <c r="A659" s="38"/>
      <c r="B659" s="38"/>
      <c r="C659" s="38"/>
      <c r="D659" s="38"/>
      <c r="E659" s="38"/>
      <c r="F659" s="38"/>
      <c r="G659" s="38"/>
      <c r="H659" s="38"/>
      <c r="I659" s="38"/>
      <c r="J659" s="38"/>
      <c r="K659" s="38"/>
      <c r="L659" s="51"/>
      <c r="M659" s="51"/>
      <c r="N659" s="51"/>
      <c r="O659" s="38"/>
      <c r="P659" s="38"/>
      <c r="Q659" s="38"/>
      <c r="R659" s="38"/>
      <c r="S659" s="38"/>
      <c r="T659" s="38"/>
      <c r="U659" s="38"/>
      <c r="V659" s="38"/>
      <c r="W659" s="38"/>
      <c r="X659" s="38"/>
      <c r="Y659" s="38"/>
      <c r="Z659" s="38"/>
    </row>
    <row r="660" spans="1:26" ht="32.25" customHeight="1">
      <c r="A660" s="38"/>
      <c r="B660" s="38"/>
      <c r="C660" s="38"/>
      <c r="D660" s="38"/>
      <c r="E660" s="38"/>
      <c r="F660" s="38"/>
      <c r="G660" s="38"/>
      <c r="H660" s="38"/>
      <c r="I660" s="38"/>
      <c r="J660" s="38"/>
      <c r="K660" s="38"/>
      <c r="L660" s="51"/>
      <c r="M660" s="51"/>
      <c r="N660" s="51"/>
      <c r="O660" s="38"/>
      <c r="P660" s="38"/>
      <c r="Q660" s="38"/>
      <c r="R660" s="38"/>
      <c r="S660" s="38"/>
      <c r="T660" s="38"/>
      <c r="U660" s="38"/>
      <c r="V660" s="38"/>
      <c r="W660" s="38"/>
      <c r="X660" s="38"/>
      <c r="Y660" s="38"/>
      <c r="Z660" s="38"/>
    </row>
    <row r="661" spans="1:26" ht="32.25" customHeight="1">
      <c r="A661" s="38"/>
      <c r="B661" s="38"/>
      <c r="C661" s="38"/>
      <c r="D661" s="38"/>
      <c r="E661" s="38"/>
      <c r="F661" s="38"/>
      <c r="G661" s="38"/>
      <c r="H661" s="38"/>
      <c r="I661" s="38"/>
      <c r="J661" s="38"/>
      <c r="K661" s="38"/>
      <c r="L661" s="51"/>
      <c r="M661" s="51"/>
      <c r="N661" s="51"/>
      <c r="O661" s="38"/>
      <c r="P661" s="38"/>
      <c r="Q661" s="38"/>
      <c r="R661" s="38"/>
      <c r="S661" s="38"/>
      <c r="T661" s="38"/>
      <c r="U661" s="38"/>
      <c r="V661" s="38"/>
      <c r="W661" s="38"/>
      <c r="X661" s="38"/>
      <c r="Y661" s="38"/>
      <c r="Z661" s="38"/>
    </row>
    <row r="662" spans="1:26" ht="32.25" customHeight="1">
      <c r="A662" s="38"/>
      <c r="B662" s="38"/>
      <c r="C662" s="38"/>
      <c r="D662" s="38"/>
      <c r="E662" s="38"/>
      <c r="F662" s="38"/>
      <c r="G662" s="38"/>
      <c r="H662" s="38"/>
      <c r="I662" s="38"/>
      <c r="J662" s="38"/>
      <c r="K662" s="38"/>
      <c r="L662" s="51"/>
      <c r="M662" s="51"/>
      <c r="N662" s="51"/>
      <c r="O662" s="38"/>
      <c r="P662" s="38"/>
      <c r="Q662" s="38"/>
      <c r="R662" s="38"/>
      <c r="S662" s="38"/>
      <c r="T662" s="38"/>
      <c r="U662" s="38"/>
      <c r="V662" s="38"/>
      <c r="W662" s="38"/>
      <c r="X662" s="38"/>
      <c r="Y662" s="38"/>
      <c r="Z662" s="38"/>
    </row>
    <row r="663" spans="1:26" ht="32.25" customHeight="1">
      <c r="A663" s="38"/>
      <c r="B663" s="38"/>
      <c r="C663" s="38"/>
      <c r="D663" s="38"/>
      <c r="E663" s="38"/>
      <c r="F663" s="38"/>
      <c r="G663" s="38"/>
      <c r="H663" s="38"/>
      <c r="I663" s="38"/>
      <c r="J663" s="38"/>
      <c r="K663" s="38"/>
      <c r="L663" s="51"/>
      <c r="M663" s="51"/>
      <c r="N663" s="51"/>
      <c r="O663" s="38"/>
      <c r="P663" s="38"/>
      <c r="Q663" s="38"/>
      <c r="R663" s="38"/>
      <c r="S663" s="38"/>
      <c r="T663" s="38"/>
      <c r="U663" s="38"/>
      <c r="V663" s="38"/>
      <c r="W663" s="38"/>
      <c r="X663" s="38"/>
      <c r="Y663" s="38"/>
      <c r="Z663" s="38"/>
    </row>
    <row r="664" spans="1:26" ht="32.25" customHeight="1">
      <c r="A664" s="38"/>
      <c r="B664" s="38"/>
      <c r="C664" s="38"/>
      <c r="D664" s="38"/>
      <c r="E664" s="38"/>
      <c r="F664" s="38"/>
      <c r="G664" s="38"/>
      <c r="H664" s="38"/>
      <c r="I664" s="38"/>
      <c r="J664" s="38"/>
      <c r="K664" s="38"/>
      <c r="L664" s="51"/>
      <c r="M664" s="51"/>
      <c r="N664" s="51"/>
      <c r="O664" s="38"/>
      <c r="P664" s="38"/>
      <c r="Q664" s="38"/>
      <c r="R664" s="38"/>
      <c r="S664" s="38"/>
      <c r="T664" s="38"/>
      <c r="U664" s="38"/>
      <c r="V664" s="38"/>
      <c r="W664" s="38"/>
      <c r="X664" s="38"/>
      <c r="Y664" s="38"/>
      <c r="Z664" s="38"/>
    </row>
    <row r="665" spans="1:26" ht="32.25" customHeight="1">
      <c r="A665" s="38"/>
      <c r="B665" s="38"/>
      <c r="C665" s="38"/>
      <c r="D665" s="38"/>
      <c r="E665" s="38"/>
      <c r="F665" s="38"/>
      <c r="G665" s="38"/>
      <c r="H665" s="38"/>
      <c r="I665" s="38"/>
      <c r="J665" s="38"/>
      <c r="K665" s="38"/>
      <c r="L665" s="51"/>
      <c r="M665" s="51"/>
      <c r="N665" s="51"/>
      <c r="O665" s="38"/>
      <c r="P665" s="38"/>
      <c r="Q665" s="38"/>
      <c r="R665" s="38"/>
      <c r="S665" s="38"/>
      <c r="T665" s="38"/>
      <c r="U665" s="38"/>
      <c r="V665" s="38"/>
      <c r="W665" s="38"/>
      <c r="X665" s="38"/>
      <c r="Y665" s="38"/>
      <c r="Z665" s="38"/>
    </row>
    <row r="666" spans="1:26" ht="32.25" customHeight="1">
      <c r="A666" s="38"/>
      <c r="B666" s="38"/>
      <c r="C666" s="38"/>
      <c r="D666" s="38"/>
      <c r="E666" s="38"/>
      <c r="F666" s="38"/>
      <c r="G666" s="38"/>
      <c r="H666" s="38"/>
      <c r="I666" s="38"/>
      <c r="J666" s="38"/>
      <c r="K666" s="38"/>
      <c r="L666" s="51"/>
      <c r="M666" s="51"/>
      <c r="N666" s="51"/>
      <c r="O666" s="38"/>
      <c r="P666" s="38"/>
      <c r="Q666" s="38"/>
      <c r="R666" s="38"/>
      <c r="S666" s="38"/>
      <c r="T666" s="38"/>
      <c r="U666" s="38"/>
      <c r="V666" s="38"/>
      <c r="W666" s="38"/>
      <c r="X666" s="38"/>
      <c r="Y666" s="38"/>
      <c r="Z666" s="38"/>
    </row>
    <row r="667" spans="1:26" ht="32.25" customHeight="1">
      <c r="A667" s="38"/>
      <c r="B667" s="38"/>
      <c r="C667" s="38"/>
      <c r="D667" s="38"/>
      <c r="E667" s="38"/>
      <c r="F667" s="38"/>
      <c r="G667" s="38"/>
      <c r="H667" s="38"/>
      <c r="I667" s="38"/>
      <c r="J667" s="38"/>
      <c r="K667" s="38"/>
      <c r="L667" s="51"/>
      <c r="M667" s="51"/>
      <c r="N667" s="51"/>
      <c r="O667" s="38"/>
      <c r="P667" s="38"/>
      <c r="Q667" s="38"/>
      <c r="R667" s="38"/>
      <c r="S667" s="38"/>
      <c r="T667" s="38"/>
      <c r="U667" s="38"/>
      <c r="V667" s="38"/>
      <c r="W667" s="38"/>
      <c r="X667" s="38"/>
      <c r="Y667" s="38"/>
      <c r="Z667" s="38"/>
    </row>
    <row r="668" spans="1:26" ht="32.25" customHeight="1">
      <c r="A668" s="38"/>
      <c r="B668" s="38"/>
      <c r="C668" s="38"/>
      <c r="D668" s="38"/>
      <c r="E668" s="38"/>
      <c r="F668" s="38"/>
      <c r="G668" s="38"/>
      <c r="H668" s="38"/>
      <c r="I668" s="38"/>
      <c r="J668" s="38"/>
      <c r="K668" s="38"/>
      <c r="L668" s="51"/>
      <c r="M668" s="51"/>
      <c r="N668" s="51"/>
      <c r="O668" s="38"/>
      <c r="P668" s="38"/>
      <c r="Q668" s="38"/>
      <c r="R668" s="38"/>
      <c r="S668" s="38"/>
      <c r="T668" s="38"/>
      <c r="U668" s="38"/>
      <c r="V668" s="38"/>
      <c r="W668" s="38"/>
      <c r="X668" s="38"/>
      <c r="Y668" s="38"/>
      <c r="Z668" s="38"/>
    </row>
    <row r="669" spans="1:26" ht="32.25" customHeight="1">
      <c r="A669" s="38"/>
      <c r="B669" s="38"/>
      <c r="C669" s="38"/>
      <c r="D669" s="38"/>
      <c r="E669" s="38"/>
      <c r="F669" s="38"/>
      <c r="G669" s="38"/>
      <c r="H669" s="38"/>
      <c r="I669" s="38"/>
      <c r="J669" s="38"/>
      <c r="K669" s="38"/>
      <c r="L669" s="51"/>
      <c r="M669" s="51"/>
      <c r="N669" s="51"/>
      <c r="O669" s="38"/>
      <c r="P669" s="38"/>
      <c r="Q669" s="38"/>
      <c r="R669" s="38"/>
      <c r="S669" s="38"/>
      <c r="T669" s="38"/>
      <c r="U669" s="38"/>
      <c r="V669" s="38"/>
      <c r="W669" s="38"/>
      <c r="X669" s="38"/>
      <c r="Y669" s="38"/>
      <c r="Z669" s="38"/>
    </row>
    <row r="670" spans="1:26" ht="32.25" customHeight="1">
      <c r="A670" s="38"/>
      <c r="B670" s="38"/>
      <c r="C670" s="38"/>
      <c r="D670" s="38"/>
      <c r="E670" s="38"/>
      <c r="F670" s="38"/>
      <c r="G670" s="38"/>
      <c r="H670" s="38"/>
      <c r="I670" s="38"/>
      <c r="J670" s="38"/>
      <c r="K670" s="38"/>
      <c r="L670" s="51"/>
      <c r="M670" s="51"/>
      <c r="N670" s="51"/>
      <c r="O670" s="38"/>
      <c r="P670" s="38"/>
      <c r="Q670" s="38"/>
      <c r="R670" s="38"/>
      <c r="S670" s="38"/>
      <c r="T670" s="38"/>
      <c r="U670" s="38"/>
      <c r="V670" s="38"/>
      <c r="W670" s="38"/>
      <c r="X670" s="38"/>
      <c r="Y670" s="38"/>
      <c r="Z670" s="38"/>
    </row>
    <row r="671" spans="1:26" ht="32.25" customHeight="1">
      <c r="A671" s="38"/>
      <c r="B671" s="38"/>
      <c r="C671" s="38"/>
      <c r="D671" s="38"/>
      <c r="E671" s="38"/>
      <c r="F671" s="38"/>
      <c r="G671" s="38"/>
      <c r="H671" s="38"/>
      <c r="I671" s="38"/>
      <c r="J671" s="38"/>
      <c r="K671" s="38"/>
      <c r="L671" s="51"/>
      <c r="M671" s="51"/>
      <c r="N671" s="51"/>
      <c r="O671" s="38"/>
      <c r="P671" s="38"/>
      <c r="Q671" s="38"/>
      <c r="R671" s="38"/>
      <c r="S671" s="38"/>
      <c r="T671" s="38"/>
      <c r="U671" s="38"/>
      <c r="V671" s="38"/>
      <c r="W671" s="38"/>
      <c r="X671" s="38"/>
      <c r="Y671" s="38"/>
      <c r="Z671" s="38"/>
    </row>
    <row r="672" spans="1:26" ht="32.25" customHeight="1">
      <c r="A672" s="38"/>
      <c r="B672" s="38"/>
      <c r="C672" s="38"/>
      <c r="D672" s="38"/>
      <c r="E672" s="38"/>
      <c r="F672" s="38"/>
      <c r="G672" s="38"/>
      <c r="H672" s="38"/>
      <c r="I672" s="38"/>
      <c r="J672" s="38"/>
      <c r="K672" s="38"/>
      <c r="L672" s="51"/>
      <c r="M672" s="51"/>
      <c r="N672" s="51"/>
      <c r="O672" s="38"/>
      <c r="P672" s="38"/>
      <c r="Q672" s="38"/>
      <c r="R672" s="38"/>
      <c r="S672" s="38"/>
      <c r="T672" s="38"/>
      <c r="U672" s="38"/>
      <c r="V672" s="38"/>
      <c r="W672" s="38"/>
      <c r="X672" s="38"/>
      <c r="Y672" s="38"/>
      <c r="Z672" s="38"/>
    </row>
    <row r="673" spans="1:26" ht="32.25" customHeight="1">
      <c r="A673" s="38"/>
      <c r="B673" s="38"/>
      <c r="C673" s="38"/>
      <c r="D673" s="38"/>
      <c r="E673" s="38"/>
      <c r="F673" s="38"/>
      <c r="G673" s="38"/>
      <c r="H673" s="38"/>
      <c r="I673" s="38"/>
      <c r="J673" s="38"/>
      <c r="K673" s="38"/>
      <c r="L673" s="51"/>
      <c r="M673" s="51"/>
      <c r="N673" s="51"/>
      <c r="O673" s="38"/>
      <c r="P673" s="38"/>
      <c r="Q673" s="38"/>
      <c r="R673" s="38"/>
      <c r="S673" s="38"/>
      <c r="T673" s="38"/>
      <c r="U673" s="38"/>
      <c r="V673" s="38"/>
      <c r="W673" s="38"/>
      <c r="X673" s="38"/>
      <c r="Y673" s="38"/>
      <c r="Z673" s="38"/>
    </row>
    <row r="674" spans="1:26" ht="32.25" customHeight="1">
      <c r="A674" s="38"/>
      <c r="B674" s="38"/>
      <c r="C674" s="38"/>
      <c r="D674" s="38"/>
      <c r="E674" s="38"/>
      <c r="F674" s="38"/>
      <c r="G674" s="38"/>
      <c r="H674" s="38"/>
      <c r="I674" s="38"/>
      <c r="J674" s="38"/>
      <c r="K674" s="38"/>
      <c r="L674" s="51"/>
      <c r="M674" s="51"/>
      <c r="N674" s="51"/>
      <c r="O674" s="38"/>
      <c r="P674" s="38"/>
      <c r="Q674" s="38"/>
      <c r="R674" s="38"/>
      <c r="S674" s="38"/>
      <c r="T674" s="38"/>
      <c r="U674" s="38"/>
      <c r="V674" s="38"/>
      <c r="W674" s="38"/>
      <c r="X674" s="38"/>
      <c r="Y674" s="38"/>
      <c r="Z674" s="38"/>
    </row>
    <row r="675" spans="1:26" ht="32.25" customHeight="1">
      <c r="A675" s="38"/>
      <c r="B675" s="38"/>
      <c r="C675" s="38"/>
      <c r="D675" s="38"/>
      <c r="E675" s="38"/>
      <c r="F675" s="38"/>
      <c r="G675" s="38"/>
      <c r="H675" s="38"/>
      <c r="I675" s="38"/>
      <c r="J675" s="38"/>
      <c r="K675" s="38"/>
      <c r="L675" s="51"/>
      <c r="M675" s="51"/>
      <c r="N675" s="51"/>
      <c r="O675" s="38"/>
      <c r="P675" s="38"/>
      <c r="Q675" s="38"/>
      <c r="R675" s="38"/>
      <c r="S675" s="38"/>
      <c r="T675" s="38"/>
      <c r="U675" s="38"/>
      <c r="V675" s="38"/>
      <c r="W675" s="38"/>
      <c r="X675" s="38"/>
      <c r="Y675" s="38"/>
      <c r="Z675" s="38"/>
    </row>
    <row r="676" spans="1:26" ht="32.25" customHeight="1">
      <c r="A676" s="38"/>
      <c r="B676" s="38"/>
      <c r="C676" s="38"/>
      <c r="D676" s="38"/>
      <c r="E676" s="38"/>
      <c r="F676" s="38"/>
      <c r="G676" s="38"/>
      <c r="H676" s="38"/>
      <c r="I676" s="38"/>
      <c r="J676" s="38"/>
      <c r="K676" s="38"/>
      <c r="L676" s="51"/>
      <c r="M676" s="51"/>
      <c r="N676" s="51"/>
      <c r="O676" s="38"/>
      <c r="P676" s="38"/>
      <c r="Q676" s="38"/>
      <c r="R676" s="38"/>
      <c r="S676" s="38"/>
      <c r="T676" s="38"/>
      <c r="U676" s="38"/>
      <c r="V676" s="38"/>
      <c r="W676" s="38"/>
      <c r="X676" s="38"/>
      <c r="Y676" s="38"/>
      <c r="Z676" s="38"/>
    </row>
    <row r="677" spans="1:26" ht="32.25" customHeight="1">
      <c r="A677" s="38"/>
      <c r="B677" s="38"/>
      <c r="C677" s="38"/>
      <c r="D677" s="38"/>
      <c r="E677" s="38"/>
      <c r="F677" s="38"/>
      <c r="G677" s="38"/>
      <c r="H677" s="38"/>
      <c r="I677" s="38"/>
      <c r="J677" s="38"/>
      <c r="K677" s="38"/>
      <c r="L677" s="51"/>
      <c r="M677" s="51"/>
      <c r="N677" s="51"/>
      <c r="O677" s="38"/>
      <c r="P677" s="38"/>
      <c r="Q677" s="38"/>
      <c r="R677" s="38"/>
      <c r="S677" s="38"/>
      <c r="T677" s="38"/>
      <c r="U677" s="38"/>
      <c r="V677" s="38"/>
      <c r="W677" s="38"/>
      <c r="X677" s="38"/>
      <c r="Y677" s="38"/>
      <c r="Z677" s="38"/>
    </row>
    <row r="678" spans="1:26" ht="32.25" customHeight="1">
      <c r="A678" s="38"/>
      <c r="B678" s="38"/>
      <c r="C678" s="38"/>
      <c r="D678" s="38"/>
      <c r="E678" s="38"/>
      <c r="F678" s="38"/>
      <c r="G678" s="38"/>
      <c r="H678" s="38"/>
      <c r="I678" s="38"/>
      <c r="J678" s="38"/>
      <c r="K678" s="38"/>
      <c r="L678" s="51"/>
      <c r="M678" s="51"/>
      <c r="N678" s="51"/>
      <c r="O678" s="38"/>
      <c r="P678" s="38"/>
      <c r="Q678" s="38"/>
      <c r="R678" s="38"/>
      <c r="S678" s="38"/>
      <c r="T678" s="38"/>
      <c r="U678" s="38"/>
      <c r="V678" s="38"/>
      <c r="W678" s="38"/>
      <c r="X678" s="38"/>
      <c r="Y678" s="38"/>
      <c r="Z678" s="38"/>
    </row>
    <row r="679" spans="1:26" ht="32.25" customHeight="1">
      <c r="A679" s="38"/>
      <c r="B679" s="38"/>
      <c r="C679" s="38"/>
      <c r="D679" s="38"/>
      <c r="E679" s="38"/>
      <c r="F679" s="38"/>
      <c r="G679" s="38"/>
      <c r="H679" s="38"/>
      <c r="I679" s="38"/>
      <c r="J679" s="38"/>
      <c r="K679" s="38"/>
      <c r="L679" s="51"/>
      <c r="M679" s="51"/>
      <c r="N679" s="51"/>
      <c r="O679" s="38"/>
      <c r="P679" s="38"/>
      <c r="Q679" s="38"/>
      <c r="R679" s="38"/>
      <c r="S679" s="38"/>
      <c r="T679" s="38"/>
      <c r="U679" s="38"/>
      <c r="V679" s="38"/>
      <c r="W679" s="38"/>
      <c r="X679" s="38"/>
      <c r="Y679" s="38"/>
      <c r="Z679" s="38"/>
    </row>
    <row r="680" spans="1:26" ht="32.25" customHeight="1">
      <c r="A680" s="38"/>
      <c r="B680" s="38"/>
      <c r="C680" s="38"/>
      <c r="D680" s="38"/>
      <c r="E680" s="38"/>
      <c r="F680" s="38"/>
      <c r="G680" s="38"/>
      <c r="H680" s="38"/>
      <c r="I680" s="38"/>
      <c r="J680" s="38"/>
      <c r="K680" s="38"/>
      <c r="L680" s="51"/>
      <c r="M680" s="51"/>
      <c r="N680" s="51"/>
      <c r="O680" s="38"/>
      <c r="P680" s="38"/>
      <c r="Q680" s="38"/>
      <c r="R680" s="38"/>
      <c r="S680" s="38"/>
      <c r="T680" s="38"/>
      <c r="U680" s="38"/>
      <c r="V680" s="38"/>
      <c r="W680" s="38"/>
      <c r="X680" s="38"/>
      <c r="Y680" s="38"/>
      <c r="Z680" s="38"/>
    </row>
    <row r="681" spans="1:26" ht="32.25" customHeight="1">
      <c r="A681" s="38"/>
      <c r="B681" s="38"/>
      <c r="C681" s="38"/>
      <c r="D681" s="38"/>
      <c r="E681" s="38"/>
      <c r="F681" s="38"/>
      <c r="G681" s="38"/>
      <c r="H681" s="38"/>
      <c r="I681" s="38"/>
      <c r="J681" s="38"/>
      <c r="K681" s="38"/>
      <c r="L681" s="51"/>
      <c r="M681" s="51"/>
      <c r="N681" s="51"/>
      <c r="O681" s="38"/>
      <c r="P681" s="38"/>
      <c r="Q681" s="38"/>
      <c r="R681" s="38"/>
      <c r="S681" s="38"/>
      <c r="T681" s="38"/>
      <c r="U681" s="38"/>
      <c r="V681" s="38"/>
      <c r="W681" s="38"/>
      <c r="X681" s="38"/>
      <c r="Y681" s="38"/>
      <c r="Z681" s="38"/>
    </row>
    <row r="682" spans="1:26" ht="32.25" customHeight="1">
      <c r="A682" s="38"/>
      <c r="B682" s="38"/>
      <c r="C682" s="38"/>
      <c r="D682" s="38"/>
      <c r="E682" s="38"/>
      <c r="F682" s="38"/>
      <c r="G682" s="38"/>
      <c r="H682" s="38"/>
      <c r="I682" s="38"/>
      <c r="J682" s="38"/>
      <c r="K682" s="38"/>
      <c r="L682" s="51"/>
      <c r="M682" s="51"/>
      <c r="N682" s="51"/>
      <c r="O682" s="38"/>
      <c r="P682" s="38"/>
      <c r="Q682" s="38"/>
      <c r="R682" s="38"/>
      <c r="S682" s="38"/>
      <c r="T682" s="38"/>
      <c r="U682" s="38"/>
      <c r="V682" s="38"/>
      <c r="W682" s="38"/>
      <c r="X682" s="38"/>
      <c r="Y682" s="38"/>
      <c r="Z682" s="38"/>
    </row>
    <row r="683" spans="1:26" ht="32.25" customHeight="1">
      <c r="A683" s="38"/>
      <c r="B683" s="38"/>
      <c r="C683" s="38"/>
      <c r="D683" s="38"/>
      <c r="E683" s="38"/>
      <c r="F683" s="38"/>
      <c r="G683" s="38"/>
      <c r="H683" s="38"/>
      <c r="I683" s="38"/>
      <c r="J683" s="38"/>
      <c r="K683" s="38"/>
      <c r="L683" s="51"/>
      <c r="M683" s="51"/>
      <c r="N683" s="51"/>
      <c r="O683" s="38"/>
      <c r="P683" s="38"/>
      <c r="Q683" s="38"/>
      <c r="R683" s="38"/>
      <c r="S683" s="38"/>
      <c r="T683" s="38"/>
      <c r="U683" s="38"/>
      <c r="V683" s="38"/>
      <c r="W683" s="38"/>
      <c r="X683" s="38"/>
      <c r="Y683" s="38"/>
      <c r="Z683" s="38"/>
    </row>
    <row r="684" spans="1:26" ht="32.25" customHeight="1">
      <c r="A684" s="38"/>
      <c r="B684" s="38"/>
      <c r="C684" s="38"/>
      <c r="D684" s="38"/>
      <c r="E684" s="38"/>
      <c r="F684" s="38"/>
      <c r="G684" s="38"/>
      <c r="H684" s="38"/>
      <c r="I684" s="38"/>
      <c r="J684" s="38"/>
      <c r="K684" s="38"/>
      <c r="L684" s="51"/>
      <c r="M684" s="51"/>
      <c r="N684" s="51"/>
      <c r="O684" s="38"/>
      <c r="P684" s="38"/>
      <c r="Q684" s="38"/>
      <c r="R684" s="38"/>
      <c r="S684" s="38"/>
      <c r="T684" s="38"/>
      <c r="U684" s="38"/>
      <c r="V684" s="38"/>
      <c r="W684" s="38"/>
      <c r="X684" s="38"/>
      <c r="Y684" s="38"/>
      <c r="Z684" s="38"/>
    </row>
    <row r="685" spans="1:26" ht="32.25" customHeight="1">
      <c r="A685" s="38"/>
      <c r="B685" s="38"/>
      <c r="C685" s="38"/>
      <c r="D685" s="38"/>
      <c r="E685" s="38"/>
      <c r="F685" s="38"/>
      <c r="G685" s="38"/>
      <c r="H685" s="38"/>
      <c r="I685" s="38"/>
      <c r="J685" s="38"/>
      <c r="K685" s="38"/>
      <c r="L685" s="51"/>
      <c r="M685" s="51"/>
      <c r="N685" s="51"/>
      <c r="O685" s="38"/>
      <c r="P685" s="38"/>
      <c r="Q685" s="38"/>
      <c r="R685" s="38"/>
      <c r="S685" s="38"/>
      <c r="T685" s="38"/>
      <c r="U685" s="38"/>
      <c r="V685" s="38"/>
      <c r="W685" s="38"/>
      <c r="X685" s="38"/>
      <c r="Y685" s="38"/>
      <c r="Z685" s="38"/>
    </row>
    <row r="686" spans="1:26" ht="32.25" customHeight="1">
      <c r="A686" s="38"/>
      <c r="B686" s="38"/>
      <c r="C686" s="38"/>
      <c r="D686" s="38"/>
      <c r="E686" s="38"/>
      <c r="F686" s="38"/>
      <c r="G686" s="38"/>
      <c r="H686" s="38"/>
      <c r="I686" s="38"/>
      <c r="J686" s="38"/>
      <c r="K686" s="38"/>
      <c r="L686" s="51"/>
      <c r="M686" s="51"/>
      <c r="N686" s="51"/>
      <c r="O686" s="38"/>
      <c r="P686" s="38"/>
      <c r="Q686" s="38"/>
      <c r="R686" s="38"/>
      <c r="S686" s="38"/>
      <c r="T686" s="38"/>
      <c r="U686" s="38"/>
      <c r="V686" s="38"/>
      <c r="W686" s="38"/>
      <c r="X686" s="38"/>
      <c r="Y686" s="38"/>
      <c r="Z686" s="38"/>
    </row>
    <row r="687" spans="1:26" ht="32.25" customHeight="1">
      <c r="A687" s="38"/>
      <c r="B687" s="38"/>
      <c r="C687" s="38"/>
      <c r="D687" s="38"/>
      <c r="E687" s="38"/>
      <c r="F687" s="38"/>
      <c r="G687" s="38"/>
      <c r="H687" s="38"/>
      <c r="I687" s="38"/>
      <c r="J687" s="38"/>
      <c r="K687" s="38"/>
      <c r="L687" s="51"/>
      <c r="M687" s="51"/>
      <c r="N687" s="51"/>
      <c r="O687" s="38"/>
      <c r="P687" s="38"/>
      <c r="Q687" s="38"/>
      <c r="R687" s="38"/>
      <c r="S687" s="38"/>
      <c r="T687" s="38"/>
      <c r="U687" s="38"/>
      <c r="V687" s="38"/>
      <c r="W687" s="38"/>
      <c r="X687" s="38"/>
      <c r="Y687" s="38"/>
      <c r="Z687" s="38"/>
    </row>
    <row r="688" spans="1:26" ht="32.25" customHeight="1">
      <c r="A688" s="38"/>
      <c r="B688" s="38"/>
      <c r="C688" s="38"/>
      <c r="D688" s="38"/>
      <c r="E688" s="38"/>
      <c r="F688" s="38"/>
      <c r="G688" s="38"/>
      <c r="H688" s="38"/>
      <c r="I688" s="38"/>
      <c r="J688" s="38"/>
      <c r="K688" s="38"/>
      <c r="L688" s="51"/>
      <c r="M688" s="51"/>
      <c r="N688" s="51"/>
      <c r="O688" s="38"/>
      <c r="P688" s="38"/>
      <c r="Q688" s="38"/>
      <c r="R688" s="38"/>
      <c r="S688" s="38"/>
      <c r="T688" s="38"/>
      <c r="U688" s="38"/>
      <c r="V688" s="38"/>
      <c r="W688" s="38"/>
      <c r="X688" s="38"/>
      <c r="Y688" s="38"/>
      <c r="Z688" s="38"/>
    </row>
    <row r="689" spans="1:26" ht="32.25" customHeight="1">
      <c r="A689" s="38"/>
      <c r="B689" s="38"/>
      <c r="C689" s="38"/>
      <c r="D689" s="38"/>
      <c r="E689" s="38"/>
      <c r="F689" s="38"/>
      <c r="G689" s="38"/>
      <c r="H689" s="38"/>
      <c r="I689" s="38"/>
      <c r="J689" s="38"/>
      <c r="K689" s="38"/>
      <c r="L689" s="51"/>
      <c r="M689" s="51"/>
      <c r="N689" s="51"/>
      <c r="O689" s="38"/>
      <c r="P689" s="38"/>
      <c r="Q689" s="38"/>
      <c r="R689" s="38"/>
      <c r="S689" s="38"/>
      <c r="T689" s="38"/>
      <c r="U689" s="38"/>
      <c r="V689" s="38"/>
      <c r="W689" s="38"/>
      <c r="X689" s="38"/>
      <c r="Y689" s="38"/>
      <c r="Z689" s="38"/>
    </row>
    <row r="690" spans="1:26" ht="32.25" customHeight="1">
      <c r="A690" s="38"/>
      <c r="B690" s="38"/>
      <c r="C690" s="38"/>
      <c r="D690" s="38"/>
      <c r="E690" s="38"/>
      <c r="F690" s="38"/>
      <c r="G690" s="38"/>
      <c r="H690" s="38"/>
      <c r="I690" s="38"/>
      <c r="J690" s="38"/>
      <c r="K690" s="38"/>
      <c r="L690" s="51"/>
      <c r="M690" s="51"/>
      <c r="N690" s="51"/>
      <c r="O690" s="38"/>
      <c r="P690" s="38"/>
      <c r="Q690" s="38"/>
      <c r="R690" s="38"/>
      <c r="S690" s="38"/>
      <c r="T690" s="38"/>
      <c r="U690" s="38"/>
      <c r="V690" s="38"/>
      <c r="W690" s="38"/>
      <c r="X690" s="38"/>
      <c r="Y690" s="38"/>
      <c r="Z690" s="38"/>
    </row>
    <row r="691" spans="1:26" ht="32.25" customHeight="1">
      <c r="A691" s="38"/>
      <c r="B691" s="38"/>
      <c r="C691" s="38"/>
      <c r="D691" s="38"/>
      <c r="E691" s="38"/>
      <c r="F691" s="38"/>
      <c r="G691" s="38"/>
      <c r="H691" s="38"/>
      <c r="I691" s="38"/>
      <c r="J691" s="38"/>
      <c r="K691" s="38"/>
      <c r="L691" s="51"/>
      <c r="M691" s="51"/>
      <c r="N691" s="51"/>
      <c r="O691" s="38"/>
      <c r="P691" s="38"/>
      <c r="Q691" s="38"/>
      <c r="R691" s="38"/>
      <c r="S691" s="38"/>
      <c r="T691" s="38"/>
      <c r="U691" s="38"/>
      <c r="V691" s="38"/>
      <c r="W691" s="38"/>
      <c r="X691" s="38"/>
      <c r="Y691" s="38"/>
      <c r="Z691" s="38"/>
    </row>
    <row r="692" spans="1:26" ht="32.25" customHeight="1">
      <c r="A692" s="38"/>
      <c r="B692" s="38"/>
      <c r="C692" s="38"/>
      <c r="D692" s="38"/>
      <c r="E692" s="38"/>
      <c r="F692" s="38"/>
      <c r="G692" s="38"/>
      <c r="H692" s="38"/>
      <c r="I692" s="38"/>
      <c r="J692" s="38"/>
      <c r="K692" s="38"/>
      <c r="L692" s="51"/>
      <c r="M692" s="51"/>
      <c r="N692" s="51"/>
      <c r="O692" s="38"/>
      <c r="P692" s="38"/>
      <c r="Q692" s="38"/>
      <c r="R692" s="38"/>
      <c r="S692" s="38"/>
      <c r="T692" s="38"/>
      <c r="U692" s="38"/>
      <c r="V692" s="38"/>
      <c r="W692" s="38"/>
      <c r="X692" s="38"/>
      <c r="Y692" s="38"/>
      <c r="Z692" s="38"/>
    </row>
    <row r="693" spans="1:26" ht="32.25" customHeight="1">
      <c r="A693" s="38"/>
      <c r="B693" s="38"/>
      <c r="C693" s="38"/>
      <c r="D693" s="38"/>
      <c r="E693" s="38"/>
      <c r="F693" s="38"/>
      <c r="G693" s="38"/>
      <c r="H693" s="38"/>
      <c r="I693" s="38"/>
      <c r="J693" s="38"/>
      <c r="K693" s="38"/>
      <c r="L693" s="51"/>
      <c r="M693" s="51"/>
      <c r="N693" s="51"/>
      <c r="O693" s="38"/>
      <c r="P693" s="38"/>
      <c r="Q693" s="38"/>
      <c r="R693" s="38"/>
      <c r="S693" s="38"/>
      <c r="T693" s="38"/>
      <c r="U693" s="38"/>
      <c r="V693" s="38"/>
      <c r="W693" s="38"/>
      <c r="X693" s="38"/>
      <c r="Y693" s="38"/>
      <c r="Z693" s="38"/>
    </row>
    <row r="694" spans="1:26" ht="32.25" customHeight="1">
      <c r="A694" s="38"/>
      <c r="B694" s="38"/>
      <c r="C694" s="38"/>
      <c r="D694" s="38"/>
      <c r="E694" s="38"/>
      <c r="F694" s="38"/>
      <c r="G694" s="38"/>
      <c r="H694" s="38"/>
      <c r="I694" s="38"/>
      <c r="J694" s="38"/>
      <c r="K694" s="38"/>
      <c r="L694" s="51"/>
      <c r="M694" s="51"/>
      <c r="N694" s="51"/>
      <c r="O694" s="38"/>
      <c r="P694" s="38"/>
      <c r="Q694" s="38"/>
      <c r="R694" s="38"/>
      <c r="S694" s="38"/>
      <c r="T694" s="38"/>
      <c r="U694" s="38"/>
      <c r="V694" s="38"/>
      <c r="W694" s="38"/>
      <c r="X694" s="38"/>
      <c r="Y694" s="38"/>
      <c r="Z694" s="38"/>
    </row>
    <row r="695" spans="1:26" ht="32.25" customHeight="1">
      <c r="A695" s="38"/>
      <c r="B695" s="38"/>
      <c r="C695" s="38"/>
      <c r="D695" s="38"/>
      <c r="E695" s="38"/>
      <c r="F695" s="38"/>
      <c r="G695" s="38"/>
      <c r="H695" s="38"/>
      <c r="I695" s="38"/>
      <c r="J695" s="38"/>
      <c r="K695" s="38"/>
      <c r="L695" s="51"/>
      <c r="M695" s="51"/>
      <c r="N695" s="51"/>
      <c r="O695" s="38"/>
      <c r="P695" s="38"/>
      <c r="Q695" s="38"/>
      <c r="R695" s="38"/>
      <c r="S695" s="38"/>
      <c r="T695" s="38"/>
      <c r="U695" s="38"/>
      <c r="V695" s="38"/>
      <c r="W695" s="38"/>
      <c r="X695" s="38"/>
      <c r="Y695" s="38"/>
      <c r="Z695" s="38"/>
    </row>
    <row r="696" spans="1:26" ht="32.25" customHeight="1">
      <c r="A696" s="38"/>
      <c r="B696" s="38"/>
      <c r="C696" s="38"/>
      <c r="D696" s="38"/>
      <c r="E696" s="38"/>
      <c r="F696" s="38"/>
      <c r="G696" s="38"/>
      <c r="H696" s="38"/>
      <c r="I696" s="38"/>
      <c r="J696" s="38"/>
      <c r="K696" s="38"/>
      <c r="L696" s="51"/>
      <c r="M696" s="51"/>
      <c r="N696" s="51"/>
      <c r="O696" s="38"/>
      <c r="P696" s="38"/>
      <c r="Q696" s="38"/>
      <c r="R696" s="38"/>
      <c r="S696" s="38"/>
      <c r="T696" s="38"/>
      <c r="U696" s="38"/>
      <c r="V696" s="38"/>
      <c r="W696" s="38"/>
      <c r="X696" s="38"/>
      <c r="Y696" s="38"/>
      <c r="Z696" s="38"/>
    </row>
    <row r="697" spans="1:26" ht="32.25" customHeight="1">
      <c r="A697" s="38"/>
      <c r="B697" s="38"/>
      <c r="C697" s="38"/>
      <c r="D697" s="38"/>
      <c r="E697" s="38"/>
      <c r="F697" s="38"/>
      <c r="G697" s="38"/>
      <c r="H697" s="38"/>
      <c r="I697" s="38"/>
      <c r="J697" s="38"/>
      <c r="K697" s="38"/>
      <c r="L697" s="51"/>
      <c r="M697" s="51"/>
      <c r="N697" s="51"/>
      <c r="O697" s="38"/>
      <c r="P697" s="38"/>
      <c r="Q697" s="38"/>
      <c r="R697" s="38"/>
      <c r="S697" s="38"/>
      <c r="T697" s="38"/>
      <c r="U697" s="38"/>
      <c r="V697" s="38"/>
      <c r="W697" s="38"/>
      <c r="X697" s="38"/>
      <c r="Y697" s="38"/>
      <c r="Z697" s="38"/>
    </row>
    <row r="698" spans="1:26" ht="32.25" customHeight="1">
      <c r="A698" s="38"/>
      <c r="B698" s="38"/>
      <c r="C698" s="38"/>
      <c r="D698" s="38"/>
      <c r="E698" s="38"/>
      <c r="F698" s="38"/>
      <c r="G698" s="38"/>
      <c r="H698" s="38"/>
      <c r="I698" s="38"/>
      <c r="J698" s="38"/>
      <c r="K698" s="38"/>
      <c r="L698" s="51"/>
      <c r="M698" s="51"/>
      <c r="N698" s="51"/>
      <c r="O698" s="38"/>
      <c r="P698" s="38"/>
      <c r="Q698" s="38"/>
      <c r="R698" s="38"/>
      <c r="S698" s="38"/>
      <c r="T698" s="38"/>
      <c r="U698" s="38"/>
      <c r="V698" s="38"/>
      <c r="W698" s="38"/>
      <c r="X698" s="38"/>
      <c r="Y698" s="38"/>
      <c r="Z698" s="38"/>
    </row>
    <row r="699" spans="1:26" ht="32.25" customHeight="1">
      <c r="A699" s="38"/>
      <c r="B699" s="38"/>
      <c r="C699" s="38"/>
      <c r="D699" s="38"/>
      <c r="E699" s="38"/>
      <c r="F699" s="38"/>
      <c r="G699" s="38"/>
      <c r="H699" s="38"/>
      <c r="I699" s="38"/>
      <c r="J699" s="38"/>
      <c r="K699" s="38"/>
      <c r="L699" s="51"/>
      <c r="M699" s="51"/>
      <c r="N699" s="51"/>
      <c r="O699" s="38"/>
      <c r="P699" s="38"/>
      <c r="Q699" s="38"/>
      <c r="R699" s="38"/>
      <c r="S699" s="38"/>
      <c r="T699" s="38"/>
      <c r="U699" s="38"/>
      <c r="V699" s="38"/>
      <c r="W699" s="38"/>
      <c r="X699" s="38"/>
      <c r="Y699" s="38"/>
      <c r="Z699" s="38"/>
    </row>
    <row r="700" spans="1:26" ht="32.25" customHeight="1">
      <c r="A700" s="38"/>
      <c r="B700" s="38"/>
      <c r="C700" s="38"/>
      <c r="D700" s="38"/>
      <c r="E700" s="38"/>
      <c r="F700" s="38"/>
      <c r="G700" s="38"/>
      <c r="H700" s="38"/>
      <c r="I700" s="38"/>
      <c r="J700" s="38"/>
      <c r="K700" s="38"/>
      <c r="L700" s="51"/>
      <c r="M700" s="51"/>
      <c r="N700" s="51"/>
      <c r="O700" s="38"/>
      <c r="P700" s="38"/>
      <c r="Q700" s="38"/>
      <c r="R700" s="38"/>
      <c r="S700" s="38"/>
      <c r="T700" s="38"/>
      <c r="U700" s="38"/>
      <c r="V700" s="38"/>
      <c r="W700" s="38"/>
      <c r="X700" s="38"/>
      <c r="Y700" s="38"/>
      <c r="Z700" s="38"/>
    </row>
    <row r="701" spans="1:26" ht="32.25" customHeight="1">
      <c r="A701" s="38"/>
      <c r="B701" s="38"/>
      <c r="C701" s="38"/>
      <c r="D701" s="38"/>
      <c r="E701" s="38"/>
      <c r="F701" s="38"/>
      <c r="G701" s="38"/>
      <c r="H701" s="38"/>
      <c r="I701" s="38"/>
      <c r="J701" s="38"/>
      <c r="K701" s="38"/>
      <c r="L701" s="51"/>
      <c r="M701" s="51"/>
      <c r="N701" s="51"/>
      <c r="O701" s="38"/>
      <c r="P701" s="38"/>
      <c r="Q701" s="38"/>
      <c r="R701" s="38"/>
      <c r="S701" s="38"/>
      <c r="T701" s="38"/>
      <c r="U701" s="38"/>
      <c r="V701" s="38"/>
      <c r="W701" s="38"/>
      <c r="X701" s="38"/>
      <c r="Y701" s="38"/>
      <c r="Z701" s="38"/>
    </row>
    <row r="702" spans="1:26" ht="32.25" customHeight="1">
      <c r="A702" s="38"/>
      <c r="B702" s="38"/>
      <c r="C702" s="38"/>
      <c r="D702" s="38"/>
      <c r="E702" s="38"/>
      <c r="F702" s="38"/>
      <c r="G702" s="38"/>
      <c r="H702" s="38"/>
      <c r="I702" s="38"/>
      <c r="J702" s="38"/>
      <c r="K702" s="38"/>
      <c r="L702" s="51"/>
      <c r="M702" s="51"/>
      <c r="N702" s="51"/>
      <c r="O702" s="38"/>
      <c r="P702" s="38"/>
      <c r="Q702" s="38"/>
      <c r="R702" s="38"/>
      <c r="S702" s="38"/>
      <c r="T702" s="38"/>
      <c r="U702" s="38"/>
      <c r="V702" s="38"/>
      <c r="W702" s="38"/>
      <c r="X702" s="38"/>
      <c r="Y702" s="38"/>
      <c r="Z702" s="38"/>
    </row>
    <row r="703" spans="1:26" ht="32.25" customHeight="1">
      <c r="A703" s="38"/>
      <c r="B703" s="38"/>
      <c r="C703" s="38"/>
      <c r="D703" s="38"/>
      <c r="E703" s="38"/>
      <c r="F703" s="38"/>
      <c r="G703" s="38"/>
      <c r="H703" s="38"/>
      <c r="I703" s="38"/>
      <c r="J703" s="38"/>
      <c r="K703" s="38"/>
      <c r="L703" s="51"/>
      <c r="M703" s="51"/>
      <c r="N703" s="51"/>
      <c r="O703" s="38"/>
      <c r="P703" s="38"/>
      <c r="Q703" s="38"/>
      <c r="R703" s="38"/>
      <c r="S703" s="38"/>
      <c r="T703" s="38"/>
      <c r="U703" s="38"/>
      <c r="V703" s="38"/>
      <c r="W703" s="38"/>
      <c r="X703" s="38"/>
      <c r="Y703" s="38"/>
      <c r="Z703" s="38"/>
    </row>
    <row r="704" spans="1:26" ht="32.25" customHeight="1">
      <c r="A704" s="38"/>
      <c r="B704" s="38"/>
      <c r="C704" s="38"/>
      <c r="D704" s="38"/>
      <c r="E704" s="38"/>
      <c r="F704" s="38"/>
      <c r="G704" s="38"/>
      <c r="H704" s="38"/>
      <c r="I704" s="38"/>
      <c r="J704" s="38"/>
      <c r="K704" s="38"/>
      <c r="L704" s="51"/>
      <c r="M704" s="51"/>
      <c r="N704" s="51"/>
      <c r="O704" s="38"/>
      <c r="P704" s="38"/>
      <c r="Q704" s="38"/>
      <c r="R704" s="38"/>
      <c r="S704" s="38"/>
      <c r="T704" s="38"/>
      <c r="U704" s="38"/>
      <c r="V704" s="38"/>
      <c r="W704" s="38"/>
      <c r="X704" s="38"/>
      <c r="Y704" s="38"/>
      <c r="Z704" s="38"/>
    </row>
    <row r="705" spans="1:26" ht="32.25" customHeight="1">
      <c r="A705" s="38"/>
      <c r="B705" s="38"/>
      <c r="C705" s="38"/>
      <c r="D705" s="38"/>
      <c r="E705" s="38"/>
      <c r="F705" s="38"/>
      <c r="G705" s="38"/>
      <c r="H705" s="38"/>
      <c r="I705" s="38"/>
      <c r="J705" s="38"/>
      <c r="K705" s="38"/>
      <c r="L705" s="51"/>
      <c r="M705" s="51"/>
      <c r="N705" s="51"/>
      <c r="O705" s="38"/>
      <c r="P705" s="38"/>
      <c r="Q705" s="38"/>
      <c r="R705" s="38"/>
      <c r="S705" s="38"/>
      <c r="T705" s="38"/>
      <c r="U705" s="38"/>
      <c r="V705" s="38"/>
      <c r="W705" s="38"/>
      <c r="X705" s="38"/>
      <c r="Y705" s="38"/>
      <c r="Z705" s="38"/>
    </row>
    <row r="706" spans="1:26" ht="32.25" customHeight="1">
      <c r="A706" s="38"/>
      <c r="B706" s="38"/>
      <c r="C706" s="38"/>
      <c r="D706" s="38"/>
      <c r="E706" s="38"/>
      <c r="F706" s="38"/>
      <c r="G706" s="38"/>
      <c r="H706" s="38"/>
      <c r="I706" s="38"/>
      <c r="J706" s="38"/>
      <c r="K706" s="38"/>
      <c r="L706" s="51"/>
      <c r="M706" s="51"/>
      <c r="N706" s="51"/>
      <c r="O706" s="38"/>
      <c r="P706" s="38"/>
      <c r="Q706" s="38"/>
      <c r="R706" s="38"/>
      <c r="S706" s="38"/>
      <c r="T706" s="38"/>
      <c r="U706" s="38"/>
      <c r="V706" s="38"/>
      <c r="W706" s="38"/>
      <c r="X706" s="38"/>
      <c r="Y706" s="38"/>
      <c r="Z706" s="38"/>
    </row>
    <row r="707" spans="1:26" ht="32.25" customHeight="1">
      <c r="A707" s="38"/>
      <c r="B707" s="38"/>
      <c r="C707" s="38"/>
      <c r="D707" s="38"/>
      <c r="E707" s="38"/>
      <c r="F707" s="38"/>
      <c r="G707" s="38"/>
      <c r="H707" s="38"/>
      <c r="I707" s="38"/>
      <c r="J707" s="38"/>
      <c r="K707" s="38"/>
      <c r="L707" s="51"/>
      <c r="M707" s="51"/>
      <c r="N707" s="51"/>
      <c r="O707" s="38"/>
      <c r="P707" s="38"/>
      <c r="Q707" s="38"/>
      <c r="R707" s="38"/>
      <c r="S707" s="38"/>
      <c r="T707" s="38"/>
      <c r="U707" s="38"/>
      <c r="V707" s="38"/>
      <c r="W707" s="38"/>
      <c r="X707" s="38"/>
      <c r="Y707" s="38"/>
      <c r="Z707" s="38"/>
    </row>
    <row r="708" spans="1:26" ht="32.25" customHeight="1">
      <c r="A708" s="38"/>
      <c r="B708" s="38"/>
      <c r="C708" s="38"/>
      <c r="D708" s="38"/>
      <c r="E708" s="38"/>
      <c r="F708" s="38"/>
      <c r="G708" s="38"/>
      <c r="H708" s="38"/>
      <c r="I708" s="38"/>
      <c r="J708" s="38"/>
      <c r="K708" s="38"/>
      <c r="L708" s="51"/>
      <c r="M708" s="51"/>
      <c r="N708" s="51"/>
      <c r="O708" s="38"/>
      <c r="P708" s="38"/>
      <c r="Q708" s="38"/>
      <c r="R708" s="38"/>
      <c r="S708" s="38"/>
      <c r="T708" s="38"/>
      <c r="U708" s="38"/>
      <c r="V708" s="38"/>
      <c r="W708" s="38"/>
      <c r="X708" s="38"/>
      <c r="Y708" s="38"/>
      <c r="Z708" s="38"/>
    </row>
    <row r="709" spans="1:26" ht="32.25" customHeight="1">
      <c r="A709" s="38"/>
      <c r="B709" s="38"/>
      <c r="C709" s="38"/>
      <c r="D709" s="38"/>
      <c r="E709" s="38"/>
      <c r="F709" s="38"/>
      <c r="G709" s="38"/>
      <c r="H709" s="38"/>
      <c r="I709" s="38"/>
      <c r="J709" s="38"/>
      <c r="K709" s="38"/>
      <c r="L709" s="51"/>
      <c r="M709" s="51"/>
      <c r="N709" s="51"/>
      <c r="O709" s="38"/>
      <c r="P709" s="38"/>
      <c r="Q709" s="38"/>
      <c r="R709" s="38"/>
      <c r="S709" s="38"/>
      <c r="T709" s="38"/>
      <c r="U709" s="38"/>
      <c r="V709" s="38"/>
      <c r="W709" s="38"/>
      <c r="X709" s="38"/>
      <c r="Y709" s="38"/>
      <c r="Z709" s="38"/>
    </row>
    <row r="710" spans="1:26" ht="32.25" customHeight="1">
      <c r="A710" s="38"/>
      <c r="B710" s="38"/>
      <c r="C710" s="38"/>
      <c r="D710" s="38"/>
      <c r="E710" s="38"/>
      <c r="F710" s="38"/>
      <c r="G710" s="38"/>
      <c r="H710" s="38"/>
      <c r="I710" s="38"/>
      <c r="J710" s="38"/>
      <c r="K710" s="38"/>
      <c r="L710" s="51"/>
      <c r="M710" s="51"/>
      <c r="N710" s="51"/>
      <c r="O710" s="38"/>
      <c r="P710" s="38"/>
      <c r="Q710" s="38"/>
      <c r="R710" s="38"/>
      <c r="S710" s="38"/>
      <c r="T710" s="38"/>
      <c r="U710" s="38"/>
      <c r="V710" s="38"/>
      <c r="W710" s="38"/>
      <c r="X710" s="38"/>
      <c r="Y710" s="38"/>
      <c r="Z710" s="38"/>
    </row>
    <row r="711" spans="1:26" ht="32.25" customHeight="1">
      <c r="A711" s="38"/>
      <c r="B711" s="38"/>
      <c r="C711" s="38"/>
      <c r="D711" s="38"/>
      <c r="E711" s="38"/>
      <c r="F711" s="38"/>
      <c r="G711" s="38"/>
      <c r="H711" s="38"/>
      <c r="I711" s="38"/>
      <c r="J711" s="38"/>
      <c r="K711" s="38"/>
      <c r="L711" s="51"/>
      <c r="M711" s="51"/>
      <c r="N711" s="51"/>
      <c r="O711" s="38"/>
      <c r="P711" s="38"/>
      <c r="Q711" s="38"/>
      <c r="R711" s="38"/>
      <c r="S711" s="38"/>
      <c r="T711" s="38"/>
      <c r="U711" s="38"/>
      <c r="V711" s="38"/>
      <c r="W711" s="38"/>
      <c r="X711" s="38"/>
      <c r="Y711" s="38"/>
      <c r="Z711" s="38"/>
    </row>
    <row r="712" spans="1:26" ht="32.25" customHeight="1">
      <c r="A712" s="38"/>
      <c r="B712" s="38"/>
      <c r="C712" s="38"/>
      <c r="D712" s="38"/>
      <c r="E712" s="38"/>
      <c r="F712" s="38"/>
      <c r="G712" s="38"/>
      <c r="H712" s="38"/>
      <c r="I712" s="38"/>
      <c r="J712" s="38"/>
      <c r="K712" s="38"/>
      <c r="L712" s="51"/>
      <c r="M712" s="51"/>
      <c r="N712" s="51"/>
      <c r="O712" s="38"/>
      <c r="P712" s="38"/>
      <c r="Q712" s="38"/>
      <c r="R712" s="38"/>
      <c r="S712" s="38"/>
      <c r="T712" s="38"/>
      <c r="U712" s="38"/>
      <c r="V712" s="38"/>
      <c r="W712" s="38"/>
      <c r="X712" s="38"/>
      <c r="Y712" s="38"/>
      <c r="Z712" s="38"/>
    </row>
    <row r="713" spans="1:26" ht="32.25" customHeight="1">
      <c r="A713" s="38"/>
      <c r="B713" s="38"/>
      <c r="C713" s="38"/>
      <c r="D713" s="38"/>
      <c r="E713" s="38"/>
      <c r="F713" s="38"/>
      <c r="G713" s="38"/>
      <c r="H713" s="38"/>
      <c r="I713" s="38"/>
      <c r="J713" s="38"/>
      <c r="K713" s="38"/>
      <c r="L713" s="51"/>
      <c r="M713" s="51"/>
      <c r="N713" s="51"/>
      <c r="O713" s="38"/>
      <c r="P713" s="38"/>
      <c r="Q713" s="38"/>
      <c r="R713" s="38"/>
      <c r="S713" s="38"/>
      <c r="T713" s="38"/>
      <c r="U713" s="38"/>
      <c r="V713" s="38"/>
      <c r="W713" s="38"/>
      <c r="X713" s="38"/>
      <c r="Y713" s="38"/>
      <c r="Z713" s="38"/>
    </row>
    <row r="714" spans="1:26" ht="32.25" customHeight="1">
      <c r="A714" s="38"/>
      <c r="B714" s="38"/>
      <c r="C714" s="38"/>
      <c r="D714" s="38"/>
      <c r="E714" s="38"/>
      <c r="F714" s="38"/>
      <c r="G714" s="38"/>
      <c r="H714" s="38"/>
      <c r="I714" s="38"/>
      <c r="J714" s="38"/>
      <c r="K714" s="38"/>
      <c r="L714" s="51"/>
      <c r="M714" s="51"/>
      <c r="N714" s="51"/>
      <c r="O714" s="38"/>
      <c r="P714" s="38"/>
      <c r="Q714" s="38"/>
      <c r="R714" s="38"/>
      <c r="S714" s="38"/>
      <c r="T714" s="38"/>
      <c r="U714" s="38"/>
      <c r="V714" s="38"/>
      <c r="W714" s="38"/>
      <c r="X714" s="38"/>
      <c r="Y714" s="38"/>
      <c r="Z714" s="38"/>
    </row>
    <row r="715" spans="1:26" ht="32.25" customHeight="1">
      <c r="A715" s="38"/>
      <c r="B715" s="38"/>
      <c r="C715" s="38"/>
      <c r="D715" s="38"/>
      <c r="E715" s="38"/>
      <c r="F715" s="38"/>
      <c r="G715" s="38"/>
      <c r="H715" s="38"/>
      <c r="I715" s="38"/>
      <c r="J715" s="38"/>
      <c r="K715" s="38"/>
      <c r="L715" s="51"/>
      <c r="M715" s="51"/>
      <c r="N715" s="51"/>
      <c r="O715" s="38"/>
      <c r="P715" s="38"/>
      <c r="Q715" s="38"/>
      <c r="R715" s="38"/>
      <c r="S715" s="38"/>
      <c r="T715" s="38"/>
      <c r="U715" s="38"/>
      <c r="V715" s="38"/>
      <c r="W715" s="38"/>
      <c r="X715" s="38"/>
      <c r="Y715" s="38"/>
      <c r="Z715" s="38"/>
    </row>
    <row r="716" spans="1:26" ht="32.25" customHeight="1">
      <c r="A716" s="38"/>
      <c r="B716" s="38"/>
      <c r="C716" s="38"/>
      <c r="D716" s="38"/>
      <c r="E716" s="38"/>
      <c r="F716" s="38"/>
      <c r="G716" s="38"/>
      <c r="H716" s="38"/>
      <c r="I716" s="38"/>
      <c r="J716" s="38"/>
      <c r="K716" s="38"/>
      <c r="L716" s="51"/>
      <c r="M716" s="51"/>
      <c r="N716" s="51"/>
      <c r="O716" s="38"/>
      <c r="P716" s="38"/>
      <c r="Q716" s="38"/>
      <c r="R716" s="38"/>
      <c r="S716" s="38"/>
      <c r="T716" s="38"/>
      <c r="U716" s="38"/>
      <c r="V716" s="38"/>
      <c r="W716" s="38"/>
      <c r="X716" s="38"/>
      <c r="Y716" s="38"/>
      <c r="Z716" s="38"/>
    </row>
    <row r="717" spans="1:26" ht="32.25" customHeight="1">
      <c r="A717" s="38"/>
      <c r="B717" s="38"/>
      <c r="C717" s="38"/>
      <c r="D717" s="38"/>
      <c r="E717" s="38"/>
      <c r="F717" s="38"/>
      <c r="G717" s="38"/>
      <c r="H717" s="38"/>
      <c r="I717" s="38"/>
      <c r="J717" s="38"/>
      <c r="K717" s="38"/>
      <c r="L717" s="51"/>
      <c r="M717" s="51"/>
      <c r="N717" s="51"/>
      <c r="O717" s="38"/>
      <c r="P717" s="38"/>
      <c r="Q717" s="38"/>
      <c r="R717" s="38"/>
      <c r="S717" s="38"/>
      <c r="T717" s="38"/>
      <c r="U717" s="38"/>
      <c r="V717" s="38"/>
      <c r="W717" s="38"/>
      <c r="X717" s="38"/>
      <c r="Y717" s="38"/>
      <c r="Z717" s="38"/>
    </row>
    <row r="718" spans="1:26" ht="32.25" customHeight="1">
      <c r="A718" s="38"/>
      <c r="B718" s="38"/>
      <c r="C718" s="38"/>
      <c r="D718" s="38"/>
      <c r="E718" s="38"/>
      <c r="F718" s="38"/>
      <c r="G718" s="38"/>
      <c r="H718" s="38"/>
      <c r="I718" s="38"/>
      <c r="J718" s="38"/>
      <c r="K718" s="38"/>
      <c r="L718" s="51"/>
      <c r="M718" s="51"/>
      <c r="N718" s="51"/>
      <c r="O718" s="38"/>
      <c r="P718" s="38"/>
      <c r="Q718" s="38"/>
      <c r="R718" s="38"/>
      <c r="S718" s="38"/>
      <c r="T718" s="38"/>
      <c r="U718" s="38"/>
      <c r="V718" s="38"/>
      <c r="W718" s="38"/>
      <c r="X718" s="38"/>
      <c r="Y718" s="38"/>
      <c r="Z718" s="38"/>
    </row>
    <row r="719" spans="1:26" ht="32.25" customHeight="1">
      <c r="A719" s="38"/>
      <c r="B719" s="38"/>
      <c r="C719" s="38"/>
      <c r="D719" s="38"/>
      <c r="E719" s="38"/>
      <c r="F719" s="38"/>
      <c r="G719" s="38"/>
      <c r="H719" s="38"/>
      <c r="I719" s="38"/>
      <c r="J719" s="38"/>
      <c r="K719" s="38"/>
      <c r="L719" s="51"/>
      <c r="M719" s="51"/>
      <c r="N719" s="51"/>
      <c r="O719" s="38"/>
      <c r="P719" s="38"/>
      <c r="Q719" s="38"/>
      <c r="R719" s="38"/>
      <c r="S719" s="38"/>
      <c r="T719" s="38"/>
      <c r="U719" s="38"/>
      <c r="V719" s="38"/>
      <c r="W719" s="38"/>
      <c r="X719" s="38"/>
      <c r="Y719" s="38"/>
      <c r="Z719" s="38"/>
    </row>
    <row r="720" spans="1:26" ht="32.25" customHeight="1">
      <c r="A720" s="38"/>
      <c r="B720" s="38"/>
      <c r="C720" s="38"/>
      <c r="D720" s="38"/>
      <c r="E720" s="38"/>
      <c r="F720" s="38"/>
      <c r="G720" s="38"/>
      <c r="H720" s="38"/>
      <c r="I720" s="38"/>
      <c r="J720" s="38"/>
      <c r="K720" s="38"/>
      <c r="L720" s="51"/>
      <c r="M720" s="51"/>
      <c r="N720" s="51"/>
      <c r="O720" s="38"/>
      <c r="P720" s="38"/>
      <c r="Q720" s="38"/>
      <c r="R720" s="38"/>
      <c r="S720" s="38"/>
      <c r="T720" s="38"/>
      <c r="U720" s="38"/>
      <c r="V720" s="38"/>
      <c r="W720" s="38"/>
      <c r="X720" s="38"/>
      <c r="Y720" s="38"/>
      <c r="Z720" s="38"/>
    </row>
    <row r="721" spans="1:26" ht="32.25" customHeight="1">
      <c r="A721" s="38"/>
      <c r="B721" s="38"/>
      <c r="C721" s="38"/>
      <c r="D721" s="38"/>
      <c r="E721" s="38"/>
      <c r="F721" s="38"/>
      <c r="G721" s="38"/>
      <c r="H721" s="38"/>
      <c r="I721" s="38"/>
      <c r="J721" s="38"/>
      <c r="K721" s="38"/>
      <c r="L721" s="51"/>
      <c r="M721" s="51"/>
      <c r="N721" s="51"/>
      <c r="O721" s="38"/>
      <c r="P721" s="38"/>
      <c r="Q721" s="38"/>
      <c r="R721" s="38"/>
      <c r="S721" s="38"/>
      <c r="T721" s="38"/>
      <c r="U721" s="38"/>
      <c r="V721" s="38"/>
      <c r="W721" s="38"/>
      <c r="X721" s="38"/>
      <c r="Y721" s="38"/>
      <c r="Z721" s="38"/>
    </row>
    <row r="722" spans="1:26" ht="32.25" customHeight="1">
      <c r="A722" s="38"/>
      <c r="B722" s="38"/>
      <c r="C722" s="38"/>
      <c r="D722" s="38"/>
      <c r="E722" s="38"/>
      <c r="F722" s="38"/>
      <c r="G722" s="38"/>
      <c r="H722" s="38"/>
      <c r="I722" s="38"/>
      <c r="J722" s="38"/>
      <c r="K722" s="38"/>
      <c r="L722" s="51"/>
      <c r="M722" s="51"/>
      <c r="N722" s="51"/>
      <c r="O722" s="38"/>
      <c r="P722" s="38"/>
      <c r="Q722" s="38"/>
      <c r="R722" s="38"/>
      <c r="S722" s="38"/>
      <c r="T722" s="38"/>
      <c r="U722" s="38"/>
      <c r="V722" s="38"/>
      <c r="W722" s="38"/>
      <c r="X722" s="38"/>
      <c r="Y722" s="38"/>
      <c r="Z722" s="38"/>
    </row>
    <row r="723" spans="1:26" ht="32.25" customHeight="1">
      <c r="A723" s="38"/>
      <c r="B723" s="38"/>
      <c r="C723" s="38"/>
      <c r="D723" s="38"/>
      <c r="E723" s="38"/>
      <c r="F723" s="38"/>
      <c r="G723" s="38"/>
      <c r="H723" s="38"/>
      <c r="I723" s="38"/>
      <c r="J723" s="38"/>
      <c r="K723" s="38"/>
      <c r="L723" s="51"/>
      <c r="M723" s="51"/>
      <c r="N723" s="51"/>
      <c r="O723" s="38"/>
      <c r="P723" s="38"/>
      <c r="Q723" s="38"/>
      <c r="R723" s="38"/>
      <c r="S723" s="38"/>
      <c r="T723" s="38"/>
      <c r="U723" s="38"/>
      <c r="V723" s="38"/>
      <c r="W723" s="38"/>
      <c r="X723" s="38"/>
      <c r="Y723" s="38"/>
      <c r="Z723" s="38"/>
    </row>
    <row r="724" spans="1:26" ht="32.25" customHeight="1">
      <c r="A724" s="38"/>
      <c r="B724" s="38"/>
      <c r="C724" s="38"/>
      <c r="D724" s="38"/>
      <c r="E724" s="38"/>
      <c r="F724" s="38"/>
      <c r="G724" s="38"/>
      <c r="H724" s="38"/>
      <c r="I724" s="38"/>
      <c r="J724" s="38"/>
      <c r="K724" s="38"/>
      <c r="L724" s="51"/>
      <c r="M724" s="51"/>
      <c r="N724" s="51"/>
      <c r="O724" s="38"/>
      <c r="P724" s="38"/>
      <c r="Q724" s="38"/>
      <c r="R724" s="38"/>
      <c r="S724" s="38"/>
      <c r="T724" s="38"/>
      <c r="U724" s="38"/>
      <c r="V724" s="38"/>
      <c r="W724" s="38"/>
      <c r="X724" s="38"/>
      <c r="Y724" s="38"/>
      <c r="Z724" s="38"/>
    </row>
    <row r="725" spans="1:26" ht="32.25" customHeight="1">
      <c r="A725" s="38"/>
      <c r="B725" s="38"/>
      <c r="C725" s="38"/>
      <c r="D725" s="38"/>
      <c r="E725" s="38"/>
      <c r="F725" s="38"/>
      <c r="G725" s="38"/>
      <c r="H725" s="38"/>
      <c r="I725" s="38"/>
      <c r="J725" s="38"/>
      <c r="K725" s="38"/>
      <c r="L725" s="51"/>
      <c r="M725" s="51"/>
      <c r="N725" s="51"/>
      <c r="O725" s="38"/>
      <c r="P725" s="38"/>
      <c r="Q725" s="38"/>
      <c r="R725" s="38"/>
      <c r="S725" s="38"/>
      <c r="T725" s="38"/>
      <c r="U725" s="38"/>
      <c r="V725" s="38"/>
      <c r="W725" s="38"/>
      <c r="X725" s="38"/>
      <c r="Y725" s="38"/>
      <c r="Z725" s="38"/>
    </row>
    <row r="726" spans="1:26" ht="32.25" customHeight="1">
      <c r="A726" s="38"/>
      <c r="B726" s="38"/>
      <c r="C726" s="38"/>
      <c r="D726" s="38"/>
      <c r="E726" s="38"/>
      <c r="F726" s="38"/>
      <c r="G726" s="38"/>
      <c r="H726" s="38"/>
      <c r="I726" s="38"/>
      <c r="J726" s="38"/>
      <c r="K726" s="38"/>
      <c r="L726" s="51"/>
      <c r="M726" s="51"/>
      <c r="N726" s="51"/>
      <c r="O726" s="38"/>
      <c r="P726" s="38"/>
      <c r="Q726" s="38"/>
      <c r="R726" s="38"/>
      <c r="S726" s="38"/>
      <c r="T726" s="38"/>
      <c r="U726" s="38"/>
      <c r="V726" s="38"/>
      <c r="W726" s="38"/>
      <c r="X726" s="38"/>
      <c r="Y726" s="38"/>
      <c r="Z726" s="38"/>
    </row>
    <row r="727" spans="1:26" ht="32.25" customHeight="1">
      <c r="A727" s="38"/>
      <c r="B727" s="38"/>
      <c r="C727" s="38"/>
      <c r="D727" s="38"/>
      <c r="E727" s="38"/>
      <c r="F727" s="38"/>
      <c r="G727" s="38"/>
      <c r="H727" s="38"/>
      <c r="I727" s="38"/>
      <c r="J727" s="38"/>
      <c r="K727" s="38"/>
      <c r="L727" s="51"/>
      <c r="M727" s="51"/>
      <c r="N727" s="51"/>
      <c r="O727" s="38"/>
      <c r="P727" s="38"/>
      <c r="Q727" s="38"/>
      <c r="R727" s="38"/>
      <c r="S727" s="38"/>
      <c r="T727" s="38"/>
      <c r="U727" s="38"/>
      <c r="V727" s="38"/>
      <c r="W727" s="38"/>
      <c r="X727" s="38"/>
      <c r="Y727" s="38"/>
      <c r="Z727" s="38"/>
    </row>
    <row r="728" spans="1:26" ht="32.25" customHeight="1">
      <c r="A728" s="38"/>
      <c r="B728" s="38"/>
      <c r="C728" s="38"/>
      <c r="D728" s="38"/>
      <c r="E728" s="38"/>
      <c r="F728" s="38"/>
      <c r="G728" s="38"/>
      <c r="H728" s="38"/>
      <c r="I728" s="38"/>
      <c r="J728" s="38"/>
      <c r="K728" s="38"/>
      <c r="L728" s="51"/>
      <c r="M728" s="51"/>
      <c r="N728" s="51"/>
      <c r="O728" s="38"/>
      <c r="P728" s="38"/>
      <c r="Q728" s="38"/>
      <c r="R728" s="38"/>
      <c r="S728" s="38"/>
      <c r="T728" s="38"/>
      <c r="U728" s="38"/>
      <c r="V728" s="38"/>
      <c r="W728" s="38"/>
      <c r="X728" s="38"/>
      <c r="Y728" s="38"/>
      <c r="Z728" s="38"/>
    </row>
    <row r="729" spans="1:26" ht="32.25" customHeight="1">
      <c r="A729" s="38"/>
      <c r="B729" s="38"/>
      <c r="C729" s="38"/>
      <c r="D729" s="38"/>
      <c r="E729" s="38"/>
      <c r="F729" s="38"/>
      <c r="G729" s="38"/>
      <c r="H729" s="38"/>
      <c r="I729" s="38"/>
      <c r="J729" s="38"/>
      <c r="K729" s="38"/>
      <c r="L729" s="51"/>
      <c r="M729" s="51"/>
      <c r="N729" s="51"/>
      <c r="O729" s="38"/>
      <c r="P729" s="38"/>
      <c r="Q729" s="38"/>
      <c r="R729" s="38"/>
      <c r="S729" s="38"/>
      <c r="T729" s="38"/>
      <c r="U729" s="38"/>
      <c r="V729" s="38"/>
      <c r="W729" s="38"/>
      <c r="X729" s="38"/>
      <c r="Y729" s="38"/>
      <c r="Z729" s="38"/>
    </row>
    <row r="730" spans="1:26" ht="32.25" customHeight="1">
      <c r="A730" s="38"/>
      <c r="B730" s="38"/>
      <c r="C730" s="38"/>
      <c r="D730" s="38"/>
      <c r="E730" s="38"/>
      <c r="F730" s="38"/>
      <c r="G730" s="38"/>
      <c r="H730" s="38"/>
      <c r="I730" s="38"/>
      <c r="J730" s="38"/>
      <c r="K730" s="38"/>
      <c r="L730" s="51"/>
      <c r="M730" s="51"/>
      <c r="N730" s="51"/>
      <c r="O730" s="38"/>
      <c r="P730" s="38"/>
      <c r="Q730" s="38"/>
      <c r="R730" s="38"/>
      <c r="S730" s="38"/>
      <c r="T730" s="38"/>
      <c r="U730" s="38"/>
      <c r="V730" s="38"/>
      <c r="W730" s="38"/>
      <c r="X730" s="38"/>
      <c r="Y730" s="38"/>
      <c r="Z730" s="38"/>
    </row>
    <row r="731" spans="1:26" ht="32.25" customHeight="1">
      <c r="A731" s="38"/>
      <c r="B731" s="38"/>
      <c r="C731" s="38"/>
      <c r="D731" s="38"/>
      <c r="E731" s="38"/>
      <c r="F731" s="38"/>
      <c r="G731" s="38"/>
      <c r="H731" s="38"/>
      <c r="I731" s="38"/>
      <c r="J731" s="38"/>
      <c r="K731" s="38"/>
      <c r="L731" s="51"/>
      <c r="M731" s="51"/>
      <c r="N731" s="51"/>
      <c r="O731" s="38"/>
      <c r="P731" s="38"/>
      <c r="Q731" s="38"/>
      <c r="R731" s="38"/>
      <c r="S731" s="38"/>
      <c r="T731" s="38"/>
      <c r="U731" s="38"/>
      <c r="V731" s="38"/>
      <c r="W731" s="38"/>
      <c r="X731" s="38"/>
      <c r="Y731" s="38"/>
      <c r="Z731" s="38"/>
    </row>
    <row r="732" spans="1:26" ht="32.25" customHeight="1">
      <c r="A732" s="38"/>
      <c r="B732" s="38"/>
      <c r="C732" s="38"/>
      <c r="D732" s="38"/>
      <c r="E732" s="38"/>
      <c r="F732" s="38"/>
      <c r="G732" s="38"/>
      <c r="H732" s="38"/>
      <c r="I732" s="38"/>
      <c r="J732" s="38"/>
      <c r="K732" s="38"/>
      <c r="L732" s="51"/>
      <c r="M732" s="51"/>
      <c r="N732" s="51"/>
      <c r="O732" s="38"/>
      <c r="P732" s="38"/>
      <c r="Q732" s="38"/>
      <c r="R732" s="38"/>
      <c r="S732" s="38"/>
      <c r="T732" s="38"/>
      <c r="U732" s="38"/>
      <c r="V732" s="38"/>
      <c r="W732" s="38"/>
      <c r="X732" s="38"/>
      <c r="Y732" s="38"/>
      <c r="Z732" s="38"/>
    </row>
    <row r="733" spans="1:26" ht="32.25" customHeight="1">
      <c r="A733" s="38"/>
      <c r="B733" s="38"/>
      <c r="C733" s="38"/>
      <c r="D733" s="38"/>
      <c r="E733" s="38"/>
      <c r="F733" s="38"/>
      <c r="G733" s="38"/>
      <c r="H733" s="38"/>
      <c r="I733" s="38"/>
      <c r="J733" s="38"/>
      <c r="K733" s="38"/>
      <c r="L733" s="51"/>
      <c r="M733" s="51"/>
      <c r="N733" s="51"/>
      <c r="O733" s="38"/>
      <c r="P733" s="38"/>
      <c r="Q733" s="38"/>
      <c r="R733" s="38"/>
      <c r="S733" s="38"/>
      <c r="T733" s="38"/>
      <c r="U733" s="38"/>
      <c r="V733" s="38"/>
      <c r="W733" s="38"/>
      <c r="X733" s="38"/>
      <c r="Y733" s="38"/>
      <c r="Z733" s="38"/>
    </row>
    <row r="734" spans="1:26" ht="32.25" customHeight="1">
      <c r="A734" s="38"/>
      <c r="B734" s="38"/>
      <c r="C734" s="38"/>
      <c r="D734" s="38"/>
      <c r="E734" s="38"/>
      <c r="F734" s="38"/>
      <c r="G734" s="38"/>
      <c r="H734" s="38"/>
      <c r="I734" s="38"/>
      <c r="J734" s="38"/>
      <c r="K734" s="38"/>
      <c r="L734" s="51"/>
      <c r="M734" s="51"/>
      <c r="N734" s="51"/>
      <c r="O734" s="38"/>
      <c r="P734" s="38"/>
      <c r="Q734" s="38"/>
      <c r="R734" s="38"/>
      <c r="S734" s="38"/>
      <c r="T734" s="38"/>
      <c r="U734" s="38"/>
      <c r="V734" s="38"/>
      <c r="W734" s="38"/>
      <c r="X734" s="38"/>
      <c r="Y734" s="38"/>
      <c r="Z734" s="38"/>
    </row>
    <row r="735" spans="1:26" ht="32.25" customHeight="1">
      <c r="A735" s="38"/>
      <c r="B735" s="38"/>
      <c r="C735" s="38"/>
      <c r="D735" s="38"/>
      <c r="E735" s="38"/>
      <c r="F735" s="38"/>
      <c r="G735" s="38"/>
      <c r="H735" s="38"/>
      <c r="I735" s="38"/>
      <c r="J735" s="38"/>
      <c r="K735" s="38"/>
      <c r="L735" s="51"/>
      <c r="M735" s="51"/>
      <c r="N735" s="51"/>
      <c r="O735" s="38"/>
      <c r="P735" s="38"/>
      <c r="Q735" s="38"/>
      <c r="R735" s="38"/>
      <c r="S735" s="38"/>
      <c r="T735" s="38"/>
      <c r="U735" s="38"/>
      <c r="V735" s="38"/>
      <c r="W735" s="38"/>
      <c r="X735" s="38"/>
      <c r="Y735" s="38"/>
      <c r="Z735" s="38"/>
    </row>
    <row r="736" spans="1:26" ht="32.25" customHeight="1">
      <c r="A736" s="38"/>
      <c r="B736" s="38"/>
      <c r="C736" s="38"/>
      <c r="D736" s="38"/>
      <c r="E736" s="38"/>
      <c r="F736" s="38"/>
      <c r="G736" s="38"/>
      <c r="H736" s="38"/>
      <c r="I736" s="38"/>
      <c r="J736" s="38"/>
      <c r="K736" s="38"/>
      <c r="L736" s="51"/>
      <c r="M736" s="51"/>
      <c r="N736" s="51"/>
      <c r="O736" s="38"/>
      <c r="P736" s="38"/>
      <c r="Q736" s="38"/>
      <c r="R736" s="38"/>
      <c r="S736" s="38"/>
      <c r="T736" s="38"/>
      <c r="U736" s="38"/>
      <c r="V736" s="38"/>
      <c r="W736" s="38"/>
      <c r="X736" s="38"/>
      <c r="Y736" s="38"/>
      <c r="Z736" s="38"/>
    </row>
    <row r="737" spans="1:26" ht="32.25" customHeight="1">
      <c r="A737" s="38"/>
      <c r="B737" s="38"/>
      <c r="C737" s="38"/>
      <c r="D737" s="38"/>
      <c r="E737" s="38"/>
      <c r="F737" s="38"/>
      <c r="G737" s="38"/>
      <c r="H737" s="38"/>
      <c r="I737" s="38"/>
      <c r="J737" s="38"/>
      <c r="K737" s="38"/>
      <c r="L737" s="51"/>
      <c r="M737" s="51"/>
      <c r="N737" s="51"/>
      <c r="O737" s="38"/>
      <c r="P737" s="38"/>
      <c r="Q737" s="38"/>
      <c r="R737" s="38"/>
      <c r="S737" s="38"/>
      <c r="T737" s="38"/>
      <c r="U737" s="38"/>
      <c r="V737" s="38"/>
      <c r="W737" s="38"/>
      <c r="X737" s="38"/>
      <c r="Y737" s="38"/>
      <c r="Z737" s="38"/>
    </row>
    <row r="738" spans="1:26" ht="32.25" customHeight="1">
      <c r="A738" s="38"/>
      <c r="B738" s="38"/>
      <c r="C738" s="38"/>
      <c r="D738" s="38"/>
      <c r="E738" s="38"/>
      <c r="F738" s="38"/>
      <c r="G738" s="38"/>
      <c r="H738" s="38"/>
      <c r="I738" s="38"/>
      <c r="J738" s="38"/>
      <c r="K738" s="38"/>
      <c r="L738" s="51"/>
      <c r="M738" s="51"/>
      <c r="N738" s="51"/>
      <c r="O738" s="38"/>
      <c r="P738" s="38"/>
      <c r="Q738" s="38"/>
      <c r="R738" s="38"/>
      <c r="S738" s="38"/>
      <c r="T738" s="38"/>
      <c r="U738" s="38"/>
      <c r="V738" s="38"/>
      <c r="W738" s="38"/>
      <c r="X738" s="38"/>
      <c r="Y738" s="38"/>
      <c r="Z738" s="38"/>
    </row>
    <row r="739" spans="1:26" ht="32.25" customHeight="1">
      <c r="A739" s="38"/>
      <c r="B739" s="38"/>
      <c r="C739" s="38"/>
      <c r="D739" s="38"/>
      <c r="E739" s="38"/>
      <c r="F739" s="38"/>
      <c r="G739" s="38"/>
      <c r="H739" s="38"/>
      <c r="I739" s="38"/>
      <c r="J739" s="38"/>
      <c r="K739" s="38"/>
      <c r="L739" s="51"/>
      <c r="M739" s="51"/>
      <c r="N739" s="51"/>
      <c r="O739" s="38"/>
      <c r="P739" s="38"/>
      <c r="Q739" s="38"/>
      <c r="R739" s="38"/>
      <c r="S739" s="38"/>
      <c r="T739" s="38"/>
      <c r="U739" s="38"/>
      <c r="V739" s="38"/>
      <c r="W739" s="38"/>
      <c r="X739" s="38"/>
      <c r="Y739" s="38"/>
      <c r="Z739" s="38"/>
    </row>
    <row r="740" spans="1:26" ht="32.25" customHeight="1">
      <c r="A740" s="38"/>
      <c r="B740" s="38"/>
      <c r="C740" s="38"/>
      <c r="D740" s="38"/>
      <c r="E740" s="38"/>
      <c r="F740" s="38"/>
      <c r="G740" s="38"/>
      <c r="H740" s="38"/>
      <c r="I740" s="38"/>
      <c r="J740" s="38"/>
      <c r="K740" s="38"/>
      <c r="L740" s="51"/>
      <c r="M740" s="51"/>
      <c r="N740" s="51"/>
      <c r="O740" s="38"/>
      <c r="P740" s="38"/>
      <c r="Q740" s="38"/>
      <c r="R740" s="38"/>
      <c r="S740" s="38"/>
      <c r="T740" s="38"/>
      <c r="U740" s="38"/>
      <c r="V740" s="38"/>
      <c r="W740" s="38"/>
      <c r="X740" s="38"/>
      <c r="Y740" s="38"/>
      <c r="Z740" s="38"/>
    </row>
    <row r="741" spans="1:26" ht="32.25" customHeight="1">
      <c r="A741" s="38"/>
      <c r="B741" s="38"/>
      <c r="C741" s="38"/>
      <c r="D741" s="38"/>
      <c r="E741" s="38"/>
      <c r="F741" s="38"/>
      <c r="G741" s="38"/>
      <c r="H741" s="38"/>
      <c r="I741" s="38"/>
      <c r="J741" s="38"/>
      <c r="K741" s="38"/>
      <c r="L741" s="51"/>
      <c r="M741" s="51"/>
      <c r="N741" s="51"/>
      <c r="O741" s="38"/>
      <c r="P741" s="38"/>
      <c r="Q741" s="38"/>
      <c r="R741" s="38"/>
      <c r="S741" s="38"/>
      <c r="T741" s="38"/>
      <c r="U741" s="38"/>
      <c r="V741" s="38"/>
      <c r="W741" s="38"/>
      <c r="X741" s="38"/>
      <c r="Y741" s="38"/>
      <c r="Z741" s="38"/>
    </row>
    <row r="742" spans="1:26" ht="32.25" customHeight="1">
      <c r="A742" s="38"/>
      <c r="B742" s="38"/>
      <c r="C742" s="38"/>
      <c r="D742" s="38"/>
      <c r="E742" s="38"/>
      <c r="F742" s="38"/>
      <c r="G742" s="38"/>
      <c r="H742" s="38"/>
      <c r="I742" s="38"/>
      <c r="J742" s="38"/>
      <c r="K742" s="38"/>
      <c r="L742" s="51"/>
      <c r="M742" s="51"/>
      <c r="N742" s="51"/>
      <c r="O742" s="38"/>
      <c r="P742" s="38"/>
      <c r="Q742" s="38"/>
      <c r="R742" s="38"/>
      <c r="S742" s="38"/>
      <c r="T742" s="38"/>
      <c r="U742" s="38"/>
      <c r="V742" s="38"/>
      <c r="W742" s="38"/>
      <c r="X742" s="38"/>
      <c r="Y742" s="38"/>
      <c r="Z742" s="38"/>
    </row>
    <row r="743" spans="1:26" ht="32.25" customHeight="1">
      <c r="A743" s="38"/>
      <c r="B743" s="38"/>
      <c r="C743" s="38"/>
      <c r="D743" s="38"/>
      <c r="E743" s="38"/>
      <c r="F743" s="38"/>
      <c r="G743" s="38"/>
      <c r="H743" s="38"/>
      <c r="I743" s="38"/>
      <c r="J743" s="38"/>
      <c r="K743" s="38"/>
      <c r="L743" s="51"/>
      <c r="M743" s="51"/>
      <c r="N743" s="51"/>
      <c r="O743" s="38"/>
      <c r="P743" s="38"/>
      <c r="Q743" s="38"/>
      <c r="R743" s="38"/>
      <c r="S743" s="38"/>
      <c r="T743" s="38"/>
      <c r="U743" s="38"/>
      <c r="V743" s="38"/>
      <c r="W743" s="38"/>
      <c r="X743" s="38"/>
      <c r="Y743" s="38"/>
      <c r="Z743" s="38"/>
    </row>
    <row r="744" spans="1:26" ht="32.25" customHeight="1">
      <c r="A744" s="38"/>
      <c r="B744" s="38"/>
      <c r="C744" s="38"/>
      <c r="D744" s="38"/>
      <c r="E744" s="38"/>
      <c r="F744" s="38"/>
      <c r="G744" s="38"/>
      <c r="H744" s="38"/>
      <c r="I744" s="38"/>
      <c r="J744" s="38"/>
      <c r="K744" s="38"/>
      <c r="L744" s="51"/>
      <c r="M744" s="51"/>
      <c r="N744" s="51"/>
      <c r="O744" s="38"/>
      <c r="P744" s="38"/>
      <c r="Q744" s="38"/>
      <c r="R744" s="38"/>
      <c r="S744" s="38"/>
      <c r="T744" s="38"/>
      <c r="U744" s="38"/>
      <c r="V744" s="38"/>
      <c r="W744" s="38"/>
      <c r="X744" s="38"/>
      <c r="Y744" s="38"/>
      <c r="Z744" s="38"/>
    </row>
    <row r="745" spans="1:26" ht="32.25" customHeight="1">
      <c r="A745" s="38"/>
      <c r="B745" s="38"/>
      <c r="C745" s="38"/>
      <c r="D745" s="38"/>
      <c r="E745" s="38"/>
      <c r="F745" s="38"/>
      <c r="G745" s="38"/>
      <c r="H745" s="38"/>
      <c r="I745" s="38"/>
      <c r="J745" s="38"/>
      <c r="K745" s="38"/>
      <c r="L745" s="51"/>
      <c r="M745" s="51"/>
      <c r="N745" s="51"/>
      <c r="O745" s="38"/>
      <c r="P745" s="38"/>
      <c r="Q745" s="38"/>
      <c r="R745" s="38"/>
      <c r="S745" s="38"/>
      <c r="T745" s="38"/>
      <c r="U745" s="38"/>
      <c r="V745" s="38"/>
      <c r="W745" s="38"/>
      <c r="X745" s="38"/>
      <c r="Y745" s="38"/>
      <c r="Z745" s="38"/>
    </row>
    <row r="746" spans="1:26" ht="32.25" customHeight="1">
      <c r="A746" s="38"/>
      <c r="B746" s="38"/>
      <c r="C746" s="38"/>
      <c r="D746" s="38"/>
      <c r="E746" s="38"/>
      <c r="F746" s="38"/>
      <c r="G746" s="38"/>
      <c r="H746" s="38"/>
      <c r="I746" s="38"/>
      <c r="J746" s="38"/>
      <c r="K746" s="38"/>
      <c r="L746" s="51"/>
      <c r="M746" s="51"/>
      <c r="N746" s="51"/>
      <c r="O746" s="38"/>
      <c r="P746" s="38"/>
      <c r="Q746" s="38"/>
      <c r="R746" s="38"/>
      <c r="S746" s="38"/>
      <c r="T746" s="38"/>
      <c r="U746" s="38"/>
      <c r="V746" s="38"/>
      <c r="W746" s="38"/>
      <c r="X746" s="38"/>
      <c r="Y746" s="38"/>
      <c r="Z746" s="38"/>
    </row>
    <row r="747" spans="1:26" ht="32.25" customHeight="1">
      <c r="A747" s="38"/>
      <c r="B747" s="38"/>
      <c r="C747" s="38"/>
      <c r="D747" s="38"/>
      <c r="E747" s="38"/>
      <c r="F747" s="38"/>
      <c r="G747" s="38"/>
      <c r="H747" s="38"/>
      <c r="I747" s="38"/>
      <c r="J747" s="38"/>
      <c r="K747" s="38"/>
      <c r="L747" s="51"/>
      <c r="M747" s="51"/>
      <c r="N747" s="51"/>
      <c r="O747" s="38"/>
      <c r="P747" s="38"/>
      <c r="Q747" s="38"/>
      <c r="R747" s="38"/>
      <c r="S747" s="38"/>
      <c r="T747" s="38"/>
      <c r="U747" s="38"/>
      <c r="V747" s="38"/>
      <c r="W747" s="38"/>
      <c r="X747" s="38"/>
      <c r="Y747" s="38"/>
      <c r="Z747" s="38"/>
    </row>
    <row r="748" spans="1:26" ht="32.25" customHeight="1">
      <c r="A748" s="38"/>
      <c r="B748" s="38"/>
      <c r="C748" s="38"/>
      <c r="D748" s="38"/>
      <c r="E748" s="38"/>
      <c r="F748" s="38"/>
      <c r="G748" s="38"/>
      <c r="H748" s="38"/>
      <c r="I748" s="38"/>
      <c r="J748" s="38"/>
      <c r="K748" s="38"/>
      <c r="L748" s="51"/>
      <c r="M748" s="51"/>
      <c r="N748" s="51"/>
      <c r="O748" s="38"/>
      <c r="P748" s="38"/>
      <c r="Q748" s="38"/>
      <c r="R748" s="38"/>
      <c r="S748" s="38"/>
      <c r="T748" s="38"/>
      <c r="U748" s="38"/>
      <c r="V748" s="38"/>
      <c r="W748" s="38"/>
      <c r="X748" s="38"/>
      <c r="Y748" s="38"/>
      <c r="Z748" s="38"/>
    </row>
    <row r="749" spans="1:26" ht="32.25" customHeight="1">
      <c r="A749" s="38"/>
      <c r="B749" s="38"/>
      <c r="C749" s="38"/>
      <c r="D749" s="38"/>
      <c r="E749" s="38"/>
      <c r="F749" s="38"/>
      <c r="G749" s="38"/>
      <c r="H749" s="38"/>
      <c r="I749" s="38"/>
      <c r="J749" s="38"/>
      <c r="K749" s="38"/>
      <c r="L749" s="51"/>
      <c r="M749" s="51"/>
      <c r="N749" s="51"/>
      <c r="O749" s="38"/>
      <c r="P749" s="38"/>
      <c r="Q749" s="38"/>
      <c r="R749" s="38"/>
      <c r="S749" s="38"/>
      <c r="T749" s="38"/>
      <c r="U749" s="38"/>
      <c r="V749" s="38"/>
      <c r="W749" s="38"/>
      <c r="X749" s="38"/>
      <c r="Y749" s="38"/>
      <c r="Z749" s="38"/>
    </row>
    <row r="750" spans="1:26" ht="32.25" customHeight="1">
      <c r="A750" s="38"/>
      <c r="B750" s="38"/>
      <c r="C750" s="38"/>
      <c r="D750" s="38"/>
      <c r="E750" s="38"/>
      <c r="F750" s="38"/>
      <c r="G750" s="38"/>
      <c r="H750" s="38"/>
      <c r="I750" s="38"/>
      <c r="J750" s="38"/>
      <c r="K750" s="38"/>
      <c r="L750" s="51"/>
      <c r="M750" s="51"/>
      <c r="N750" s="51"/>
      <c r="O750" s="38"/>
      <c r="P750" s="38"/>
      <c r="Q750" s="38"/>
      <c r="R750" s="38"/>
      <c r="S750" s="38"/>
      <c r="T750" s="38"/>
      <c r="U750" s="38"/>
      <c r="V750" s="38"/>
      <c r="W750" s="38"/>
      <c r="X750" s="38"/>
      <c r="Y750" s="38"/>
      <c r="Z750" s="38"/>
    </row>
    <row r="751" spans="1:26" ht="32.25" customHeight="1">
      <c r="A751" s="38"/>
      <c r="B751" s="38"/>
      <c r="C751" s="38"/>
      <c r="D751" s="38"/>
      <c r="E751" s="38"/>
      <c r="F751" s="38"/>
      <c r="G751" s="38"/>
      <c r="H751" s="38"/>
      <c r="I751" s="38"/>
      <c r="J751" s="38"/>
      <c r="K751" s="38"/>
      <c r="L751" s="51"/>
      <c r="M751" s="51"/>
      <c r="N751" s="51"/>
      <c r="O751" s="38"/>
      <c r="P751" s="38"/>
      <c r="Q751" s="38"/>
      <c r="R751" s="38"/>
      <c r="S751" s="38"/>
      <c r="T751" s="38"/>
      <c r="U751" s="38"/>
      <c r="V751" s="38"/>
      <c r="W751" s="38"/>
      <c r="X751" s="38"/>
      <c r="Y751" s="38"/>
      <c r="Z751" s="38"/>
    </row>
    <row r="752" spans="1:26" ht="32.25" customHeight="1">
      <c r="A752" s="38"/>
      <c r="B752" s="38"/>
      <c r="C752" s="38"/>
      <c r="D752" s="38"/>
      <c r="E752" s="38"/>
      <c r="F752" s="38"/>
      <c r="G752" s="38"/>
      <c r="H752" s="38"/>
      <c r="I752" s="38"/>
      <c r="J752" s="38"/>
      <c r="K752" s="38"/>
      <c r="L752" s="51"/>
      <c r="M752" s="51"/>
      <c r="N752" s="51"/>
      <c r="O752" s="38"/>
      <c r="P752" s="38"/>
      <c r="Q752" s="38"/>
      <c r="R752" s="38"/>
      <c r="S752" s="38"/>
      <c r="T752" s="38"/>
      <c r="U752" s="38"/>
      <c r="V752" s="38"/>
      <c r="W752" s="38"/>
      <c r="X752" s="38"/>
      <c r="Y752" s="38"/>
      <c r="Z752" s="38"/>
    </row>
    <row r="753" spans="1:26" ht="32.25" customHeight="1">
      <c r="A753" s="38"/>
      <c r="B753" s="38"/>
      <c r="C753" s="38"/>
      <c r="D753" s="38"/>
      <c r="E753" s="38"/>
      <c r="F753" s="38"/>
      <c r="G753" s="38"/>
      <c r="H753" s="38"/>
      <c r="I753" s="38"/>
      <c r="J753" s="38"/>
      <c r="K753" s="38"/>
      <c r="L753" s="51"/>
      <c r="M753" s="51"/>
      <c r="N753" s="51"/>
      <c r="O753" s="38"/>
      <c r="P753" s="38"/>
      <c r="Q753" s="38"/>
      <c r="R753" s="38"/>
      <c r="S753" s="38"/>
      <c r="T753" s="38"/>
      <c r="U753" s="38"/>
      <c r="V753" s="38"/>
      <c r="W753" s="38"/>
      <c r="X753" s="38"/>
      <c r="Y753" s="38"/>
      <c r="Z753" s="38"/>
    </row>
    <row r="754" spans="1:26" ht="32.25" customHeight="1">
      <c r="A754" s="38"/>
      <c r="B754" s="38"/>
      <c r="C754" s="38"/>
      <c r="D754" s="38"/>
      <c r="E754" s="38"/>
      <c r="F754" s="38"/>
      <c r="G754" s="38"/>
      <c r="H754" s="38"/>
      <c r="I754" s="38"/>
      <c r="J754" s="38"/>
      <c r="K754" s="38"/>
      <c r="L754" s="51"/>
      <c r="M754" s="51"/>
      <c r="N754" s="51"/>
      <c r="O754" s="38"/>
      <c r="P754" s="38"/>
      <c r="Q754" s="38"/>
      <c r="R754" s="38"/>
      <c r="S754" s="38"/>
      <c r="T754" s="38"/>
      <c r="U754" s="38"/>
      <c r="V754" s="38"/>
      <c r="W754" s="38"/>
      <c r="X754" s="38"/>
      <c r="Y754" s="38"/>
      <c r="Z754" s="38"/>
    </row>
    <row r="755" spans="1:26" ht="32.25" customHeight="1">
      <c r="A755" s="38"/>
      <c r="B755" s="38"/>
      <c r="C755" s="38"/>
      <c r="D755" s="38"/>
      <c r="E755" s="38"/>
      <c r="F755" s="38"/>
      <c r="G755" s="38"/>
      <c r="H755" s="38"/>
      <c r="I755" s="38"/>
      <c r="J755" s="38"/>
      <c r="K755" s="38"/>
      <c r="L755" s="51"/>
      <c r="M755" s="51"/>
      <c r="N755" s="51"/>
      <c r="O755" s="38"/>
      <c r="P755" s="38"/>
      <c r="Q755" s="38"/>
      <c r="R755" s="38"/>
      <c r="S755" s="38"/>
      <c r="T755" s="38"/>
      <c r="U755" s="38"/>
      <c r="V755" s="38"/>
      <c r="W755" s="38"/>
      <c r="X755" s="38"/>
      <c r="Y755" s="38"/>
      <c r="Z755" s="38"/>
    </row>
    <row r="756" spans="1:26" ht="32.25" customHeight="1">
      <c r="A756" s="38"/>
      <c r="B756" s="38"/>
      <c r="C756" s="38"/>
      <c r="D756" s="38"/>
      <c r="E756" s="38"/>
      <c r="F756" s="38"/>
      <c r="G756" s="38"/>
      <c r="H756" s="38"/>
      <c r="I756" s="38"/>
      <c r="J756" s="38"/>
      <c r="K756" s="38"/>
      <c r="L756" s="51"/>
      <c r="M756" s="51"/>
      <c r="N756" s="51"/>
      <c r="O756" s="38"/>
      <c r="P756" s="38"/>
      <c r="Q756" s="38"/>
      <c r="R756" s="38"/>
      <c r="S756" s="38"/>
      <c r="T756" s="38"/>
      <c r="U756" s="38"/>
      <c r="V756" s="38"/>
      <c r="W756" s="38"/>
      <c r="X756" s="38"/>
      <c r="Y756" s="38"/>
      <c r="Z756" s="38"/>
    </row>
    <row r="757" spans="1:26" ht="32.25" customHeight="1">
      <c r="A757" s="38"/>
      <c r="B757" s="38"/>
      <c r="C757" s="38"/>
      <c r="D757" s="38"/>
      <c r="E757" s="38"/>
      <c r="F757" s="38"/>
      <c r="G757" s="38"/>
      <c r="H757" s="38"/>
      <c r="I757" s="38"/>
      <c r="J757" s="38"/>
      <c r="K757" s="38"/>
      <c r="L757" s="51"/>
      <c r="M757" s="51"/>
      <c r="N757" s="51"/>
      <c r="O757" s="38"/>
      <c r="P757" s="38"/>
      <c r="Q757" s="38"/>
      <c r="R757" s="38"/>
      <c r="S757" s="38"/>
      <c r="T757" s="38"/>
      <c r="U757" s="38"/>
      <c r="V757" s="38"/>
      <c r="W757" s="38"/>
      <c r="X757" s="38"/>
      <c r="Y757" s="38"/>
      <c r="Z757" s="38"/>
    </row>
    <row r="758" spans="1:26" ht="32.25" customHeight="1">
      <c r="A758" s="38"/>
      <c r="B758" s="38"/>
      <c r="C758" s="38"/>
      <c r="D758" s="38"/>
      <c r="E758" s="38"/>
      <c r="F758" s="38"/>
      <c r="G758" s="38"/>
      <c r="H758" s="38"/>
      <c r="I758" s="38"/>
      <c r="J758" s="38"/>
      <c r="K758" s="38"/>
      <c r="L758" s="51"/>
      <c r="M758" s="51"/>
      <c r="N758" s="51"/>
      <c r="O758" s="38"/>
      <c r="P758" s="38"/>
      <c r="Q758" s="38"/>
      <c r="R758" s="38"/>
      <c r="S758" s="38"/>
      <c r="T758" s="38"/>
      <c r="U758" s="38"/>
      <c r="V758" s="38"/>
      <c r="W758" s="38"/>
      <c r="X758" s="38"/>
      <c r="Y758" s="38"/>
      <c r="Z758" s="38"/>
    </row>
    <row r="759" spans="1:26" ht="32.25" customHeight="1">
      <c r="A759" s="38"/>
      <c r="B759" s="38"/>
      <c r="C759" s="38"/>
      <c r="D759" s="38"/>
      <c r="E759" s="38"/>
      <c r="F759" s="38"/>
      <c r="G759" s="38"/>
      <c r="H759" s="38"/>
      <c r="I759" s="38"/>
      <c r="J759" s="38"/>
      <c r="K759" s="38"/>
      <c r="L759" s="51"/>
      <c r="M759" s="51"/>
      <c r="N759" s="51"/>
      <c r="O759" s="38"/>
      <c r="P759" s="38"/>
      <c r="Q759" s="38"/>
      <c r="R759" s="38"/>
      <c r="S759" s="38"/>
      <c r="T759" s="38"/>
      <c r="U759" s="38"/>
      <c r="V759" s="38"/>
      <c r="W759" s="38"/>
      <c r="X759" s="38"/>
      <c r="Y759" s="38"/>
      <c r="Z759" s="38"/>
    </row>
    <row r="760" spans="1:26" ht="32.25" customHeight="1">
      <c r="A760" s="38"/>
      <c r="B760" s="38"/>
      <c r="C760" s="38"/>
      <c r="D760" s="38"/>
      <c r="E760" s="38"/>
      <c r="F760" s="38"/>
      <c r="G760" s="38"/>
      <c r="H760" s="38"/>
      <c r="I760" s="38"/>
      <c r="J760" s="38"/>
      <c r="K760" s="38"/>
      <c r="L760" s="51"/>
      <c r="M760" s="51"/>
      <c r="N760" s="51"/>
      <c r="O760" s="38"/>
      <c r="P760" s="38"/>
      <c r="Q760" s="38"/>
      <c r="R760" s="38"/>
      <c r="S760" s="38"/>
      <c r="T760" s="38"/>
      <c r="U760" s="38"/>
      <c r="V760" s="38"/>
      <c r="W760" s="38"/>
      <c r="X760" s="38"/>
      <c r="Y760" s="38"/>
      <c r="Z760" s="38"/>
    </row>
    <row r="761" spans="1:26" ht="32.25" customHeight="1">
      <c r="A761" s="38"/>
      <c r="B761" s="38"/>
      <c r="C761" s="38"/>
      <c r="D761" s="38"/>
      <c r="E761" s="38"/>
      <c r="F761" s="38"/>
      <c r="G761" s="38"/>
      <c r="H761" s="38"/>
      <c r="I761" s="38"/>
      <c r="J761" s="38"/>
      <c r="K761" s="38"/>
      <c r="L761" s="51"/>
      <c r="M761" s="51"/>
      <c r="N761" s="51"/>
      <c r="O761" s="38"/>
      <c r="P761" s="38"/>
      <c r="Q761" s="38"/>
      <c r="R761" s="38"/>
      <c r="S761" s="38"/>
      <c r="T761" s="38"/>
      <c r="U761" s="38"/>
      <c r="V761" s="38"/>
      <c r="W761" s="38"/>
      <c r="X761" s="38"/>
      <c r="Y761" s="38"/>
      <c r="Z761" s="38"/>
    </row>
    <row r="762" spans="1:26" ht="32.25" customHeight="1">
      <c r="A762" s="38"/>
      <c r="B762" s="38"/>
      <c r="C762" s="38"/>
      <c r="D762" s="38"/>
      <c r="E762" s="38"/>
      <c r="F762" s="38"/>
      <c r="G762" s="38"/>
      <c r="H762" s="38"/>
      <c r="I762" s="38"/>
      <c r="J762" s="38"/>
      <c r="K762" s="38"/>
      <c r="L762" s="51"/>
      <c r="M762" s="51"/>
      <c r="N762" s="51"/>
      <c r="O762" s="38"/>
      <c r="P762" s="38"/>
      <c r="Q762" s="38"/>
      <c r="R762" s="38"/>
      <c r="S762" s="38"/>
      <c r="T762" s="38"/>
      <c r="U762" s="38"/>
      <c r="V762" s="38"/>
      <c r="W762" s="38"/>
      <c r="X762" s="38"/>
      <c r="Y762" s="38"/>
      <c r="Z762" s="38"/>
    </row>
    <row r="763" spans="1:26" ht="32.25" customHeight="1">
      <c r="A763" s="38"/>
      <c r="B763" s="38"/>
      <c r="C763" s="38"/>
      <c r="D763" s="38"/>
      <c r="E763" s="38"/>
      <c r="F763" s="38"/>
      <c r="G763" s="38"/>
      <c r="H763" s="38"/>
      <c r="I763" s="38"/>
      <c r="J763" s="38"/>
      <c r="K763" s="38"/>
      <c r="L763" s="51"/>
      <c r="M763" s="51"/>
      <c r="N763" s="51"/>
      <c r="O763" s="38"/>
      <c r="P763" s="38"/>
      <c r="Q763" s="38"/>
      <c r="R763" s="38"/>
      <c r="S763" s="38"/>
      <c r="T763" s="38"/>
      <c r="U763" s="38"/>
      <c r="V763" s="38"/>
      <c r="W763" s="38"/>
      <c r="X763" s="38"/>
      <c r="Y763" s="38"/>
      <c r="Z763" s="38"/>
    </row>
    <row r="764" spans="1:26" ht="32.25" customHeight="1">
      <c r="A764" s="38"/>
      <c r="B764" s="38"/>
      <c r="C764" s="38"/>
      <c r="D764" s="38"/>
      <c r="E764" s="38"/>
      <c r="F764" s="38"/>
      <c r="G764" s="38"/>
      <c r="H764" s="38"/>
      <c r="I764" s="38"/>
      <c r="J764" s="38"/>
      <c r="K764" s="38"/>
      <c r="L764" s="51"/>
      <c r="M764" s="51"/>
      <c r="N764" s="51"/>
      <c r="O764" s="38"/>
      <c r="P764" s="38"/>
      <c r="Q764" s="38"/>
      <c r="R764" s="38"/>
      <c r="S764" s="38"/>
      <c r="T764" s="38"/>
      <c r="U764" s="38"/>
      <c r="V764" s="38"/>
      <c r="W764" s="38"/>
      <c r="X764" s="38"/>
      <c r="Y764" s="38"/>
      <c r="Z764" s="38"/>
    </row>
    <row r="765" spans="1:26" ht="32.25" customHeight="1">
      <c r="A765" s="38"/>
      <c r="B765" s="38"/>
      <c r="C765" s="38"/>
      <c r="D765" s="38"/>
      <c r="E765" s="38"/>
      <c r="F765" s="38"/>
      <c r="G765" s="38"/>
      <c r="H765" s="38"/>
      <c r="I765" s="38"/>
      <c r="J765" s="38"/>
      <c r="K765" s="38"/>
      <c r="L765" s="51"/>
      <c r="M765" s="51"/>
      <c r="N765" s="51"/>
      <c r="O765" s="38"/>
      <c r="P765" s="38"/>
      <c r="Q765" s="38"/>
      <c r="R765" s="38"/>
      <c r="S765" s="38"/>
      <c r="T765" s="38"/>
      <c r="U765" s="38"/>
      <c r="V765" s="38"/>
      <c r="W765" s="38"/>
      <c r="X765" s="38"/>
      <c r="Y765" s="38"/>
      <c r="Z765" s="38"/>
    </row>
    <row r="766" spans="1:26" ht="32.25" customHeight="1">
      <c r="A766" s="38"/>
      <c r="B766" s="38"/>
      <c r="C766" s="38"/>
      <c r="D766" s="38"/>
      <c r="E766" s="38"/>
      <c r="F766" s="38"/>
      <c r="G766" s="38"/>
      <c r="H766" s="38"/>
      <c r="I766" s="38"/>
      <c r="J766" s="38"/>
      <c r="K766" s="38"/>
      <c r="L766" s="51"/>
      <c r="M766" s="51"/>
      <c r="N766" s="51"/>
      <c r="O766" s="38"/>
      <c r="P766" s="38"/>
      <c r="Q766" s="38"/>
      <c r="R766" s="38"/>
      <c r="S766" s="38"/>
      <c r="T766" s="38"/>
      <c r="U766" s="38"/>
      <c r="V766" s="38"/>
      <c r="W766" s="38"/>
      <c r="X766" s="38"/>
      <c r="Y766" s="38"/>
      <c r="Z766" s="38"/>
    </row>
    <row r="767" spans="1:26" ht="32.25" customHeight="1">
      <c r="A767" s="38"/>
      <c r="B767" s="38"/>
      <c r="C767" s="38"/>
      <c r="D767" s="38"/>
      <c r="E767" s="38"/>
      <c r="F767" s="38"/>
      <c r="G767" s="38"/>
      <c r="H767" s="38"/>
      <c r="I767" s="38"/>
      <c r="J767" s="38"/>
      <c r="K767" s="38"/>
      <c r="L767" s="51"/>
      <c r="M767" s="51"/>
      <c r="N767" s="51"/>
      <c r="O767" s="38"/>
      <c r="P767" s="38"/>
      <c r="Q767" s="38"/>
      <c r="R767" s="38"/>
      <c r="S767" s="38"/>
      <c r="T767" s="38"/>
      <c r="U767" s="38"/>
      <c r="V767" s="38"/>
      <c r="W767" s="38"/>
      <c r="X767" s="38"/>
      <c r="Y767" s="38"/>
      <c r="Z767" s="38"/>
    </row>
    <row r="768" spans="1:26" ht="32.25" customHeight="1">
      <c r="A768" s="38"/>
      <c r="B768" s="38"/>
      <c r="C768" s="38"/>
      <c r="D768" s="38"/>
      <c r="E768" s="38"/>
      <c r="F768" s="38"/>
      <c r="G768" s="38"/>
      <c r="H768" s="38"/>
      <c r="I768" s="38"/>
      <c r="J768" s="38"/>
      <c r="K768" s="38"/>
      <c r="L768" s="51"/>
      <c r="M768" s="51"/>
      <c r="N768" s="51"/>
      <c r="O768" s="38"/>
      <c r="P768" s="38"/>
      <c r="Q768" s="38"/>
      <c r="R768" s="38"/>
      <c r="S768" s="38"/>
      <c r="T768" s="38"/>
      <c r="U768" s="38"/>
      <c r="V768" s="38"/>
      <c r="W768" s="38"/>
      <c r="X768" s="38"/>
      <c r="Y768" s="38"/>
      <c r="Z768" s="38"/>
    </row>
    <row r="769" spans="1:26" ht="32.25" customHeight="1">
      <c r="A769" s="38"/>
      <c r="B769" s="38"/>
      <c r="C769" s="38"/>
      <c r="D769" s="38"/>
      <c r="E769" s="38"/>
      <c r="F769" s="38"/>
      <c r="G769" s="38"/>
      <c r="H769" s="38"/>
      <c r="I769" s="38"/>
      <c r="J769" s="38"/>
      <c r="K769" s="38"/>
      <c r="L769" s="51"/>
      <c r="M769" s="51"/>
      <c r="N769" s="51"/>
      <c r="O769" s="38"/>
      <c r="P769" s="38"/>
      <c r="Q769" s="38"/>
      <c r="R769" s="38"/>
      <c r="S769" s="38"/>
      <c r="T769" s="38"/>
      <c r="U769" s="38"/>
      <c r="V769" s="38"/>
      <c r="W769" s="38"/>
      <c r="X769" s="38"/>
      <c r="Y769" s="38"/>
      <c r="Z769" s="38"/>
    </row>
    <row r="770" spans="1:26" ht="32.25" customHeight="1">
      <c r="A770" s="38"/>
      <c r="B770" s="38"/>
      <c r="C770" s="38"/>
      <c r="D770" s="38"/>
      <c r="E770" s="38"/>
      <c r="F770" s="38"/>
      <c r="G770" s="38"/>
      <c r="H770" s="38"/>
      <c r="I770" s="38"/>
      <c r="J770" s="38"/>
      <c r="K770" s="38"/>
      <c r="L770" s="51"/>
      <c r="M770" s="51"/>
      <c r="N770" s="51"/>
      <c r="O770" s="38"/>
      <c r="P770" s="38"/>
      <c r="Q770" s="38"/>
      <c r="R770" s="38"/>
      <c r="S770" s="38"/>
      <c r="T770" s="38"/>
      <c r="U770" s="38"/>
      <c r="V770" s="38"/>
      <c r="W770" s="38"/>
      <c r="X770" s="38"/>
      <c r="Y770" s="38"/>
      <c r="Z770" s="38"/>
    </row>
    <row r="771" spans="1:26" ht="32.25" customHeight="1">
      <c r="A771" s="38"/>
      <c r="B771" s="38"/>
      <c r="C771" s="38"/>
      <c r="D771" s="38"/>
      <c r="E771" s="38"/>
      <c r="F771" s="38"/>
      <c r="G771" s="38"/>
      <c r="H771" s="38"/>
      <c r="I771" s="38"/>
      <c r="J771" s="38"/>
      <c r="K771" s="38"/>
      <c r="L771" s="51"/>
      <c r="M771" s="51"/>
      <c r="N771" s="51"/>
      <c r="O771" s="38"/>
      <c r="P771" s="38"/>
      <c r="Q771" s="38"/>
      <c r="R771" s="38"/>
      <c r="S771" s="38"/>
      <c r="T771" s="38"/>
      <c r="U771" s="38"/>
      <c r="V771" s="38"/>
      <c r="W771" s="38"/>
      <c r="X771" s="38"/>
      <c r="Y771" s="38"/>
      <c r="Z771" s="38"/>
    </row>
    <row r="772" spans="1:26" ht="32.25" customHeight="1">
      <c r="A772" s="38"/>
      <c r="B772" s="38"/>
      <c r="C772" s="38"/>
      <c r="D772" s="38"/>
      <c r="E772" s="38"/>
      <c r="F772" s="38"/>
      <c r="G772" s="38"/>
      <c r="H772" s="38"/>
      <c r="I772" s="38"/>
      <c r="J772" s="38"/>
      <c r="K772" s="38"/>
      <c r="L772" s="51"/>
      <c r="M772" s="51"/>
      <c r="N772" s="51"/>
      <c r="O772" s="38"/>
      <c r="P772" s="38"/>
      <c r="Q772" s="38"/>
      <c r="R772" s="38"/>
      <c r="S772" s="38"/>
      <c r="T772" s="38"/>
      <c r="U772" s="38"/>
      <c r="V772" s="38"/>
      <c r="W772" s="38"/>
      <c r="X772" s="38"/>
      <c r="Y772" s="38"/>
      <c r="Z772" s="38"/>
    </row>
    <row r="773" spans="1:26" ht="32.25" customHeight="1">
      <c r="A773" s="38"/>
      <c r="B773" s="38"/>
      <c r="C773" s="38"/>
      <c r="D773" s="38"/>
      <c r="E773" s="38"/>
      <c r="F773" s="38"/>
      <c r="G773" s="38"/>
      <c r="H773" s="38"/>
      <c r="I773" s="38"/>
      <c r="J773" s="38"/>
      <c r="K773" s="38"/>
      <c r="L773" s="51"/>
      <c r="M773" s="51"/>
      <c r="N773" s="51"/>
      <c r="O773" s="38"/>
      <c r="P773" s="38"/>
      <c r="Q773" s="38"/>
      <c r="R773" s="38"/>
      <c r="S773" s="38"/>
      <c r="T773" s="38"/>
      <c r="U773" s="38"/>
      <c r="V773" s="38"/>
      <c r="W773" s="38"/>
      <c r="X773" s="38"/>
      <c r="Y773" s="38"/>
      <c r="Z773" s="38"/>
    </row>
    <row r="774" spans="1:26" ht="32.25" customHeight="1">
      <c r="A774" s="38"/>
      <c r="B774" s="38"/>
      <c r="C774" s="38"/>
      <c r="D774" s="38"/>
      <c r="E774" s="38"/>
      <c r="F774" s="38"/>
      <c r="G774" s="38"/>
      <c r="H774" s="38"/>
      <c r="I774" s="38"/>
      <c r="J774" s="38"/>
      <c r="K774" s="38"/>
      <c r="L774" s="51"/>
      <c r="M774" s="51"/>
      <c r="N774" s="51"/>
      <c r="O774" s="38"/>
      <c r="P774" s="38"/>
      <c r="Q774" s="38"/>
      <c r="R774" s="38"/>
      <c r="S774" s="38"/>
      <c r="T774" s="38"/>
      <c r="U774" s="38"/>
      <c r="V774" s="38"/>
      <c r="W774" s="38"/>
      <c r="X774" s="38"/>
      <c r="Y774" s="38"/>
      <c r="Z774" s="38"/>
    </row>
    <row r="775" spans="1:26" ht="32.25" customHeight="1">
      <c r="A775" s="38"/>
      <c r="B775" s="38"/>
      <c r="C775" s="38"/>
      <c r="D775" s="38"/>
      <c r="E775" s="38"/>
      <c r="F775" s="38"/>
      <c r="G775" s="38"/>
      <c r="H775" s="38"/>
      <c r="I775" s="38"/>
      <c r="J775" s="38"/>
      <c r="K775" s="38"/>
      <c r="L775" s="51"/>
      <c r="M775" s="51"/>
      <c r="N775" s="51"/>
      <c r="O775" s="38"/>
      <c r="P775" s="38"/>
      <c r="Q775" s="38"/>
      <c r="R775" s="38"/>
      <c r="S775" s="38"/>
      <c r="T775" s="38"/>
      <c r="U775" s="38"/>
      <c r="V775" s="38"/>
      <c r="W775" s="38"/>
      <c r="X775" s="38"/>
      <c r="Y775" s="38"/>
      <c r="Z775" s="38"/>
    </row>
    <row r="776" spans="1:26" ht="32.25" customHeight="1">
      <c r="A776" s="38"/>
      <c r="B776" s="38"/>
      <c r="C776" s="38"/>
      <c r="D776" s="38"/>
      <c r="E776" s="38"/>
      <c r="F776" s="38"/>
      <c r="G776" s="38"/>
      <c r="H776" s="38"/>
      <c r="I776" s="38"/>
      <c r="J776" s="38"/>
      <c r="K776" s="38"/>
      <c r="L776" s="51"/>
      <c r="M776" s="51"/>
      <c r="N776" s="51"/>
      <c r="O776" s="38"/>
      <c r="P776" s="38"/>
      <c r="Q776" s="38"/>
      <c r="R776" s="38"/>
      <c r="S776" s="38"/>
      <c r="T776" s="38"/>
      <c r="U776" s="38"/>
      <c r="V776" s="38"/>
      <c r="W776" s="38"/>
      <c r="X776" s="38"/>
      <c r="Y776" s="38"/>
      <c r="Z776" s="38"/>
    </row>
    <row r="777" spans="1:26" ht="32.25" customHeight="1">
      <c r="A777" s="38"/>
      <c r="B777" s="38"/>
      <c r="C777" s="38"/>
      <c r="D777" s="38"/>
      <c r="E777" s="38"/>
      <c r="F777" s="38"/>
      <c r="G777" s="38"/>
      <c r="H777" s="38"/>
      <c r="I777" s="38"/>
      <c r="J777" s="38"/>
      <c r="K777" s="38"/>
      <c r="L777" s="51"/>
      <c r="M777" s="51"/>
      <c r="N777" s="51"/>
      <c r="O777" s="38"/>
      <c r="P777" s="38"/>
      <c r="Q777" s="38"/>
      <c r="R777" s="38"/>
      <c r="S777" s="38"/>
      <c r="T777" s="38"/>
      <c r="U777" s="38"/>
      <c r="V777" s="38"/>
      <c r="W777" s="38"/>
      <c r="X777" s="38"/>
      <c r="Y777" s="38"/>
      <c r="Z777" s="38"/>
    </row>
    <row r="778" spans="1:26" ht="32.25" customHeight="1">
      <c r="A778" s="38"/>
      <c r="B778" s="38"/>
      <c r="C778" s="38"/>
      <c r="D778" s="38"/>
      <c r="E778" s="38"/>
      <c r="F778" s="38"/>
      <c r="G778" s="38"/>
      <c r="H778" s="38"/>
      <c r="I778" s="38"/>
      <c r="J778" s="38"/>
      <c r="K778" s="38"/>
      <c r="L778" s="51"/>
      <c r="M778" s="51"/>
      <c r="N778" s="51"/>
      <c r="O778" s="38"/>
      <c r="P778" s="38"/>
      <c r="Q778" s="38"/>
      <c r="R778" s="38"/>
      <c r="S778" s="38"/>
      <c r="T778" s="38"/>
      <c r="U778" s="38"/>
      <c r="V778" s="38"/>
      <c r="W778" s="38"/>
      <c r="X778" s="38"/>
      <c r="Y778" s="38"/>
      <c r="Z778" s="38"/>
    </row>
    <row r="779" spans="1:26" ht="32.25" customHeight="1">
      <c r="A779" s="38"/>
      <c r="B779" s="38"/>
      <c r="C779" s="38"/>
      <c r="D779" s="38"/>
      <c r="E779" s="38"/>
      <c r="F779" s="38"/>
      <c r="G779" s="38"/>
      <c r="H779" s="38"/>
      <c r="I779" s="38"/>
      <c r="J779" s="38"/>
      <c r="K779" s="38"/>
      <c r="L779" s="51"/>
      <c r="M779" s="51"/>
      <c r="N779" s="51"/>
      <c r="O779" s="38"/>
      <c r="P779" s="38"/>
      <c r="Q779" s="38"/>
      <c r="R779" s="38"/>
      <c r="S779" s="38"/>
      <c r="T779" s="38"/>
      <c r="U779" s="38"/>
      <c r="V779" s="38"/>
      <c r="W779" s="38"/>
      <c r="X779" s="38"/>
      <c r="Y779" s="38"/>
      <c r="Z779" s="38"/>
    </row>
    <row r="780" spans="1:26" ht="32.25" customHeight="1">
      <c r="A780" s="38"/>
      <c r="B780" s="38"/>
      <c r="C780" s="38"/>
      <c r="D780" s="38"/>
      <c r="E780" s="38"/>
      <c r="F780" s="38"/>
      <c r="G780" s="38"/>
      <c r="H780" s="38"/>
      <c r="I780" s="38"/>
      <c r="J780" s="38"/>
      <c r="K780" s="38"/>
      <c r="L780" s="51"/>
      <c r="M780" s="51"/>
      <c r="N780" s="51"/>
      <c r="O780" s="38"/>
      <c r="P780" s="38"/>
      <c r="Q780" s="38"/>
      <c r="R780" s="38"/>
      <c r="S780" s="38"/>
      <c r="T780" s="38"/>
      <c r="U780" s="38"/>
      <c r="V780" s="38"/>
      <c r="W780" s="38"/>
      <c r="X780" s="38"/>
      <c r="Y780" s="38"/>
      <c r="Z780" s="38"/>
    </row>
    <row r="781" spans="1:26" ht="32.25" customHeight="1">
      <c r="A781" s="38"/>
      <c r="B781" s="38"/>
      <c r="C781" s="38"/>
      <c r="D781" s="38"/>
      <c r="E781" s="38"/>
      <c r="F781" s="38"/>
      <c r="G781" s="38"/>
      <c r="H781" s="38"/>
      <c r="I781" s="38"/>
      <c r="J781" s="38"/>
      <c r="K781" s="38"/>
      <c r="L781" s="51"/>
      <c r="M781" s="51"/>
      <c r="N781" s="51"/>
      <c r="O781" s="38"/>
      <c r="P781" s="38"/>
      <c r="Q781" s="38"/>
      <c r="R781" s="38"/>
      <c r="S781" s="38"/>
      <c r="T781" s="38"/>
      <c r="U781" s="38"/>
      <c r="V781" s="38"/>
      <c r="W781" s="38"/>
      <c r="X781" s="38"/>
      <c r="Y781" s="38"/>
      <c r="Z781" s="38"/>
    </row>
    <row r="782" spans="1:26" ht="32.25" customHeight="1">
      <c r="A782" s="38"/>
      <c r="B782" s="38"/>
      <c r="C782" s="38"/>
      <c r="D782" s="38"/>
      <c r="E782" s="38"/>
      <c r="F782" s="38"/>
      <c r="G782" s="38"/>
      <c r="H782" s="38"/>
      <c r="I782" s="38"/>
      <c r="J782" s="38"/>
      <c r="K782" s="38"/>
      <c r="L782" s="51"/>
      <c r="M782" s="51"/>
      <c r="N782" s="51"/>
      <c r="O782" s="38"/>
      <c r="P782" s="38"/>
      <c r="Q782" s="38"/>
      <c r="R782" s="38"/>
      <c r="S782" s="38"/>
      <c r="T782" s="38"/>
      <c r="U782" s="38"/>
      <c r="V782" s="38"/>
      <c r="W782" s="38"/>
      <c r="X782" s="38"/>
      <c r="Y782" s="38"/>
      <c r="Z782" s="38"/>
    </row>
    <row r="783" spans="1:26" ht="32.25" customHeight="1">
      <c r="A783" s="38"/>
      <c r="B783" s="38"/>
      <c r="C783" s="38"/>
      <c r="D783" s="38"/>
      <c r="E783" s="38"/>
      <c r="F783" s="38"/>
      <c r="G783" s="38"/>
      <c r="H783" s="38"/>
      <c r="I783" s="38"/>
      <c r="J783" s="38"/>
      <c r="K783" s="38"/>
      <c r="L783" s="51"/>
      <c r="M783" s="51"/>
      <c r="N783" s="51"/>
      <c r="O783" s="38"/>
      <c r="P783" s="38"/>
      <c r="Q783" s="38"/>
      <c r="R783" s="38"/>
      <c r="S783" s="38"/>
      <c r="T783" s="38"/>
      <c r="U783" s="38"/>
      <c r="V783" s="38"/>
      <c r="W783" s="38"/>
      <c r="X783" s="38"/>
      <c r="Y783" s="38"/>
      <c r="Z783" s="38"/>
    </row>
    <row r="784" spans="1:26" ht="32.25" customHeight="1">
      <c r="A784" s="38"/>
      <c r="B784" s="38"/>
      <c r="C784" s="38"/>
      <c r="D784" s="38"/>
      <c r="E784" s="38"/>
      <c r="F784" s="38"/>
      <c r="G784" s="38"/>
      <c r="H784" s="38"/>
      <c r="I784" s="38"/>
      <c r="J784" s="38"/>
      <c r="K784" s="38"/>
      <c r="L784" s="51"/>
      <c r="M784" s="51"/>
      <c r="N784" s="51"/>
      <c r="O784" s="38"/>
      <c r="P784" s="38"/>
      <c r="Q784" s="38"/>
      <c r="R784" s="38"/>
      <c r="S784" s="38"/>
      <c r="T784" s="38"/>
      <c r="U784" s="38"/>
      <c r="V784" s="38"/>
      <c r="W784" s="38"/>
      <c r="X784" s="38"/>
      <c r="Y784" s="38"/>
      <c r="Z784" s="38"/>
    </row>
    <row r="785" spans="1:26" ht="32.25" customHeight="1">
      <c r="A785" s="38"/>
      <c r="B785" s="38"/>
      <c r="C785" s="38"/>
      <c r="D785" s="38"/>
      <c r="E785" s="38"/>
      <c r="F785" s="38"/>
      <c r="G785" s="38"/>
      <c r="H785" s="38"/>
      <c r="I785" s="38"/>
      <c r="J785" s="38"/>
      <c r="K785" s="38"/>
      <c r="L785" s="51"/>
      <c r="M785" s="51"/>
      <c r="N785" s="51"/>
      <c r="O785" s="38"/>
      <c r="P785" s="38"/>
      <c r="Q785" s="38"/>
      <c r="R785" s="38"/>
      <c r="S785" s="38"/>
      <c r="T785" s="38"/>
      <c r="U785" s="38"/>
      <c r="V785" s="38"/>
      <c r="W785" s="38"/>
      <c r="X785" s="38"/>
      <c r="Y785" s="38"/>
      <c r="Z785" s="38"/>
    </row>
    <row r="786" spans="1:26" ht="32.25" customHeight="1">
      <c r="A786" s="38"/>
      <c r="B786" s="38"/>
      <c r="C786" s="38"/>
      <c r="D786" s="38"/>
      <c r="E786" s="38"/>
      <c r="F786" s="38"/>
      <c r="G786" s="38"/>
      <c r="H786" s="38"/>
      <c r="I786" s="38"/>
      <c r="J786" s="38"/>
      <c r="K786" s="38"/>
      <c r="L786" s="51"/>
      <c r="M786" s="51"/>
      <c r="N786" s="51"/>
      <c r="O786" s="38"/>
      <c r="P786" s="38"/>
      <c r="Q786" s="38"/>
      <c r="R786" s="38"/>
      <c r="S786" s="38"/>
      <c r="T786" s="38"/>
      <c r="U786" s="38"/>
      <c r="V786" s="38"/>
      <c r="W786" s="38"/>
      <c r="X786" s="38"/>
      <c r="Y786" s="38"/>
      <c r="Z786" s="38"/>
    </row>
    <row r="787" spans="1:26" ht="32.25" customHeight="1">
      <c r="A787" s="38"/>
      <c r="B787" s="38"/>
      <c r="C787" s="38"/>
      <c r="D787" s="38"/>
      <c r="E787" s="38"/>
      <c r="F787" s="38"/>
      <c r="G787" s="38"/>
      <c r="H787" s="38"/>
      <c r="I787" s="38"/>
      <c r="J787" s="38"/>
      <c r="K787" s="38"/>
      <c r="L787" s="51"/>
      <c r="M787" s="51"/>
      <c r="N787" s="51"/>
      <c r="O787" s="38"/>
      <c r="P787" s="38"/>
      <c r="Q787" s="38"/>
      <c r="R787" s="38"/>
      <c r="S787" s="38"/>
      <c r="T787" s="38"/>
      <c r="U787" s="38"/>
      <c r="V787" s="38"/>
      <c r="W787" s="38"/>
      <c r="X787" s="38"/>
      <c r="Y787" s="38"/>
      <c r="Z787" s="38"/>
    </row>
    <row r="788" spans="1:26" ht="32.25" customHeight="1">
      <c r="A788" s="38"/>
      <c r="B788" s="38"/>
      <c r="C788" s="38"/>
      <c r="D788" s="38"/>
      <c r="E788" s="38"/>
      <c r="F788" s="38"/>
      <c r="G788" s="38"/>
      <c r="H788" s="38"/>
      <c r="I788" s="38"/>
      <c r="J788" s="38"/>
      <c r="K788" s="38"/>
      <c r="L788" s="51"/>
      <c r="M788" s="51"/>
      <c r="N788" s="51"/>
      <c r="O788" s="38"/>
      <c r="P788" s="38"/>
      <c r="Q788" s="38"/>
      <c r="R788" s="38"/>
      <c r="S788" s="38"/>
      <c r="T788" s="38"/>
      <c r="U788" s="38"/>
      <c r="V788" s="38"/>
      <c r="W788" s="38"/>
      <c r="X788" s="38"/>
      <c r="Y788" s="38"/>
      <c r="Z788" s="38"/>
    </row>
    <row r="789" spans="1:26" ht="32.25" customHeight="1">
      <c r="A789" s="38"/>
      <c r="B789" s="38"/>
      <c r="C789" s="38"/>
      <c r="D789" s="38"/>
      <c r="E789" s="38"/>
      <c r="F789" s="38"/>
      <c r="G789" s="38"/>
      <c r="H789" s="38"/>
      <c r="I789" s="38"/>
      <c r="J789" s="38"/>
      <c r="K789" s="38"/>
      <c r="L789" s="51"/>
      <c r="M789" s="51"/>
      <c r="N789" s="51"/>
      <c r="O789" s="38"/>
      <c r="P789" s="38"/>
      <c r="Q789" s="38"/>
      <c r="R789" s="38"/>
      <c r="S789" s="38"/>
      <c r="T789" s="38"/>
      <c r="U789" s="38"/>
      <c r="V789" s="38"/>
      <c r="W789" s="38"/>
      <c r="X789" s="38"/>
      <c r="Y789" s="38"/>
      <c r="Z789" s="38"/>
    </row>
    <row r="790" spans="1:26" ht="32.25" customHeight="1">
      <c r="A790" s="38"/>
      <c r="B790" s="38"/>
      <c r="C790" s="38"/>
      <c r="D790" s="38"/>
      <c r="E790" s="38"/>
      <c r="F790" s="38"/>
      <c r="G790" s="38"/>
      <c r="H790" s="38"/>
      <c r="I790" s="38"/>
      <c r="J790" s="38"/>
      <c r="K790" s="38"/>
      <c r="L790" s="51"/>
      <c r="M790" s="51"/>
      <c r="N790" s="51"/>
      <c r="O790" s="38"/>
      <c r="P790" s="38"/>
      <c r="Q790" s="38"/>
      <c r="R790" s="38"/>
      <c r="S790" s="38"/>
      <c r="T790" s="38"/>
      <c r="U790" s="38"/>
      <c r="V790" s="38"/>
      <c r="W790" s="38"/>
      <c r="X790" s="38"/>
      <c r="Y790" s="38"/>
      <c r="Z790" s="38"/>
    </row>
    <row r="791" spans="1:26" ht="32.25" customHeight="1">
      <c r="A791" s="38"/>
      <c r="B791" s="38"/>
      <c r="C791" s="38"/>
      <c r="D791" s="38"/>
      <c r="E791" s="38"/>
      <c r="F791" s="38"/>
      <c r="G791" s="38"/>
      <c r="H791" s="38"/>
      <c r="I791" s="38"/>
      <c r="J791" s="38"/>
      <c r="K791" s="38"/>
      <c r="L791" s="51"/>
      <c r="M791" s="51"/>
      <c r="N791" s="51"/>
      <c r="O791" s="38"/>
      <c r="P791" s="38"/>
      <c r="Q791" s="38"/>
      <c r="R791" s="38"/>
      <c r="S791" s="38"/>
      <c r="T791" s="38"/>
      <c r="U791" s="38"/>
      <c r="V791" s="38"/>
      <c r="W791" s="38"/>
      <c r="X791" s="38"/>
      <c r="Y791" s="38"/>
      <c r="Z791" s="38"/>
    </row>
    <row r="792" spans="1:26" ht="32.25" customHeight="1">
      <c r="A792" s="38"/>
      <c r="B792" s="38"/>
      <c r="C792" s="38"/>
      <c r="D792" s="38"/>
      <c r="E792" s="38"/>
      <c r="F792" s="38"/>
      <c r="G792" s="38"/>
      <c r="H792" s="38"/>
      <c r="I792" s="38"/>
      <c r="J792" s="38"/>
      <c r="K792" s="38"/>
      <c r="L792" s="51"/>
      <c r="M792" s="51"/>
      <c r="N792" s="51"/>
      <c r="O792" s="38"/>
      <c r="P792" s="38"/>
      <c r="Q792" s="38"/>
      <c r="R792" s="38"/>
      <c r="S792" s="38"/>
      <c r="T792" s="38"/>
      <c r="U792" s="38"/>
      <c r="V792" s="38"/>
      <c r="W792" s="38"/>
      <c r="X792" s="38"/>
      <c r="Y792" s="38"/>
      <c r="Z792" s="38"/>
    </row>
    <row r="793" spans="1:26" ht="32.25" customHeight="1">
      <c r="A793" s="38"/>
      <c r="B793" s="38"/>
      <c r="C793" s="38"/>
      <c r="D793" s="38"/>
      <c r="E793" s="38"/>
      <c r="F793" s="38"/>
      <c r="G793" s="38"/>
      <c r="H793" s="38"/>
      <c r="I793" s="38"/>
      <c r="J793" s="38"/>
      <c r="K793" s="38"/>
      <c r="L793" s="51"/>
      <c r="M793" s="51"/>
      <c r="N793" s="51"/>
      <c r="O793" s="38"/>
      <c r="P793" s="38"/>
      <c r="Q793" s="38"/>
      <c r="R793" s="38"/>
      <c r="S793" s="38"/>
      <c r="T793" s="38"/>
      <c r="U793" s="38"/>
      <c r="V793" s="38"/>
      <c r="W793" s="38"/>
      <c r="X793" s="38"/>
      <c r="Y793" s="38"/>
      <c r="Z793" s="38"/>
    </row>
    <row r="794" spans="1:26" ht="32.25" customHeight="1">
      <c r="A794" s="38"/>
      <c r="B794" s="38"/>
      <c r="C794" s="38"/>
      <c r="D794" s="38"/>
      <c r="E794" s="38"/>
      <c r="F794" s="38"/>
      <c r="G794" s="38"/>
      <c r="H794" s="38"/>
      <c r="I794" s="38"/>
      <c r="J794" s="38"/>
      <c r="K794" s="38"/>
      <c r="L794" s="51"/>
      <c r="M794" s="51"/>
      <c r="N794" s="51"/>
      <c r="O794" s="38"/>
      <c r="P794" s="38"/>
      <c r="Q794" s="38"/>
      <c r="R794" s="38"/>
      <c r="S794" s="38"/>
      <c r="T794" s="38"/>
      <c r="U794" s="38"/>
      <c r="V794" s="38"/>
      <c r="W794" s="38"/>
      <c r="X794" s="38"/>
      <c r="Y794" s="38"/>
      <c r="Z794" s="38"/>
    </row>
    <row r="795" spans="1:26" ht="32.25" customHeight="1">
      <c r="A795" s="38"/>
      <c r="B795" s="38"/>
      <c r="C795" s="38"/>
      <c r="D795" s="38"/>
      <c r="E795" s="38"/>
      <c r="F795" s="38"/>
      <c r="G795" s="38"/>
      <c r="H795" s="38"/>
      <c r="I795" s="38"/>
      <c r="J795" s="38"/>
      <c r="K795" s="38"/>
      <c r="L795" s="51"/>
      <c r="M795" s="51"/>
      <c r="N795" s="51"/>
      <c r="O795" s="38"/>
      <c r="P795" s="38"/>
      <c r="Q795" s="38"/>
      <c r="R795" s="38"/>
      <c r="S795" s="38"/>
      <c r="T795" s="38"/>
      <c r="U795" s="38"/>
      <c r="V795" s="38"/>
      <c r="W795" s="38"/>
      <c r="X795" s="38"/>
      <c r="Y795" s="38"/>
      <c r="Z795" s="38"/>
    </row>
    <row r="796" spans="1:26" ht="32.25" customHeight="1">
      <c r="A796" s="38"/>
      <c r="B796" s="38"/>
      <c r="C796" s="38"/>
      <c r="D796" s="38"/>
      <c r="E796" s="38"/>
      <c r="F796" s="38"/>
      <c r="G796" s="38"/>
      <c r="H796" s="38"/>
      <c r="I796" s="38"/>
      <c r="J796" s="38"/>
      <c r="K796" s="38"/>
      <c r="L796" s="51"/>
      <c r="M796" s="51"/>
      <c r="N796" s="51"/>
      <c r="O796" s="38"/>
      <c r="P796" s="38"/>
      <c r="Q796" s="38"/>
      <c r="R796" s="38"/>
      <c r="S796" s="38"/>
      <c r="T796" s="38"/>
      <c r="U796" s="38"/>
      <c r="V796" s="38"/>
      <c r="W796" s="38"/>
      <c r="X796" s="38"/>
      <c r="Y796" s="38"/>
      <c r="Z796" s="38"/>
    </row>
    <row r="797" spans="1:26" ht="32.25" customHeight="1">
      <c r="A797" s="38"/>
      <c r="B797" s="38"/>
      <c r="C797" s="38"/>
      <c r="D797" s="38"/>
      <c r="E797" s="38"/>
      <c r="F797" s="38"/>
      <c r="G797" s="38"/>
      <c r="H797" s="38"/>
      <c r="I797" s="38"/>
      <c r="J797" s="38"/>
      <c r="K797" s="38"/>
      <c r="L797" s="51"/>
      <c r="M797" s="51"/>
      <c r="N797" s="51"/>
      <c r="O797" s="38"/>
      <c r="P797" s="38"/>
      <c r="Q797" s="38"/>
      <c r="R797" s="38"/>
      <c r="S797" s="38"/>
      <c r="T797" s="38"/>
      <c r="U797" s="38"/>
      <c r="V797" s="38"/>
      <c r="W797" s="38"/>
      <c r="X797" s="38"/>
      <c r="Y797" s="38"/>
      <c r="Z797" s="38"/>
    </row>
    <row r="798" spans="1:26" ht="32.25" customHeight="1">
      <c r="A798" s="38"/>
      <c r="B798" s="38"/>
      <c r="C798" s="38"/>
      <c r="D798" s="38"/>
      <c r="E798" s="38"/>
      <c r="F798" s="38"/>
      <c r="G798" s="38"/>
      <c r="H798" s="38"/>
      <c r="I798" s="38"/>
      <c r="J798" s="38"/>
      <c r="K798" s="38"/>
      <c r="L798" s="51"/>
      <c r="M798" s="51"/>
      <c r="N798" s="51"/>
      <c r="O798" s="38"/>
      <c r="P798" s="38"/>
      <c r="Q798" s="38"/>
      <c r="R798" s="38"/>
      <c r="S798" s="38"/>
      <c r="T798" s="38"/>
      <c r="U798" s="38"/>
      <c r="V798" s="38"/>
      <c r="W798" s="38"/>
      <c r="X798" s="38"/>
      <c r="Y798" s="38"/>
      <c r="Z798" s="38"/>
    </row>
    <row r="799" spans="1:26" ht="32.25" customHeight="1">
      <c r="A799" s="38"/>
      <c r="B799" s="38"/>
      <c r="C799" s="38"/>
      <c r="D799" s="38"/>
      <c r="E799" s="38"/>
      <c r="F799" s="38"/>
      <c r="G799" s="38"/>
      <c r="H799" s="38"/>
      <c r="I799" s="38"/>
      <c r="J799" s="38"/>
      <c r="K799" s="38"/>
      <c r="L799" s="51"/>
      <c r="M799" s="51"/>
      <c r="N799" s="51"/>
      <c r="O799" s="38"/>
      <c r="P799" s="38"/>
      <c r="Q799" s="38"/>
      <c r="R799" s="38"/>
      <c r="S799" s="38"/>
      <c r="T799" s="38"/>
      <c r="U799" s="38"/>
      <c r="V799" s="38"/>
      <c r="W799" s="38"/>
      <c r="X799" s="38"/>
      <c r="Y799" s="38"/>
      <c r="Z799" s="38"/>
    </row>
    <row r="800" spans="1:26" ht="32.25" customHeight="1">
      <c r="A800" s="38"/>
      <c r="B800" s="38"/>
      <c r="C800" s="38"/>
      <c r="D800" s="38"/>
      <c r="E800" s="38"/>
      <c r="F800" s="38"/>
      <c r="G800" s="38"/>
      <c r="H800" s="38"/>
      <c r="I800" s="38"/>
      <c r="J800" s="38"/>
      <c r="K800" s="38"/>
      <c r="L800" s="51"/>
      <c r="M800" s="51"/>
      <c r="N800" s="51"/>
      <c r="O800" s="38"/>
      <c r="P800" s="38"/>
      <c r="Q800" s="38"/>
      <c r="R800" s="38"/>
      <c r="S800" s="38"/>
      <c r="T800" s="38"/>
      <c r="U800" s="38"/>
      <c r="V800" s="38"/>
      <c r="W800" s="38"/>
      <c r="X800" s="38"/>
      <c r="Y800" s="38"/>
      <c r="Z800" s="38"/>
    </row>
    <row r="801" spans="1:26" ht="32.25" customHeight="1">
      <c r="A801" s="38"/>
      <c r="B801" s="38"/>
      <c r="C801" s="38"/>
      <c r="D801" s="38"/>
      <c r="E801" s="38"/>
      <c r="F801" s="38"/>
      <c r="G801" s="38"/>
      <c r="H801" s="38"/>
      <c r="I801" s="38"/>
      <c r="J801" s="38"/>
      <c r="K801" s="38"/>
      <c r="L801" s="51"/>
      <c r="M801" s="51"/>
      <c r="N801" s="51"/>
      <c r="O801" s="38"/>
      <c r="P801" s="38"/>
      <c r="Q801" s="38"/>
      <c r="R801" s="38"/>
      <c r="S801" s="38"/>
      <c r="T801" s="38"/>
      <c r="U801" s="38"/>
      <c r="V801" s="38"/>
      <c r="W801" s="38"/>
      <c r="X801" s="38"/>
      <c r="Y801" s="38"/>
      <c r="Z801" s="38"/>
    </row>
    <row r="802" spans="1:26" ht="32.25" customHeight="1">
      <c r="A802" s="38"/>
      <c r="B802" s="38"/>
      <c r="C802" s="38"/>
      <c r="D802" s="38"/>
      <c r="E802" s="38"/>
      <c r="F802" s="38"/>
      <c r="G802" s="38"/>
      <c r="H802" s="38"/>
      <c r="I802" s="38"/>
      <c r="J802" s="38"/>
      <c r="K802" s="38"/>
      <c r="L802" s="51"/>
      <c r="M802" s="51"/>
      <c r="N802" s="51"/>
      <c r="O802" s="38"/>
      <c r="P802" s="38"/>
      <c r="Q802" s="38"/>
      <c r="R802" s="38"/>
      <c r="S802" s="38"/>
      <c r="T802" s="38"/>
      <c r="U802" s="38"/>
      <c r="V802" s="38"/>
      <c r="W802" s="38"/>
      <c r="X802" s="38"/>
      <c r="Y802" s="38"/>
      <c r="Z802" s="38"/>
    </row>
    <row r="803" spans="1:26" ht="32.25" customHeight="1">
      <c r="A803" s="38"/>
      <c r="B803" s="38"/>
      <c r="C803" s="38"/>
      <c r="D803" s="38"/>
      <c r="E803" s="38"/>
      <c r="F803" s="38"/>
      <c r="G803" s="38"/>
      <c r="H803" s="38"/>
      <c r="I803" s="38"/>
      <c r="J803" s="38"/>
      <c r="K803" s="38"/>
      <c r="L803" s="51"/>
      <c r="M803" s="51"/>
      <c r="N803" s="51"/>
      <c r="O803" s="38"/>
      <c r="P803" s="38"/>
      <c r="Q803" s="38"/>
      <c r="R803" s="38"/>
      <c r="S803" s="38"/>
      <c r="T803" s="38"/>
      <c r="U803" s="38"/>
      <c r="V803" s="38"/>
      <c r="W803" s="38"/>
      <c r="X803" s="38"/>
      <c r="Y803" s="38"/>
      <c r="Z803" s="38"/>
    </row>
    <row r="804" spans="1:26" ht="32.25" customHeight="1">
      <c r="A804" s="38"/>
      <c r="B804" s="38"/>
      <c r="C804" s="38"/>
      <c r="D804" s="38"/>
      <c r="E804" s="38"/>
      <c r="F804" s="38"/>
      <c r="G804" s="38"/>
      <c r="H804" s="38"/>
      <c r="I804" s="38"/>
      <c r="J804" s="38"/>
      <c r="K804" s="38"/>
      <c r="L804" s="51"/>
      <c r="M804" s="51"/>
      <c r="N804" s="51"/>
      <c r="O804" s="38"/>
      <c r="P804" s="38"/>
      <c r="Q804" s="38"/>
      <c r="R804" s="38"/>
      <c r="S804" s="38"/>
      <c r="T804" s="38"/>
      <c r="U804" s="38"/>
      <c r="V804" s="38"/>
      <c r="W804" s="38"/>
      <c r="X804" s="38"/>
      <c r="Y804" s="38"/>
      <c r="Z804" s="38"/>
    </row>
    <row r="805" spans="1:26" ht="32.25" customHeight="1">
      <c r="A805" s="38"/>
      <c r="B805" s="38"/>
      <c r="C805" s="38"/>
      <c r="D805" s="38"/>
      <c r="E805" s="38"/>
      <c r="F805" s="38"/>
      <c r="G805" s="38"/>
      <c r="H805" s="38"/>
      <c r="I805" s="38"/>
      <c r="J805" s="38"/>
      <c r="K805" s="38"/>
      <c r="L805" s="51"/>
      <c r="M805" s="51"/>
      <c r="N805" s="51"/>
      <c r="O805" s="38"/>
      <c r="P805" s="38"/>
      <c r="Q805" s="38"/>
      <c r="R805" s="38"/>
      <c r="S805" s="38"/>
      <c r="T805" s="38"/>
      <c r="U805" s="38"/>
      <c r="V805" s="38"/>
      <c r="W805" s="38"/>
      <c r="X805" s="38"/>
      <c r="Y805" s="38"/>
      <c r="Z805" s="38"/>
    </row>
    <row r="806" spans="1:26" ht="32.25" customHeight="1">
      <c r="A806" s="38"/>
      <c r="B806" s="38"/>
      <c r="C806" s="38"/>
      <c r="D806" s="38"/>
      <c r="E806" s="38"/>
      <c r="F806" s="38"/>
      <c r="G806" s="38"/>
      <c r="H806" s="38"/>
      <c r="I806" s="38"/>
      <c r="J806" s="38"/>
      <c r="K806" s="38"/>
      <c r="L806" s="51"/>
      <c r="M806" s="51"/>
      <c r="N806" s="51"/>
      <c r="O806" s="38"/>
      <c r="P806" s="38"/>
      <c r="Q806" s="38"/>
      <c r="R806" s="38"/>
      <c r="S806" s="38"/>
      <c r="T806" s="38"/>
      <c r="U806" s="38"/>
      <c r="V806" s="38"/>
      <c r="W806" s="38"/>
      <c r="X806" s="38"/>
      <c r="Y806" s="38"/>
      <c r="Z806" s="38"/>
    </row>
    <row r="807" spans="1:26" ht="32.25" customHeight="1">
      <c r="A807" s="38"/>
      <c r="B807" s="38"/>
      <c r="C807" s="38"/>
      <c r="D807" s="38"/>
      <c r="E807" s="38"/>
      <c r="F807" s="38"/>
      <c r="G807" s="38"/>
      <c r="H807" s="38"/>
      <c r="I807" s="38"/>
      <c r="J807" s="38"/>
      <c r="K807" s="38"/>
      <c r="L807" s="51"/>
      <c r="M807" s="51"/>
      <c r="N807" s="51"/>
      <c r="O807" s="38"/>
      <c r="P807" s="38"/>
      <c r="Q807" s="38"/>
      <c r="R807" s="38"/>
      <c r="S807" s="38"/>
      <c r="T807" s="38"/>
      <c r="U807" s="38"/>
      <c r="V807" s="38"/>
      <c r="W807" s="38"/>
      <c r="X807" s="38"/>
      <c r="Y807" s="38"/>
      <c r="Z807" s="38"/>
    </row>
    <row r="808" spans="1:26" ht="32.25" customHeight="1">
      <c r="A808" s="38"/>
      <c r="B808" s="38"/>
      <c r="C808" s="38"/>
      <c r="D808" s="38"/>
      <c r="E808" s="38"/>
      <c r="F808" s="38"/>
      <c r="G808" s="38"/>
      <c r="H808" s="38"/>
      <c r="I808" s="38"/>
      <c r="J808" s="38"/>
      <c r="K808" s="38"/>
      <c r="L808" s="51"/>
      <c r="M808" s="51"/>
      <c r="N808" s="51"/>
      <c r="O808" s="38"/>
      <c r="P808" s="38"/>
      <c r="Q808" s="38"/>
      <c r="R808" s="38"/>
      <c r="S808" s="38"/>
      <c r="T808" s="38"/>
      <c r="U808" s="38"/>
      <c r="V808" s="38"/>
      <c r="W808" s="38"/>
      <c r="X808" s="38"/>
      <c r="Y808" s="38"/>
      <c r="Z808" s="38"/>
    </row>
    <row r="809" spans="1:26" ht="32.25" customHeight="1">
      <c r="A809" s="38"/>
      <c r="B809" s="38"/>
      <c r="C809" s="38"/>
      <c r="D809" s="38"/>
      <c r="E809" s="38"/>
      <c r="F809" s="38"/>
      <c r="G809" s="38"/>
      <c r="H809" s="38"/>
      <c r="I809" s="38"/>
      <c r="J809" s="38"/>
      <c r="K809" s="38"/>
      <c r="L809" s="51"/>
      <c r="M809" s="51"/>
      <c r="N809" s="51"/>
      <c r="O809" s="38"/>
      <c r="P809" s="38"/>
      <c r="Q809" s="38"/>
      <c r="R809" s="38"/>
      <c r="S809" s="38"/>
      <c r="T809" s="38"/>
      <c r="U809" s="38"/>
      <c r="V809" s="38"/>
      <c r="W809" s="38"/>
      <c r="X809" s="38"/>
      <c r="Y809" s="38"/>
      <c r="Z809" s="38"/>
    </row>
    <row r="810" spans="1:26" ht="32.25" customHeight="1">
      <c r="A810" s="38"/>
      <c r="B810" s="38"/>
      <c r="C810" s="38"/>
      <c r="D810" s="38"/>
      <c r="E810" s="38"/>
      <c r="F810" s="38"/>
      <c r="G810" s="38"/>
      <c r="H810" s="38"/>
      <c r="I810" s="38"/>
      <c r="J810" s="38"/>
      <c r="K810" s="38"/>
      <c r="L810" s="51"/>
      <c r="M810" s="51"/>
      <c r="N810" s="51"/>
      <c r="O810" s="38"/>
      <c r="P810" s="38"/>
      <c r="Q810" s="38"/>
      <c r="R810" s="38"/>
      <c r="S810" s="38"/>
      <c r="T810" s="38"/>
      <c r="U810" s="38"/>
      <c r="V810" s="38"/>
      <c r="W810" s="38"/>
      <c r="X810" s="38"/>
      <c r="Y810" s="38"/>
      <c r="Z810" s="38"/>
    </row>
    <row r="811" spans="1:26" ht="32.25" customHeight="1">
      <c r="A811" s="38"/>
      <c r="B811" s="38"/>
      <c r="C811" s="38"/>
      <c r="D811" s="38"/>
      <c r="E811" s="38"/>
      <c r="F811" s="38"/>
      <c r="G811" s="38"/>
      <c r="H811" s="38"/>
      <c r="I811" s="38"/>
      <c r="J811" s="38"/>
      <c r="K811" s="38"/>
      <c r="L811" s="51"/>
      <c r="M811" s="51"/>
      <c r="N811" s="51"/>
      <c r="O811" s="38"/>
      <c r="P811" s="38"/>
      <c r="Q811" s="38"/>
      <c r="R811" s="38"/>
      <c r="S811" s="38"/>
      <c r="T811" s="38"/>
      <c r="U811" s="38"/>
      <c r="V811" s="38"/>
      <c r="W811" s="38"/>
      <c r="X811" s="38"/>
      <c r="Y811" s="38"/>
      <c r="Z811" s="38"/>
    </row>
    <row r="812" spans="1:26" ht="32.25" customHeight="1">
      <c r="A812" s="38"/>
      <c r="B812" s="38"/>
      <c r="C812" s="38"/>
      <c r="D812" s="38"/>
      <c r="E812" s="38"/>
      <c r="F812" s="38"/>
      <c r="G812" s="38"/>
      <c r="H812" s="38"/>
      <c r="I812" s="38"/>
      <c r="J812" s="38"/>
      <c r="K812" s="38"/>
      <c r="L812" s="51"/>
      <c r="M812" s="51"/>
      <c r="N812" s="51"/>
      <c r="O812" s="38"/>
      <c r="P812" s="38"/>
      <c r="Q812" s="38"/>
      <c r="R812" s="38"/>
      <c r="S812" s="38"/>
      <c r="T812" s="38"/>
      <c r="U812" s="38"/>
      <c r="V812" s="38"/>
      <c r="W812" s="38"/>
      <c r="X812" s="38"/>
      <c r="Y812" s="38"/>
      <c r="Z812" s="38"/>
    </row>
    <row r="813" spans="1:26" ht="32.25" customHeight="1">
      <c r="A813" s="38"/>
      <c r="B813" s="38"/>
      <c r="C813" s="38"/>
      <c r="D813" s="38"/>
      <c r="E813" s="38"/>
      <c r="F813" s="38"/>
      <c r="G813" s="38"/>
      <c r="H813" s="38"/>
      <c r="I813" s="38"/>
      <c r="J813" s="38"/>
      <c r="K813" s="38"/>
      <c r="L813" s="51"/>
      <c r="M813" s="51"/>
      <c r="N813" s="51"/>
      <c r="O813" s="38"/>
      <c r="P813" s="38"/>
      <c r="Q813" s="38"/>
      <c r="R813" s="38"/>
      <c r="S813" s="38"/>
      <c r="T813" s="38"/>
      <c r="U813" s="38"/>
      <c r="V813" s="38"/>
      <c r="W813" s="38"/>
      <c r="X813" s="38"/>
      <c r="Y813" s="38"/>
      <c r="Z813" s="38"/>
    </row>
    <row r="814" spans="1:26" ht="32.25" customHeight="1">
      <c r="A814" s="38"/>
      <c r="B814" s="38"/>
      <c r="C814" s="38"/>
      <c r="D814" s="38"/>
      <c r="E814" s="38"/>
      <c r="F814" s="38"/>
      <c r="G814" s="38"/>
      <c r="H814" s="38"/>
      <c r="I814" s="38"/>
      <c r="J814" s="38"/>
      <c r="K814" s="38"/>
      <c r="L814" s="51"/>
      <c r="M814" s="51"/>
      <c r="N814" s="51"/>
      <c r="O814" s="38"/>
      <c r="P814" s="38"/>
      <c r="Q814" s="38"/>
      <c r="R814" s="38"/>
      <c r="S814" s="38"/>
      <c r="T814" s="38"/>
      <c r="U814" s="38"/>
      <c r="V814" s="38"/>
      <c r="W814" s="38"/>
      <c r="X814" s="38"/>
      <c r="Y814" s="38"/>
      <c r="Z814" s="38"/>
    </row>
    <row r="815" spans="1:26" ht="32.25" customHeight="1">
      <c r="A815" s="38"/>
      <c r="B815" s="38"/>
      <c r="C815" s="38"/>
      <c r="D815" s="38"/>
      <c r="E815" s="38"/>
      <c r="F815" s="38"/>
      <c r="G815" s="38"/>
      <c r="H815" s="38"/>
      <c r="I815" s="38"/>
      <c r="J815" s="38"/>
      <c r="K815" s="38"/>
      <c r="L815" s="51"/>
      <c r="M815" s="51"/>
      <c r="N815" s="51"/>
      <c r="O815" s="38"/>
      <c r="P815" s="38"/>
      <c r="Q815" s="38"/>
      <c r="R815" s="38"/>
      <c r="S815" s="38"/>
      <c r="T815" s="38"/>
      <c r="U815" s="38"/>
      <c r="V815" s="38"/>
      <c r="W815" s="38"/>
      <c r="X815" s="38"/>
      <c r="Y815" s="38"/>
      <c r="Z815" s="38"/>
    </row>
    <row r="816" spans="1:26" ht="32.25" customHeight="1">
      <c r="A816" s="38"/>
      <c r="B816" s="38"/>
      <c r="C816" s="38"/>
      <c r="D816" s="38"/>
      <c r="E816" s="38"/>
      <c r="F816" s="38"/>
      <c r="G816" s="38"/>
      <c r="H816" s="38"/>
      <c r="I816" s="38"/>
      <c r="J816" s="38"/>
      <c r="K816" s="38"/>
      <c r="L816" s="51"/>
      <c r="M816" s="51"/>
      <c r="N816" s="51"/>
      <c r="O816" s="38"/>
      <c r="P816" s="38"/>
      <c r="Q816" s="38"/>
      <c r="R816" s="38"/>
      <c r="S816" s="38"/>
      <c r="T816" s="38"/>
      <c r="U816" s="38"/>
      <c r="V816" s="38"/>
      <c r="W816" s="38"/>
      <c r="X816" s="38"/>
      <c r="Y816" s="38"/>
      <c r="Z816" s="38"/>
    </row>
    <row r="817" spans="1:26" ht="32.25" customHeight="1">
      <c r="A817" s="38"/>
      <c r="B817" s="38"/>
      <c r="C817" s="38"/>
      <c r="D817" s="38"/>
      <c r="E817" s="38"/>
      <c r="F817" s="38"/>
      <c r="G817" s="38"/>
      <c r="H817" s="38"/>
      <c r="I817" s="38"/>
      <c r="J817" s="38"/>
      <c r="K817" s="38"/>
      <c r="L817" s="51"/>
      <c r="M817" s="51"/>
      <c r="N817" s="51"/>
      <c r="O817" s="38"/>
      <c r="P817" s="38"/>
      <c r="Q817" s="38"/>
      <c r="R817" s="38"/>
      <c r="S817" s="38"/>
      <c r="T817" s="38"/>
      <c r="U817" s="38"/>
      <c r="V817" s="38"/>
      <c r="W817" s="38"/>
      <c r="X817" s="38"/>
      <c r="Y817" s="38"/>
      <c r="Z817" s="38"/>
    </row>
    <row r="818" spans="1:26" ht="32.25" customHeight="1">
      <c r="A818" s="38"/>
      <c r="B818" s="38"/>
      <c r="C818" s="38"/>
      <c r="D818" s="38"/>
      <c r="E818" s="38"/>
      <c r="F818" s="38"/>
      <c r="G818" s="38"/>
      <c r="H818" s="38"/>
      <c r="I818" s="38"/>
      <c r="J818" s="38"/>
      <c r="K818" s="38"/>
      <c r="L818" s="51"/>
      <c r="M818" s="51"/>
      <c r="N818" s="51"/>
      <c r="O818" s="38"/>
      <c r="P818" s="38"/>
      <c r="Q818" s="38"/>
      <c r="R818" s="38"/>
      <c r="S818" s="38"/>
      <c r="T818" s="38"/>
      <c r="U818" s="38"/>
      <c r="V818" s="38"/>
      <c r="W818" s="38"/>
      <c r="X818" s="38"/>
      <c r="Y818" s="38"/>
      <c r="Z818" s="38"/>
    </row>
    <row r="819" spans="1:26" ht="32.25" customHeight="1">
      <c r="A819" s="38"/>
      <c r="B819" s="38"/>
      <c r="C819" s="38"/>
      <c r="D819" s="38"/>
      <c r="E819" s="38"/>
      <c r="F819" s="38"/>
      <c r="G819" s="38"/>
      <c r="H819" s="38"/>
      <c r="I819" s="38"/>
      <c r="J819" s="38"/>
      <c r="K819" s="38"/>
      <c r="L819" s="51"/>
      <c r="M819" s="51"/>
      <c r="N819" s="51"/>
      <c r="O819" s="38"/>
      <c r="P819" s="38"/>
      <c r="Q819" s="38"/>
      <c r="R819" s="38"/>
      <c r="S819" s="38"/>
      <c r="T819" s="38"/>
      <c r="U819" s="38"/>
      <c r="V819" s="38"/>
      <c r="W819" s="38"/>
      <c r="X819" s="38"/>
      <c r="Y819" s="38"/>
      <c r="Z819" s="38"/>
    </row>
    <row r="820" spans="1:26" ht="32.25" customHeight="1">
      <c r="A820" s="38"/>
      <c r="B820" s="38"/>
      <c r="C820" s="38"/>
      <c r="D820" s="38"/>
      <c r="E820" s="38"/>
      <c r="F820" s="38"/>
      <c r="G820" s="38"/>
      <c r="H820" s="38"/>
      <c r="I820" s="38"/>
      <c r="J820" s="38"/>
      <c r="K820" s="38"/>
      <c r="L820" s="51"/>
      <c r="M820" s="51"/>
      <c r="N820" s="51"/>
      <c r="O820" s="38"/>
      <c r="P820" s="38"/>
      <c r="Q820" s="38"/>
      <c r="R820" s="38"/>
      <c r="S820" s="38"/>
      <c r="T820" s="38"/>
      <c r="U820" s="38"/>
      <c r="V820" s="38"/>
      <c r="W820" s="38"/>
      <c r="X820" s="38"/>
      <c r="Y820" s="38"/>
      <c r="Z820" s="38"/>
    </row>
    <row r="821" spans="1:26" ht="32.25" customHeight="1">
      <c r="A821" s="38"/>
      <c r="B821" s="38"/>
      <c r="C821" s="38"/>
      <c r="D821" s="38"/>
      <c r="E821" s="38"/>
      <c r="F821" s="38"/>
      <c r="G821" s="38"/>
      <c r="H821" s="38"/>
      <c r="I821" s="38"/>
      <c r="J821" s="38"/>
      <c r="K821" s="38"/>
      <c r="L821" s="51"/>
      <c r="M821" s="51"/>
      <c r="N821" s="51"/>
      <c r="O821" s="38"/>
      <c r="P821" s="38"/>
      <c r="Q821" s="38"/>
      <c r="R821" s="38"/>
      <c r="S821" s="38"/>
      <c r="T821" s="38"/>
      <c r="U821" s="38"/>
      <c r="V821" s="38"/>
      <c r="W821" s="38"/>
      <c r="X821" s="38"/>
      <c r="Y821" s="38"/>
      <c r="Z821" s="38"/>
    </row>
    <row r="822" spans="1:26" ht="32.25" customHeight="1">
      <c r="A822" s="38"/>
      <c r="B822" s="38"/>
      <c r="C822" s="38"/>
      <c r="D822" s="38"/>
      <c r="E822" s="38"/>
      <c r="F822" s="38"/>
      <c r="G822" s="38"/>
      <c r="H822" s="38"/>
      <c r="I822" s="38"/>
      <c r="J822" s="38"/>
      <c r="K822" s="38"/>
      <c r="L822" s="51"/>
      <c r="M822" s="51"/>
      <c r="N822" s="51"/>
      <c r="O822" s="38"/>
      <c r="P822" s="38"/>
      <c r="Q822" s="38"/>
      <c r="R822" s="38"/>
      <c r="S822" s="38"/>
      <c r="T822" s="38"/>
      <c r="U822" s="38"/>
      <c r="V822" s="38"/>
      <c r="W822" s="38"/>
      <c r="X822" s="38"/>
      <c r="Y822" s="38"/>
      <c r="Z822" s="38"/>
    </row>
    <row r="823" spans="1:26" ht="32.25" customHeight="1">
      <c r="A823" s="38"/>
      <c r="B823" s="38"/>
      <c r="C823" s="38"/>
      <c r="D823" s="38"/>
      <c r="E823" s="38"/>
      <c r="F823" s="38"/>
      <c r="G823" s="38"/>
      <c r="H823" s="38"/>
      <c r="I823" s="38"/>
      <c r="J823" s="38"/>
      <c r="K823" s="38"/>
      <c r="L823" s="51"/>
      <c r="M823" s="51"/>
      <c r="N823" s="51"/>
      <c r="O823" s="38"/>
      <c r="P823" s="38"/>
      <c r="Q823" s="38"/>
      <c r="R823" s="38"/>
      <c r="S823" s="38"/>
      <c r="T823" s="38"/>
      <c r="U823" s="38"/>
      <c r="V823" s="38"/>
      <c r="W823" s="38"/>
      <c r="X823" s="38"/>
      <c r="Y823" s="38"/>
      <c r="Z823" s="38"/>
    </row>
    <row r="824" spans="1:26" ht="32.25" customHeight="1">
      <c r="A824" s="38"/>
      <c r="B824" s="38"/>
      <c r="C824" s="38"/>
      <c r="D824" s="38"/>
      <c r="E824" s="38"/>
      <c r="F824" s="38"/>
      <c r="G824" s="38"/>
      <c r="H824" s="38"/>
      <c r="I824" s="38"/>
      <c r="J824" s="38"/>
      <c r="K824" s="38"/>
      <c r="L824" s="51"/>
      <c r="M824" s="51"/>
      <c r="N824" s="51"/>
      <c r="O824" s="38"/>
      <c r="P824" s="38"/>
      <c r="Q824" s="38"/>
      <c r="R824" s="38"/>
      <c r="S824" s="38"/>
      <c r="T824" s="38"/>
      <c r="U824" s="38"/>
      <c r="V824" s="38"/>
      <c r="W824" s="38"/>
      <c r="X824" s="38"/>
      <c r="Y824" s="38"/>
      <c r="Z824" s="38"/>
    </row>
    <row r="825" spans="1:26" ht="32.25" customHeight="1">
      <c r="A825" s="38"/>
      <c r="B825" s="38"/>
      <c r="C825" s="38"/>
      <c r="D825" s="38"/>
      <c r="E825" s="38"/>
      <c r="F825" s="38"/>
      <c r="G825" s="38"/>
      <c r="H825" s="38"/>
      <c r="I825" s="38"/>
      <c r="J825" s="38"/>
      <c r="K825" s="38"/>
      <c r="L825" s="51"/>
      <c r="M825" s="51"/>
      <c r="N825" s="51"/>
      <c r="O825" s="38"/>
      <c r="P825" s="38"/>
      <c r="Q825" s="38"/>
      <c r="R825" s="38"/>
      <c r="S825" s="38"/>
      <c r="T825" s="38"/>
      <c r="U825" s="38"/>
      <c r="V825" s="38"/>
      <c r="W825" s="38"/>
      <c r="X825" s="38"/>
      <c r="Y825" s="38"/>
      <c r="Z825" s="38"/>
    </row>
    <row r="826" spans="1:26" ht="32.25" customHeight="1">
      <c r="A826" s="38"/>
      <c r="B826" s="38"/>
      <c r="C826" s="38"/>
      <c r="D826" s="38"/>
      <c r="E826" s="38"/>
      <c r="F826" s="38"/>
      <c r="G826" s="38"/>
      <c r="H826" s="38"/>
      <c r="I826" s="38"/>
      <c r="J826" s="38"/>
      <c r="K826" s="38"/>
      <c r="L826" s="51"/>
      <c r="M826" s="51"/>
      <c r="N826" s="51"/>
      <c r="O826" s="38"/>
      <c r="P826" s="38"/>
      <c r="Q826" s="38"/>
      <c r="R826" s="38"/>
      <c r="S826" s="38"/>
      <c r="T826" s="38"/>
      <c r="U826" s="38"/>
      <c r="V826" s="38"/>
      <c r="W826" s="38"/>
      <c r="X826" s="38"/>
      <c r="Y826" s="38"/>
      <c r="Z826" s="38"/>
    </row>
    <row r="827" spans="1:26" ht="32.25" customHeight="1">
      <c r="A827" s="38"/>
      <c r="B827" s="38"/>
      <c r="C827" s="38"/>
      <c r="D827" s="38"/>
      <c r="E827" s="38"/>
      <c r="F827" s="38"/>
      <c r="G827" s="38"/>
      <c r="H827" s="38"/>
      <c r="I827" s="38"/>
      <c r="J827" s="38"/>
      <c r="K827" s="38"/>
      <c r="L827" s="51"/>
      <c r="M827" s="51"/>
      <c r="N827" s="51"/>
      <c r="O827" s="38"/>
      <c r="P827" s="38"/>
      <c r="Q827" s="38"/>
      <c r="R827" s="38"/>
      <c r="S827" s="38"/>
      <c r="T827" s="38"/>
      <c r="U827" s="38"/>
      <c r="V827" s="38"/>
      <c r="W827" s="38"/>
      <c r="X827" s="38"/>
      <c r="Y827" s="38"/>
      <c r="Z827" s="38"/>
    </row>
    <row r="828" spans="1:26" ht="32.25" customHeight="1">
      <c r="A828" s="38"/>
      <c r="B828" s="38"/>
      <c r="C828" s="38"/>
      <c r="D828" s="38"/>
      <c r="E828" s="38"/>
      <c r="F828" s="38"/>
      <c r="G828" s="38"/>
      <c r="H828" s="38"/>
      <c r="I828" s="38"/>
      <c r="J828" s="38"/>
      <c r="K828" s="38"/>
      <c r="L828" s="51"/>
      <c r="M828" s="51"/>
      <c r="N828" s="51"/>
      <c r="O828" s="38"/>
      <c r="P828" s="38"/>
      <c r="Q828" s="38"/>
      <c r="R828" s="38"/>
      <c r="S828" s="38"/>
      <c r="T828" s="38"/>
      <c r="U828" s="38"/>
      <c r="V828" s="38"/>
      <c r="W828" s="38"/>
      <c r="X828" s="38"/>
      <c r="Y828" s="38"/>
      <c r="Z828" s="38"/>
    </row>
    <row r="829" spans="1:26" ht="32.25" customHeight="1">
      <c r="A829" s="38"/>
      <c r="B829" s="38"/>
      <c r="C829" s="38"/>
      <c r="D829" s="38"/>
      <c r="E829" s="38"/>
      <c r="F829" s="38"/>
      <c r="G829" s="38"/>
      <c r="H829" s="38"/>
      <c r="I829" s="38"/>
      <c r="J829" s="38"/>
      <c r="K829" s="38"/>
      <c r="L829" s="51"/>
      <c r="M829" s="51"/>
      <c r="N829" s="51"/>
      <c r="O829" s="38"/>
      <c r="P829" s="38"/>
      <c r="Q829" s="38"/>
      <c r="R829" s="38"/>
      <c r="S829" s="38"/>
      <c r="T829" s="38"/>
      <c r="U829" s="38"/>
      <c r="V829" s="38"/>
      <c r="W829" s="38"/>
      <c r="X829" s="38"/>
      <c r="Y829" s="38"/>
      <c r="Z829" s="38"/>
    </row>
    <row r="830" spans="1:26" ht="32.25" customHeight="1">
      <c r="A830" s="38"/>
      <c r="B830" s="38"/>
      <c r="C830" s="38"/>
      <c r="D830" s="38"/>
      <c r="E830" s="38"/>
      <c r="F830" s="38"/>
      <c r="G830" s="38"/>
      <c r="H830" s="38"/>
      <c r="I830" s="38"/>
      <c r="J830" s="38"/>
      <c r="K830" s="38"/>
      <c r="L830" s="51"/>
      <c r="M830" s="51"/>
      <c r="N830" s="51"/>
      <c r="O830" s="38"/>
      <c r="P830" s="38"/>
      <c r="Q830" s="38"/>
      <c r="R830" s="38"/>
      <c r="S830" s="38"/>
      <c r="T830" s="38"/>
      <c r="U830" s="38"/>
      <c r="V830" s="38"/>
      <c r="W830" s="38"/>
      <c r="X830" s="38"/>
      <c r="Y830" s="38"/>
      <c r="Z830" s="38"/>
    </row>
    <row r="831" spans="1:26" ht="32.25" customHeight="1">
      <c r="A831" s="38"/>
      <c r="B831" s="38"/>
      <c r="C831" s="38"/>
      <c r="D831" s="38"/>
      <c r="E831" s="38"/>
      <c r="F831" s="38"/>
      <c r="G831" s="38"/>
      <c r="H831" s="38"/>
      <c r="I831" s="38"/>
      <c r="J831" s="38"/>
      <c r="K831" s="38"/>
      <c r="L831" s="51"/>
      <c r="M831" s="51"/>
      <c r="N831" s="51"/>
      <c r="O831" s="38"/>
      <c r="P831" s="38"/>
      <c r="Q831" s="38"/>
      <c r="R831" s="38"/>
      <c r="S831" s="38"/>
      <c r="T831" s="38"/>
      <c r="U831" s="38"/>
      <c r="V831" s="38"/>
      <c r="W831" s="38"/>
      <c r="X831" s="38"/>
      <c r="Y831" s="38"/>
      <c r="Z831" s="38"/>
    </row>
    <row r="832" spans="1:26" ht="32.25" customHeight="1">
      <c r="A832" s="38"/>
      <c r="B832" s="38"/>
      <c r="C832" s="38"/>
      <c r="D832" s="38"/>
      <c r="E832" s="38"/>
      <c r="F832" s="38"/>
      <c r="G832" s="38"/>
      <c r="H832" s="38"/>
      <c r="I832" s="38"/>
      <c r="J832" s="38"/>
      <c r="K832" s="38"/>
      <c r="L832" s="51"/>
      <c r="M832" s="51"/>
      <c r="N832" s="51"/>
      <c r="O832" s="38"/>
      <c r="P832" s="38"/>
      <c r="Q832" s="38"/>
      <c r="R832" s="38"/>
      <c r="S832" s="38"/>
      <c r="T832" s="38"/>
      <c r="U832" s="38"/>
      <c r="V832" s="38"/>
      <c r="W832" s="38"/>
      <c r="X832" s="38"/>
      <c r="Y832" s="38"/>
      <c r="Z832" s="38"/>
    </row>
    <row r="833" spans="1:26" ht="32.25" customHeight="1">
      <c r="A833" s="38"/>
      <c r="B833" s="38"/>
      <c r="C833" s="38"/>
      <c r="D833" s="38"/>
      <c r="E833" s="38"/>
      <c r="F833" s="38"/>
      <c r="G833" s="38"/>
      <c r="H833" s="38"/>
      <c r="I833" s="38"/>
      <c r="J833" s="38"/>
      <c r="K833" s="38"/>
      <c r="L833" s="51"/>
      <c r="M833" s="51"/>
      <c r="N833" s="51"/>
      <c r="O833" s="38"/>
      <c r="P833" s="38"/>
      <c r="Q833" s="38"/>
      <c r="R833" s="38"/>
      <c r="S833" s="38"/>
      <c r="T833" s="38"/>
      <c r="U833" s="38"/>
      <c r="V833" s="38"/>
      <c r="W833" s="38"/>
      <c r="X833" s="38"/>
      <c r="Y833" s="38"/>
      <c r="Z833" s="38"/>
    </row>
    <row r="834" spans="1:26" ht="32.25" customHeight="1">
      <c r="A834" s="38"/>
      <c r="B834" s="38"/>
      <c r="C834" s="38"/>
      <c r="D834" s="38"/>
      <c r="E834" s="38"/>
      <c r="F834" s="38"/>
      <c r="G834" s="38"/>
      <c r="H834" s="38"/>
      <c r="I834" s="38"/>
      <c r="J834" s="38"/>
      <c r="K834" s="38"/>
      <c r="L834" s="51"/>
      <c r="M834" s="51"/>
      <c r="N834" s="51"/>
      <c r="O834" s="38"/>
      <c r="P834" s="38"/>
      <c r="Q834" s="38"/>
      <c r="R834" s="38"/>
      <c r="S834" s="38"/>
      <c r="T834" s="38"/>
      <c r="U834" s="38"/>
      <c r="V834" s="38"/>
      <c r="W834" s="38"/>
      <c r="X834" s="38"/>
      <c r="Y834" s="38"/>
      <c r="Z834" s="38"/>
    </row>
    <row r="835" spans="1:26" ht="32.25" customHeight="1">
      <c r="A835" s="38"/>
      <c r="B835" s="38"/>
      <c r="C835" s="38"/>
      <c r="D835" s="38"/>
      <c r="E835" s="38"/>
      <c r="F835" s="38"/>
      <c r="G835" s="38"/>
      <c r="H835" s="38"/>
      <c r="I835" s="38"/>
      <c r="J835" s="38"/>
      <c r="K835" s="38"/>
      <c r="L835" s="51"/>
      <c r="M835" s="51"/>
      <c r="N835" s="51"/>
      <c r="O835" s="38"/>
      <c r="P835" s="38"/>
      <c r="Q835" s="38"/>
      <c r="R835" s="38"/>
      <c r="S835" s="38"/>
      <c r="T835" s="38"/>
      <c r="U835" s="38"/>
      <c r="V835" s="38"/>
      <c r="W835" s="38"/>
      <c r="X835" s="38"/>
      <c r="Y835" s="38"/>
      <c r="Z835" s="38"/>
    </row>
    <row r="836" spans="1:26" ht="32.25" customHeight="1">
      <c r="A836" s="38"/>
      <c r="B836" s="38"/>
      <c r="C836" s="38"/>
      <c r="D836" s="38"/>
      <c r="E836" s="38"/>
      <c r="F836" s="38"/>
      <c r="G836" s="38"/>
      <c r="H836" s="38"/>
      <c r="I836" s="38"/>
      <c r="J836" s="38"/>
      <c r="K836" s="38"/>
      <c r="L836" s="51"/>
      <c r="M836" s="51"/>
      <c r="N836" s="51"/>
      <c r="O836" s="38"/>
      <c r="P836" s="38"/>
      <c r="Q836" s="38"/>
      <c r="R836" s="38"/>
      <c r="S836" s="38"/>
      <c r="T836" s="38"/>
      <c r="U836" s="38"/>
      <c r="V836" s="38"/>
      <c r="W836" s="38"/>
      <c r="X836" s="38"/>
      <c r="Y836" s="38"/>
      <c r="Z836" s="38"/>
    </row>
    <row r="837" spans="1:26" ht="32.25" customHeight="1">
      <c r="A837" s="38"/>
      <c r="B837" s="38"/>
      <c r="C837" s="38"/>
      <c r="D837" s="38"/>
      <c r="E837" s="38"/>
      <c r="F837" s="38"/>
      <c r="G837" s="38"/>
      <c r="H837" s="38"/>
      <c r="I837" s="38"/>
      <c r="J837" s="38"/>
      <c r="K837" s="38"/>
      <c r="L837" s="51"/>
      <c r="M837" s="51"/>
      <c r="N837" s="51"/>
      <c r="O837" s="38"/>
      <c r="P837" s="38"/>
      <c r="Q837" s="38"/>
      <c r="R837" s="38"/>
      <c r="S837" s="38"/>
      <c r="T837" s="38"/>
      <c r="U837" s="38"/>
      <c r="V837" s="38"/>
      <c r="W837" s="38"/>
      <c r="X837" s="38"/>
      <c r="Y837" s="38"/>
      <c r="Z837" s="38"/>
    </row>
    <row r="838" spans="1:26" ht="32.25" customHeight="1">
      <c r="A838" s="38"/>
      <c r="B838" s="38"/>
      <c r="C838" s="38"/>
      <c r="D838" s="38"/>
      <c r="E838" s="38"/>
      <c r="F838" s="38"/>
      <c r="G838" s="38"/>
      <c r="H838" s="38"/>
      <c r="I838" s="38"/>
      <c r="J838" s="38"/>
      <c r="K838" s="38"/>
      <c r="L838" s="51"/>
      <c r="M838" s="51"/>
      <c r="N838" s="51"/>
      <c r="O838" s="38"/>
      <c r="P838" s="38"/>
      <c r="Q838" s="38"/>
      <c r="R838" s="38"/>
      <c r="S838" s="38"/>
      <c r="T838" s="38"/>
      <c r="U838" s="38"/>
      <c r="V838" s="38"/>
      <c r="W838" s="38"/>
      <c r="X838" s="38"/>
      <c r="Y838" s="38"/>
      <c r="Z838" s="38"/>
    </row>
    <row r="839" spans="1:26" ht="32.25" customHeight="1">
      <c r="A839" s="38"/>
      <c r="B839" s="38"/>
      <c r="C839" s="38"/>
      <c r="D839" s="38"/>
      <c r="E839" s="38"/>
      <c r="F839" s="38"/>
      <c r="G839" s="38"/>
      <c r="H839" s="38"/>
      <c r="I839" s="38"/>
      <c r="J839" s="38"/>
      <c r="K839" s="38"/>
      <c r="L839" s="51"/>
      <c r="M839" s="51"/>
      <c r="N839" s="51"/>
      <c r="O839" s="38"/>
      <c r="P839" s="38"/>
      <c r="Q839" s="38"/>
      <c r="R839" s="38"/>
      <c r="S839" s="38"/>
      <c r="T839" s="38"/>
      <c r="U839" s="38"/>
      <c r="V839" s="38"/>
      <c r="W839" s="38"/>
      <c r="X839" s="38"/>
      <c r="Y839" s="38"/>
      <c r="Z839" s="38"/>
    </row>
    <row r="840" spans="1:26" ht="32.25" customHeight="1">
      <c r="A840" s="38"/>
      <c r="B840" s="38"/>
      <c r="C840" s="38"/>
      <c r="D840" s="38"/>
      <c r="E840" s="38"/>
      <c r="F840" s="38"/>
      <c r="G840" s="38"/>
      <c r="H840" s="38"/>
      <c r="I840" s="38"/>
      <c r="J840" s="38"/>
      <c r="K840" s="38"/>
      <c r="L840" s="51"/>
      <c r="M840" s="51"/>
      <c r="N840" s="51"/>
      <c r="O840" s="38"/>
      <c r="P840" s="38"/>
      <c r="Q840" s="38"/>
      <c r="R840" s="38"/>
      <c r="S840" s="38"/>
      <c r="T840" s="38"/>
      <c r="U840" s="38"/>
      <c r="V840" s="38"/>
      <c r="W840" s="38"/>
      <c r="X840" s="38"/>
      <c r="Y840" s="38"/>
      <c r="Z840" s="38"/>
    </row>
    <row r="841" spans="1:26" ht="32.25" customHeight="1">
      <c r="A841" s="38"/>
      <c r="B841" s="38"/>
      <c r="C841" s="38"/>
      <c r="D841" s="38"/>
      <c r="E841" s="38"/>
      <c r="F841" s="38"/>
      <c r="G841" s="38"/>
      <c r="H841" s="38"/>
      <c r="I841" s="38"/>
      <c r="J841" s="38"/>
      <c r="K841" s="38"/>
      <c r="L841" s="51"/>
      <c r="M841" s="51"/>
      <c r="N841" s="51"/>
      <c r="O841" s="38"/>
      <c r="P841" s="38"/>
      <c r="Q841" s="38"/>
      <c r="R841" s="38"/>
      <c r="S841" s="38"/>
      <c r="T841" s="38"/>
      <c r="U841" s="38"/>
      <c r="V841" s="38"/>
      <c r="W841" s="38"/>
      <c r="X841" s="38"/>
      <c r="Y841" s="38"/>
      <c r="Z841" s="38"/>
    </row>
    <row r="842" spans="1:26" ht="32.25" customHeight="1">
      <c r="A842" s="38"/>
      <c r="B842" s="38"/>
      <c r="C842" s="38"/>
      <c r="D842" s="38"/>
      <c r="E842" s="38"/>
      <c r="F842" s="38"/>
      <c r="G842" s="38"/>
      <c r="H842" s="38"/>
      <c r="I842" s="38"/>
      <c r="J842" s="38"/>
      <c r="K842" s="38"/>
      <c r="L842" s="51"/>
      <c r="M842" s="51"/>
      <c r="N842" s="51"/>
      <c r="O842" s="38"/>
      <c r="P842" s="38"/>
      <c r="Q842" s="38"/>
      <c r="R842" s="38"/>
      <c r="S842" s="38"/>
      <c r="T842" s="38"/>
      <c r="U842" s="38"/>
      <c r="V842" s="38"/>
      <c r="W842" s="38"/>
      <c r="X842" s="38"/>
      <c r="Y842" s="38"/>
      <c r="Z842" s="38"/>
    </row>
    <row r="843" spans="1:26" ht="32.25" customHeight="1">
      <c r="A843" s="38"/>
      <c r="B843" s="38"/>
      <c r="C843" s="38"/>
      <c r="D843" s="38"/>
      <c r="E843" s="38"/>
      <c r="F843" s="38"/>
      <c r="G843" s="38"/>
      <c r="H843" s="38"/>
      <c r="I843" s="38"/>
      <c r="J843" s="38"/>
      <c r="K843" s="38"/>
      <c r="L843" s="51"/>
      <c r="M843" s="51"/>
      <c r="N843" s="51"/>
      <c r="O843" s="38"/>
      <c r="P843" s="38"/>
      <c r="Q843" s="38"/>
      <c r="R843" s="38"/>
      <c r="S843" s="38"/>
      <c r="T843" s="38"/>
      <c r="U843" s="38"/>
      <c r="V843" s="38"/>
      <c r="W843" s="38"/>
      <c r="X843" s="38"/>
      <c r="Y843" s="38"/>
      <c r="Z843" s="38"/>
    </row>
    <row r="844" spans="1:26" ht="32.25" customHeight="1">
      <c r="A844" s="38"/>
      <c r="B844" s="38"/>
      <c r="C844" s="38"/>
      <c r="D844" s="38"/>
      <c r="E844" s="38"/>
      <c r="F844" s="38"/>
      <c r="G844" s="38"/>
      <c r="H844" s="38"/>
      <c r="I844" s="38"/>
      <c r="J844" s="38"/>
      <c r="K844" s="38"/>
      <c r="L844" s="51"/>
      <c r="M844" s="51"/>
      <c r="N844" s="51"/>
      <c r="O844" s="38"/>
      <c r="P844" s="38"/>
      <c r="Q844" s="38"/>
      <c r="R844" s="38"/>
      <c r="S844" s="38"/>
      <c r="T844" s="38"/>
      <c r="U844" s="38"/>
      <c r="V844" s="38"/>
      <c r="W844" s="38"/>
      <c r="X844" s="38"/>
      <c r="Y844" s="38"/>
      <c r="Z844" s="38"/>
    </row>
    <row r="845" spans="1:26" ht="32.25" customHeight="1">
      <c r="A845" s="38"/>
      <c r="B845" s="38"/>
      <c r="C845" s="38"/>
      <c r="D845" s="38"/>
      <c r="E845" s="38"/>
      <c r="F845" s="38"/>
      <c r="G845" s="38"/>
      <c r="H845" s="38"/>
      <c r="I845" s="38"/>
      <c r="J845" s="38"/>
      <c r="K845" s="38"/>
      <c r="L845" s="51"/>
      <c r="M845" s="51"/>
      <c r="N845" s="51"/>
      <c r="O845" s="38"/>
      <c r="P845" s="38"/>
      <c r="Q845" s="38"/>
      <c r="R845" s="38"/>
      <c r="S845" s="38"/>
      <c r="T845" s="38"/>
      <c r="U845" s="38"/>
      <c r="V845" s="38"/>
      <c r="W845" s="38"/>
      <c r="X845" s="38"/>
      <c r="Y845" s="38"/>
      <c r="Z845" s="38"/>
    </row>
    <row r="846" spans="1:26" ht="32.25" customHeight="1">
      <c r="A846" s="38"/>
      <c r="B846" s="38"/>
      <c r="C846" s="38"/>
      <c r="D846" s="38"/>
      <c r="E846" s="38"/>
      <c r="F846" s="38"/>
      <c r="G846" s="38"/>
      <c r="H846" s="38"/>
      <c r="I846" s="38"/>
      <c r="J846" s="38"/>
      <c r="K846" s="38"/>
      <c r="L846" s="51"/>
      <c r="M846" s="51"/>
      <c r="N846" s="51"/>
      <c r="O846" s="38"/>
      <c r="P846" s="38"/>
      <c r="Q846" s="38"/>
      <c r="R846" s="38"/>
      <c r="S846" s="38"/>
      <c r="T846" s="38"/>
      <c r="U846" s="38"/>
      <c r="V846" s="38"/>
      <c r="W846" s="38"/>
      <c r="X846" s="38"/>
      <c r="Y846" s="38"/>
      <c r="Z846" s="38"/>
    </row>
    <row r="847" spans="1:26" ht="32.25" customHeight="1">
      <c r="A847" s="38"/>
      <c r="B847" s="38"/>
      <c r="C847" s="38"/>
      <c r="D847" s="38"/>
      <c r="E847" s="38"/>
      <c r="F847" s="38"/>
      <c r="G847" s="38"/>
      <c r="H847" s="38"/>
      <c r="I847" s="38"/>
      <c r="J847" s="38"/>
      <c r="K847" s="38"/>
      <c r="L847" s="51"/>
      <c r="M847" s="51"/>
      <c r="N847" s="51"/>
      <c r="O847" s="38"/>
      <c r="P847" s="38"/>
      <c r="Q847" s="38"/>
      <c r="R847" s="38"/>
      <c r="S847" s="38"/>
      <c r="T847" s="38"/>
      <c r="U847" s="38"/>
      <c r="V847" s="38"/>
      <c r="W847" s="38"/>
      <c r="X847" s="38"/>
      <c r="Y847" s="38"/>
      <c r="Z847" s="38"/>
    </row>
    <row r="848" spans="1:26" ht="32.25" customHeight="1">
      <c r="A848" s="38"/>
      <c r="B848" s="38"/>
      <c r="C848" s="38"/>
      <c r="D848" s="38"/>
      <c r="E848" s="38"/>
      <c r="F848" s="38"/>
      <c r="G848" s="38"/>
      <c r="H848" s="38"/>
      <c r="I848" s="38"/>
      <c r="J848" s="38"/>
      <c r="K848" s="38"/>
      <c r="L848" s="51"/>
      <c r="M848" s="51"/>
      <c r="N848" s="51"/>
      <c r="O848" s="38"/>
      <c r="P848" s="38"/>
      <c r="Q848" s="38"/>
      <c r="R848" s="38"/>
      <c r="S848" s="38"/>
      <c r="T848" s="38"/>
      <c r="U848" s="38"/>
      <c r="V848" s="38"/>
      <c r="W848" s="38"/>
      <c r="X848" s="38"/>
      <c r="Y848" s="38"/>
      <c r="Z848" s="38"/>
    </row>
    <row r="849" spans="1:26" ht="32.25" customHeight="1">
      <c r="A849" s="38"/>
      <c r="B849" s="38"/>
      <c r="C849" s="38"/>
      <c r="D849" s="38"/>
      <c r="E849" s="38"/>
      <c r="F849" s="38"/>
      <c r="G849" s="38"/>
      <c r="H849" s="38"/>
      <c r="I849" s="38"/>
      <c r="J849" s="38"/>
      <c r="K849" s="38"/>
      <c r="L849" s="51"/>
      <c r="M849" s="51"/>
      <c r="N849" s="51"/>
      <c r="O849" s="38"/>
      <c r="P849" s="38"/>
      <c r="Q849" s="38"/>
      <c r="R849" s="38"/>
      <c r="S849" s="38"/>
      <c r="T849" s="38"/>
      <c r="U849" s="38"/>
      <c r="V849" s="38"/>
      <c r="W849" s="38"/>
      <c r="X849" s="38"/>
      <c r="Y849" s="38"/>
      <c r="Z849" s="38"/>
    </row>
    <row r="850" spans="1:26" ht="32.25" customHeight="1">
      <c r="A850" s="38"/>
      <c r="B850" s="38"/>
      <c r="C850" s="38"/>
      <c r="D850" s="38"/>
      <c r="E850" s="38"/>
      <c r="F850" s="38"/>
      <c r="G850" s="38"/>
      <c r="H850" s="38"/>
      <c r="I850" s="38"/>
      <c r="J850" s="38"/>
      <c r="K850" s="38"/>
      <c r="L850" s="51"/>
      <c r="M850" s="51"/>
      <c r="N850" s="51"/>
      <c r="O850" s="38"/>
      <c r="P850" s="38"/>
      <c r="Q850" s="38"/>
      <c r="R850" s="38"/>
      <c r="S850" s="38"/>
      <c r="T850" s="38"/>
      <c r="U850" s="38"/>
      <c r="V850" s="38"/>
      <c r="W850" s="38"/>
      <c r="X850" s="38"/>
      <c r="Y850" s="38"/>
      <c r="Z850" s="38"/>
    </row>
    <row r="851" spans="1:26" ht="32.25" customHeight="1">
      <c r="A851" s="38"/>
      <c r="B851" s="38"/>
      <c r="C851" s="38"/>
      <c r="D851" s="38"/>
      <c r="E851" s="38"/>
      <c r="F851" s="38"/>
      <c r="G851" s="38"/>
      <c r="H851" s="38"/>
      <c r="I851" s="38"/>
      <c r="J851" s="38"/>
      <c r="K851" s="38"/>
      <c r="L851" s="51"/>
      <c r="M851" s="51"/>
      <c r="N851" s="51"/>
      <c r="O851" s="38"/>
      <c r="P851" s="38"/>
      <c r="Q851" s="38"/>
      <c r="R851" s="38"/>
      <c r="S851" s="38"/>
      <c r="T851" s="38"/>
      <c r="U851" s="38"/>
      <c r="V851" s="38"/>
      <c r="W851" s="38"/>
      <c r="X851" s="38"/>
      <c r="Y851" s="38"/>
      <c r="Z851" s="38"/>
    </row>
    <row r="852" spans="1:26" ht="32.25" customHeight="1">
      <c r="A852" s="38"/>
      <c r="B852" s="38"/>
      <c r="C852" s="38"/>
      <c r="D852" s="38"/>
      <c r="E852" s="38"/>
      <c r="F852" s="38"/>
      <c r="G852" s="38"/>
      <c r="H852" s="38"/>
      <c r="I852" s="38"/>
      <c r="J852" s="38"/>
      <c r="K852" s="38"/>
      <c r="L852" s="51"/>
      <c r="M852" s="51"/>
      <c r="N852" s="51"/>
      <c r="O852" s="38"/>
      <c r="P852" s="38"/>
      <c r="Q852" s="38"/>
      <c r="R852" s="38"/>
      <c r="S852" s="38"/>
      <c r="T852" s="38"/>
      <c r="U852" s="38"/>
      <c r="V852" s="38"/>
      <c r="W852" s="38"/>
      <c r="X852" s="38"/>
      <c r="Y852" s="38"/>
      <c r="Z852" s="38"/>
    </row>
    <row r="853" spans="1:26" ht="32.25" customHeight="1">
      <c r="A853" s="38"/>
      <c r="B853" s="38"/>
      <c r="C853" s="38"/>
      <c r="D853" s="38"/>
      <c r="E853" s="38"/>
      <c r="F853" s="38"/>
      <c r="G853" s="38"/>
      <c r="H853" s="38"/>
      <c r="I853" s="38"/>
      <c r="J853" s="38"/>
      <c r="K853" s="38"/>
      <c r="L853" s="51"/>
      <c r="M853" s="51"/>
      <c r="N853" s="51"/>
      <c r="O853" s="38"/>
      <c r="P853" s="38"/>
      <c r="Q853" s="38"/>
      <c r="R853" s="38"/>
      <c r="S853" s="38"/>
      <c r="T853" s="38"/>
      <c r="U853" s="38"/>
      <c r="V853" s="38"/>
      <c r="W853" s="38"/>
      <c r="X853" s="38"/>
      <c r="Y853" s="38"/>
      <c r="Z853" s="38"/>
    </row>
    <row r="854" spans="1:26" ht="32.25" customHeight="1">
      <c r="A854" s="38"/>
      <c r="B854" s="38"/>
      <c r="C854" s="38"/>
      <c r="D854" s="38"/>
      <c r="E854" s="38"/>
      <c r="F854" s="38"/>
      <c r="G854" s="38"/>
      <c r="H854" s="38"/>
      <c r="I854" s="38"/>
      <c r="J854" s="38"/>
      <c r="K854" s="38"/>
      <c r="L854" s="51"/>
      <c r="M854" s="51"/>
      <c r="N854" s="51"/>
      <c r="O854" s="38"/>
      <c r="P854" s="38"/>
      <c r="Q854" s="38"/>
      <c r="R854" s="38"/>
      <c r="S854" s="38"/>
      <c r="T854" s="38"/>
      <c r="U854" s="38"/>
      <c r="V854" s="38"/>
      <c r="W854" s="38"/>
      <c r="X854" s="38"/>
      <c r="Y854" s="38"/>
      <c r="Z854" s="38"/>
    </row>
    <row r="855" spans="1:26" ht="32.25" customHeight="1">
      <c r="A855" s="38"/>
      <c r="B855" s="38"/>
      <c r="C855" s="38"/>
      <c r="D855" s="38"/>
      <c r="E855" s="38"/>
      <c r="F855" s="38"/>
      <c r="G855" s="38"/>
      <c r="H855" s="38"/>
      <c r="I855" s="38"/>
      <c r="J855" s="38"/>
      <c r="K855" s="38"/>
      <c r="L855" s="51"/>
      <c r="M855" s="51"/>
      <c r="N855" s="51"/>
      <c r="O855" s="38"/>
      <c r="P855" s="38"/>
      <c r="Q855" s="38"/>
      <c r="R855" s="38"/>
      <c r="S855" s="38"/>
      <c r="T855" s="38"/>
      <c r="U855" s="38"/>
      <c r="V855" s="38"/>
      <c r="W855" s="38"/>
      <c r="X855" s="38"/>
      <c r="Y855" s="38"/>
      <c r="Z855" s="38"/>
    </row>
    <row r="856" spans="1:26" ht="32.25" customHeight="1">
      <c r="A856" s="38"/>
      <c r="B856" s="38"/>
      <c r="C856" s="38"/>
      <c r="D856" s="38"/>
      <c r="E856" s="38"/>
      <c r="F856" s="38"/>
      <c r="G856" s="38"/>
      <c r="H856" s="38"/>
      <c r="I856" s="38"/>
      <c r="J856" s="38"/>
      <c r="K856" s="38"/>
      <c r="L856" s="51"/>
      <c r="M856" s="51"/>
      <c r="N856" s="51"/>
      <c r="O856" s="38"/>
      <c r="P856" s="38"/>
      <c r="Q856" s="38"/>
      <c r="R856" s="38"/>
      <c r="S856" s="38"/>
      <c r="T856" s="38"/>
      <c r="U856" s="38"/>
      <c r="V856" s="38"/>
      <c r="W856" s="38"/>
      <c r="X856" s="38"/>
      <c r="Y856" s="38"/>
      <c r="Z856" s="38"/>
    </row>
    <row r="857" spans="1:26" ht="32.25" customHeight="1">
      <c r="A857" s="38"/>
      <c r="B857" s="38"/>
      <c r="C857" s="38"/>
      <c r="D857" s="38"/>
      <c r="E857" s="38"/>
      <c r="F857" s="38"/>
      <c r="G857" s="38"/>
      <c r="H857" s="38"/>
      <c r="I857" s="38"/>
      <c r="J857" s="38"/>
      <c r="K857" s="38"/>
      <c r="L857" s="51"/>
      <c r="M857" s="51"/>
      <c r="N857" s="51"/>
      <c r="O857" s="38"/>
      <c r="P857" s="38"/>
      <c r="Q857" s="38"/>
      <c r="R857" s="38"/>
      <c r="S857" s="38"/>
      <c r="T857" s="38"/>
      <c r="U857" s="38"/>
      <c r="V857" s="38"/>
      <c r="W857" s="38"/>
      <c r="X857" s="38"/>
      <c r="Y857" s="38"/>
      <c r="Z857" s="38"/>
    </row>
    <row r="858" spans="1:26" ht="32.25" customHeight="1">
      <c r="A858" s="38"/>
      <c r="B858" s="38"/>
      <c r="C858" s="38"/>
      <c r="D858" s="38"/>
      <c r="E858" s="38"/>
      <c r="F858" s="38"/>
      <c r="G858" s="38"/>
      <c r="H858" s="38"/>
      <c r="I858" s="38"/>
      <c r="J858" s="38"/>
      <c r="K858" s="38"/>
      <c r="L858" s="51"/>
      <c r="M858" s="51"/>
      <c r="N858" s="51"/>
      <c r="O858" s="38"/>
      <c r="P858" s="38"/>
      <c r="Q858" s="38"/>
      <c r="R858" s="38"/>
      <c r="S858" s="38"/>
      <c r="T858" s="38"/>
      <c r="U858" s="38"/>
      <c r="V858" s="38"/>
      <c r="W858" s="38"/>
      <c r="X858" s="38"/>
      <c r="Y858" s="38"/>
      <c r="Z858" s="38"/>
    </row>
    <row r="859" spans="1:26" ht="32.25" customHeight="1">
      <c r="A859" s="38"/>
      <c r="B859" s="38"/>
      <c r="C859" s="38"/>
      <c r="D859" s="38"/>
      <c r="E859" s="38"/>
      <c r="F859" s="38"/>
      <c r="G859" s="38"/>
      <c r="H859" s="38"/>
      <c r="I859" s="38"/>
      <c r="J859" s="38"/>
      <c r="K859" s="38"/>
      <c r="L859" s="51"/>
      <c r="M859" s="51"/>
      <c r="N859" s="51"/>
      <c r="O859" s="38"/>
      <c r="P859" s="38"/>
      <c r="Q859" s="38"/>
      <c r="R859" s="38"/>
      <c r="S859" s="38"/>
      <c r="T859" s="38"/>
      <c r="U859" s="38"/>
      <c r="V859" s="38"/>
      <c r="W859" s="38"/>
      <c r="X859" s="38"/>
      <c r="Y859" s="38"/>
      <c r="Z859" s="38"/>
    </row>
    <row r="860" spans="1:26" ht="32.25" customHeight="1">
      <c r="A860" s="38"/>
      <c r="B860" s="38"/>
      <c r="C860" s="38"/>
      <c r="D860" s="38"/>
      <c r="E860" s="38"/>
      <c r="F860" s="38"/>
      <c r="G860" s="38"/>
      <c r="H860" s="38"/>
      <c r="I860" s="38"/>
      <c r="J860" s="38"/>
      <c r="K860" s="38"/>
      <c r="L860" s="51"/>
      <c r="M860" s="51"/>
      <c r="N860" s="51"/>
      <c r="O860" s="38"/>
      <c r="P860" s="38"/>
      <c r="Q860" s="38"/>
      <c r="R860" s="38"/>
      <c r="S860" s="38"/>
      <c r="T860" s="38"/>
      <c r="U860" s="38"/>
      <c r="V860" s="38"/>
      <c r="W860" s="38"/>
      <c r="X860" s="38"/>
      <c r="Y860" s="38"/>
      <c r="Z860" s="38"/>
    </row>
    <row r="861" spans="1:26" ht="32.25" customHeight="1">
      <c r="A861" s="38"/>
      <c r="B861" s="38"/>
      <c r="C861" s="38"/>
      <c r="D861" s="38"/>
      <c r="E861" s="38"/>
      <c r="F861" s="38"/>
      <c r="G861" s="38"/>
      <c r="H861" s="38"/>
      <c r="I861" s="38"/>
      <c r="J861" s="38"/>
      <c r="K861" s="38"/>
      <c r="L861" s="51"/>
      <c r="M861" s="51"/>
      <c r="N861" s="51"/>
      <c r="O861" s="38"/>
      <c r="P861" s="38"/>
      <c r="Q861" s="38"/>
      <c r="R861" s="38"/>
      <c r="S861" s="38"/>
      <c r="T861" s="38"/>
      <c r="U861" s="38"/>
      <c r="V861" s="38"/>
      <c r="W861" s="38"/>
      <c r="X861" s="38"/>
      <c r="Y861" s="38"/>
      <c r="Z861" s="38"/>
    </row>
    <row r="862" spans="1:26" ht="32.25" customHeight="1">
      <c r="A862" s="38"/>
      <c r="B862" s="38"/>
      <c r="C862" s="38"/>
      <c r="D862" s="38"/>
      <c r="E862" s="38"/>
      <c r="F862" s="38"/>
      <c r="G862" s="38"/>
      <c r="H862" s="38"/>
      <c r="I862" s="38"/>
      <c r="J862" s="38"/>
      <c r="K862" s="38"/>
      <c r="L862" s="51"/>
      <c r="M862" s="51"/>
      <c r="N862" s="51"/>
      <c r="O862" s="38"/>
      <c r="P862" s="38"/>
      <c r="Q862" s="38"/>
      <c r="R862" s="38"/>
      <c r="S862" s="38"/>
      <c r="T862" s="38"/>
      <c r="U862" s="38"/>
      <c r="V862" s="38"/>
      <c r="W862" s="38"/>
      <c r="X862" s="38"/>
      <c r="Y862" s="38"/>
      <c r="Z862" s="38"/>
    </row>
    <row r="863" spans="1:26" ht="32.25" customHeight="1">
      <c r="A863" s="38"/>
      <c r="B863" s="38"/>
      <c r="C863" s="38"/>
      <c r="D863" s="38"/>
      <c r="E863" s="38"/>
      <c r="F863" s="38"/>
      <c r="G863" s="38"/>
      <c r="H863" s="38"/>
      <c r="I863" s="38"/>
      <c r="J863" s="38"/>
      <c r="K863" s="38"/>
      <c r="L863" s="51"/>
      <c r="M863" s="51"/>
      <c r="N863" s="51"/>
      <c r="O863" s="38"/>
      <c r="P863" s="38"/>
      <c r="Q863" s="38"/>
      <c r="R863" s="38"/>
      <c r="S863" s="38"/>
      <c r="T863" s="38"/>
      <c r="U863" s="38"/>
      <c r="V863" s="38"/>
      <c r="W863" s="38"/>
      <c r="X863" s="38"/>
      <c r="Y863" s="38"/>
      <c r="Z863" s="38"/>
    </row>
    <row r="864" spans="1:26" ht="32.25" customHeight="1">
      <c r="A864" s="38"/>
      <c r="B864" s="38"/>
      <c r="C864" s="38"/>
      <c r="D864" s="38"/>
      <c r="E864" s="38"/>
      <c r="F864" s="38"/>
      <c r="G864" s="38"/>
      <c r="H864" s="38"/>
      <c r="I864" s="38"/>
      <c r="J864" s="38"/>
      <c r="K864" s="38"/>
      <c r="L864" s="51"/>
      <c r="M864" s="51"/>
      <c r="N864" s="51"/>
      <c r="O864" s="38"/>
      <c r="P864" s="38"/>
      <c r="Q864" s="38"/>
      <c r="R864" s="38"/>
      <c r="S864" s="38"/>
      <c r="T864" s="38"/>
      <c r="U864" s="38"/>
      <c r="V864" s="38"/>
      <c r="W864" s="38"/>
      <c r="X864" s="38"/>
      <c r="Y864" s="38"/>
      <c r="Z864" s="38"/>
    </row>
    <row r="865" spans="1:26" ht="32.25" customHeight="1">
      <c r="A865" s="38"/>
      <c r="B865" s="38"/>
      <c r="C865" s="38"/>
      <c r="D865" s="38"/>
      <c r="E865" s="38"/>
      <c r="F865" s="38"/>
      <c r="G865" s="38"/>
      <c r="H865" s="38"/>
      <c r="I865" s="38"/>
      <c r="J865" s="38"/>
      <c r="K865" s="38"/>
      <c r="L865" s="51"/>
      <c r="M865" s="51"/>
      <c r="N865" s="51"/>
      <c r="O865" s="38"/>
      <c r="P865" s="38"/>
      <c r="Q865" s="38"/>
      <c r="R865" s="38"/>
      <c r="S865" s="38"/>
      <c r="T865" s="38"/>
      <c r="U865" s="38"/>
      <c r="V865" s="38"/>
      <c r="W865" s="38"/>
      <c r="X865" s="38"/>
      <c r="Y865" s="38"/>
      <c r="Z865" s="38"/>
    </row>
    <row r="866" spans="1:26" ht="32.25" customHeight="1">
      <c r="A866" s="38"/>
      <c r="B866" s="38"/>
      <c r="C866" s="38"/>
      <c r="D866" s="38"/>
      <c r="E866" s="38"/>
      <c r="F866" s="38"/>
      <c r="G866" s="38"/>
      <c r="H866" s="38"/>
      <c r="I866" s="38"/>
      <c r="J866" s="38"/>
      <c r="K866" s="38"/>
      <c r="L866" s="51"/>
      <c r="M866" s="51"/>
      <c r="N866" s="51"/>
      <c r="O866" s="38"/>
      <c r="P866" s="38"/>
      <c r="Q866" s="38"/>
      <c r="R866" s="38"/>
      <c r="S866" s="38"/>
      <c r="T866" s="38"/>
      <c r="U866" s="38"/>
      <c r="V866" s="38"/>
      <c r="W866" s="38"/>
      <c r="X866" s="38"/>
      <c r="Y866" s="38"/>
      <c r="Z866" s="38"/>
    </row>
    <row r="867" spans="1:26" ht="32.25" customHeight="1">
      <c r="A867" s="38"/>
      <c r="B867" s="38"/>
      <c r="C867" s="38"/>
      <c r="D867" s="38"/>
      <c r="E867" s="38"/>
      <c r="F867" s="38"/>
      <c r="G867" s="38"/>
      <c r="H867" s="38"/>
      <c r="I867" s="38"/>
      <c r="J867" s="38"/>
      <c r="K867" s="38"/>
      <c r="L867" s="51"/>
      <c r="M867" s="51"/>
      <c r="N867" s="51"/>
      <c r="O867" s="38"/>
      <c r="P867" s="38"/>
      <c r="Q867" s="38"/>
      <c r="R867" s="38"/>
      <c r="S867" s="38"/>
      <c r="T867" s="38"/>
      <c r="U867" s="38"/>
      <c r="V867" s="38"/>
      <c r="W867" s="38"/>
      <c r="X867" s="38"/>
      <c r="Y867" s="38"/>
      <c r="Z867" s="38"/>
    </row>
    <row r="868" spans="1:26" ht="32.25" customHeight="1">
      <c r="A868" s="38"/>
      <c r="B868" s="38"/>
      <c r="C868" s="38"/>
      <c r="D868" s="38"/>
      <c r="E868" s="38"/>
      <c r="F868" s="38"/>
      <c r="G868" s="38"/>
      <c r="H868" s="38"/>
      <c r="I868" s="38"/>
      <c r="J868" s="38"/>
      <c r="K868" s="38"/>
      <c r="L868" s="51"/>
      <c r="M868" s="51"/>
      <c r="N868" s="51"/>
      <c r="O868" s="38"/>
      <c r="P868" s="38"/>
      <c r="Q868" s="38"/>
      <c r="R868" s="38"/>
      <c r="S868" s="38"/>
      <c r="T868" s="38"/>
      <c r="U868" s="38"/>
      <c r="V868" s="38"/>
      <c r="W868" s="38"/>
      <c r="X868" s="38"/>
      <c r="Y868" s="38"/>
      <c r="Z868" s="38"/>
    </row>
    <row r="869" spans="1:26" ht="32.25" customHeight="1">
      <c r="A869" s="38"/>
      <c r="B869" s="38"/>
      <c r="C869" s="38"/>
      <c r="D869" s="38"/>
      <c r="E869" s="38"/>
      <c r="F869" s="38"/>
      <c r="G869" s="38"/>
      <c r="H869" s="38"/>
      <c r="I869" s="38"/>
      <c r="J869" s="38"/>
      <c r="K869" s="38"/>
      <c r="L869" s="51"/>
      <c r="M869" s="51"/>
      <c r="N869" s="51"/>
      <c r="O869" s="38"/>
      <c r="P869" s="38"/>
      <c r="Q869" s="38"/>
      <c r="R869" s="38"/>
      <c r="S869" s="38"/>
      <c r="T869" s="38"/>
      <c r="U869" s="38"/>
      <c r="V869" s="38"/>
      <c r="W869" s="38"/>
      <c r="X869" s="38"/>
      <c r="Y869" s="38"/>
      <c r="Z869" s="38"/>
    </row>
    <row r="870" spans="1:26" ht="32.25" customHeight="1">
      <c r="A870" s="38"/>
      <c r="B870" s="38"/>
      <c r="C870" s="38"/>
      <c r="D870" s="38"/>
      <c r="E870" s="38"/>
      <c r="F870" s="38"/>
      <c r="G870" s="38"/>
      <c r="H870" s="38"/>
      <c r="I870" s="38"/>
      <c r="J870" s="38"/>
      <c r="K870" s="38"/>
      <c r="L870" s="51"/>
      <c r="M870" s="51"/>
      <c r="N870" s="51"/>
      <c r="O870" s="38"/>
      <c r="P870" s="38"/>
      <c r="Q870" s="38"/>
      <c r="R870" s="38"/>
      <c r="S870" s="38"/>
      <c r="T870" s="38"/>
      <c r="U870" s="38"/>
      <c r="V870" s="38"/>
      <c r="W870" s="38"/>
      <c r="X870" s="38"/>
      <c r="Y870" s="38"/>
      <c r="Z870" s="38"/>
    </row>
    <row r="871" spans="1:26" ht="32.25" customHeight="1">
      <c r="A871" s="38"/>
      <c r="B871" s="38"/>
      <c r="C871" s="38"/>
      <c r="D871" s="38"/>
      <c r="E871" s="38"/>
      <c r="F871" s="38"/>
      <c r="G871" s="38"/>
      <c r="H871" s="38"/>
      <c r="I871" s="38"/>
      <c r="J871" s="38"/>
      <c r="K871" s="38"/>
      <c r="L871" s="51"/>
      <c r="M871" s="51"/>
      <c r="N871" s="51"/>
      <c r="O871" s="38"/>
      <c r="P871" s="38"/>
      <c r="Q871" s="38"/>
      <c r="R871" s="38"/>
      <c r="S871" s="38"/>
      <c r="T871" s="38"/>
      <c r="U871" s="38"/>
      <c r="V871" s="38"/>
      <c r="W871" s="38"/>
      <c r="X871" s="38"/>
      <c r="Y871" s="38"/>
      <c r="Z871" s="38"/>
    </row>
    <row r="872" spans="1:26" ht="32.25" customHeight="1">
      <c r="A872" s="38"/>
      <c r="B872" s="38"/>
      <c r="C872" s="38"/>
      <c r="D872" s="38"/>
      <c r="E872" s="38"/>
      <c r="F872" s="38"/>
      <c r="G872" s="38"/>
      <c r="H872" s="38"/>
      <c r="I872" s="38"/>
      <c r="J872" s="38"/>
      <c r="K872" s="38"/>
      <c r="L872" s="51"/>
      <c r="M872" s="51"/>
      <c r="N872" s="51"/>
      <c r="O872" s="38"/>
      <c r="P872" s="38"/>
      <c r="Q872" s="38"/>
      <c r="R872" s="38"/>
      <c r="S872" s="38"/>
      <c r="T872" s="38"/>
      <c r="U872" s="38"/>
      <c r="V872" s="38"/>
      <c r="W872" s="38"/>
      <c r="X872" s="38"/>
      <c r="Y872" s="38"/>
      <c r="Z872" s="38"/>
    </row>
    <row r="873" spans="1:26" ht="32.25" customHeight="1">
      <c r="A873" s="38"/>
      <c r="B873" s="38"/>
      <c r="C873" s="38"/>
      <c r="D873" s="38"/>
      <c r="E873" s="38"/>
      <c r="F873" s="38"/>
      <c r="G873" s="38"/>
      <c r="H873" s="38"/>
      <c r="I873" s="38"/>
      <c r="J873" s="38"/>
      <c r="K873" s="38"/>
      <c r="L873" s="51"/>
      <c r="M873" s="51"/>
      <c r="N873" s="51"/>
      <c r="O873" s="38"/>
      <c r="P873" s="38"/>
      <c r="Q873" s="38"/>
      <c r="R873" s="38"/>
      <c r="S873" s="38"/>
      <c r="T873" s="38"/>
      <c r="U873" s="38"/>
      <c r="V873" s="38"/>
      <c r="W873" s="38"/>
      <c r="X873" s="38"/>
      <c r="Y873" s="38"/>
      <c r="Z873" s="38"/>
    </row>
    <row r="874" spans="1:26" ht="32.25" customHeight="1">
      <c r="A874" s="38"/>
      <c r="B874" s="38"/>
      <c r="C874" s="38"/>
      <c r="D874" s="38"/>
      <c r="E874" s="38"/>
      <c r="F874" s="38"/>
      <c r="G874" s="38"/>
      <c r="H874" s="38"/>
      <c r="I874" s="38"/>
      <c r="J874" s="38"/>
      <c r="K874" s="38"/>
      <c r="L874" s="51"/>
      <c r="M874" s="51"/>
      <c r="N874" s="51"/>
      <c r="O874" s="38"/>
      <c r="P874" s="38"/>
      <c r="Q874" s="38"/>
      <c r="R874" s="38"/>
      <c r="S874" s="38"/>
      <c r="T874" s="38"/>
      <c r="U874" s="38"/>
      <c r="V874" s="38"/>
      <c r="W874" s="38"/>
      <c r="X874" s="38"/>
      <c r="Y874" s="38"/>
      <c r="Z874" s="38"/>
    </row>
    <row r="875" spans="1:26" ht="32.25" customHeight="1">
      <c r="A875" s="38"/>
      <c r="B875" s="38"/>
      <c r="C875" s="38"/>
      <c r="D875" s="38"/>
      <c r="E875" s="38"/>
      <c r="F875" s="38"/>
      <c r="G875" s="38"/>
      <c r="H875" s="38"/>
      <c r="I875" s="38"/>
      <c r="J875" s="38"/>
      <c r="K875" s="38"/>
      <c r="L875" s="51"/>
      <c r="M875" s="51"/>
      <c r="N875" s="51"/>
      <c r="O875" s="38"/>
      <c r="P875" s="38"/>
      <c r="Q875" s="38"/>
      <c r="R875" s="38"/>
      <c r="S875" s="38"/>
      <c r="T875" s="38"/>
      <c r="U875" s="38"/>
      <c r="V875" s="38"/>
      <c r="W875" s="38"/>
      <c r="X875" s="38"/>
      <c r="Y875" s="38"/>
      <c r="Z875" s="38"/>
    </row>
    <row r="876" spans="1:26" ht="32.25" customHeight="1">
      <c r="A876" s="38"/>
      <c r="B876" s="38"/>
      <c r="C876" s="38"/>
      <c r="D876" s="38"/>
      <c r="E876" s="38"/>
      <c r="F876" s="38"/>
      <c r="G876" s="38"/>
      <c r="H876" s="38"/>
      <c r="I876" s="38"/>
      <c r="J876" s="38"/>
      <c r="K876" s="38"/>
      <c r="L876" s="51"/>
      <c r="M876" s="51"/>
      <c r="N876" s="51"/>
      <c r="O876" s="38"/>
      <c r="P876" s="38"/>
      <c r="Q876" s="38"/>
      <c r="R876" s="38"/>
      <c r="S876" s="38"/>
      <c r="T876" s="38"/>
      <c r="U876" s="38"/>
      <c r="V876" s="38"/>
      <c r="W876" s="38"/>
      <c r="X876" s="38"/>
      <c r="Y876" s="38"/>
      <c r="Z876" s="38"/>
    </row>
    <row r="877" spans="1:26" ht="32.25" customHeight="1">
      <c r="A877" s="38"/>
      <c r="B877" s="38"/>
      <c r="C877" s="38"/>
      <c r="D877" s="38"/>
      <c r="E877" s="38"/>
      <c r="F877" s="38"/>
      <c r="G877" s="38"/>
      <c r="H877" s="38"/>
      <c r="I877" s="38"/>
      <c r="J877" s="38"/>
      <c r="K877" s="38"/>
      <c r="L877" s="51"/>
      <c r="M877" s="51"/>
      <c r="N877" s="51"/>
      <c r="O877" s="38"/>
      <c r="P877" s="38"/>
      <c r="Q877" s="38"/>
      <c r="R877" s="38"/>
      <c r="S877" s="38"/>
      <c r="T877" s="38"/>
      <c r="U877" s="38"/>
      <c r="V877" s="38"/>
      <c r="W877" s="38"/>
      <c r="X877" s="38"/>
      <c r="Y877" s="38"/>
      <c r="Z877" s="38"/>
    </row>
    <row r="878" spans="1:26" ht="32.25" customHeight="1">
      <c r="A878" s="38"/>
      <c r="B878" s="38"/>
      <c r="C878" s="38"/>
      <c r="D878" s="38"/>
      <c r="E878" s="38"/>
      <c r="F878" s="38"/>
      <c r="G878" s="38"/>
      <c r="H878" s="38"/>
      <c r="I878" s="38"/>
      <c r="J878" s="38"/>
      <c r="K878" s="38"/>
      <c r="L878" s="51"/>
      <c r="M878" s="51"/>
      <c r="N878" s="51"/>
      <c r="O878" s="38"/>
      <c r="P878" s="38"/>
      <c r="Q878" s="38"/>
      <c r="R878" s="38"/>
      <c r="S878" s="38"/>
      <c r="T878" s="38"/>
      <c r="U878" s="38"/>
      <c r="V878" s="38"/>
      <c r="W878" s="38"/>
      <c r="X878" s="38"/>
      <c r="Y878" s="38"/>
      <c r="Z878" s="38"/>
    </row>
    <row r="879" spans="1:26" ht="32.25" customHeight="1">
      <c r="A879" s="38"/>
      <c r="B879" s="38"/>
      <c r="C879" s="38"/>
      <c r="D879" s="38"/>
      <c r="E879" s="38"/>
      <c r="F879" s="38"/>
      <c r="G879" s="38"/>
      <c r="H879" s="38"/>
      <c r="I879" s="38"/>
      <c r="J879" s="38"/>
      <c r="K879" s="38"/>
      <c r="L879" s="51"/>
      <c r="M879" s="51"/>
      <c r="N879" s="51"/>
      <c r="O879" s="38"/>
      <c r="P879" s="38"/>
      <c r="Q879" s="38"/>
      <c r="R879" s="38"/>
      <c r="S879" s="38"/>
      <c r="T879" s="38"/>
      <c r="U879" s="38"/>
      <c r="V879" s="38"/>
      <c r="W879" s="38"/>
      <c r="X879" s="38"/>
      <c r="Y879" s="38"/>
      <c r="Z879" s="38"/>
    </row>
    <row r="880" spans="1:26" ht="32.25" customHeight="1">
      <c r="A880" s="38"/>
      <c r="B880" s="38"/>
      <c r="C880" s="38"/>
      <c r="D880" s="38"/>
      <c r="E880" s="38"/>
      <c r="F880" s="38"/>
      <c r="G880" s="38"/>
      <c r="H880" s="38"/>
      <c r="I880" s="38"/>
      <c r="J880" s="38"/>
      <c r="K880" s="38"/>
      <c r="L880" s="51"/>
      <c r="M880" s="51"/>
      <c r="N880" s="51"/>
      <c r="O880" s="38"/>
      <c r="P880" s="38"/>
      <c r="Q880" s="38"/>
      <c r="R880" s="38"/>
      <c r="S880" s="38"/>
      <c r="T880" s="38"/>
      <c r="U880" s="38"/>
      <c r="V880" s="38"/>
      <c r="W880" s="38"/>
      <c r="X880" s="38"/>
      <c r="Y880" s="38"/>
      <c r="Z880" s="38"/>
    </row>
    <row r="881" spans="1:26" ht="32.25" customHeight="1">
      <c r="A881" s="38"/>
      <c r="B881" s="38"/>
      <c r="C881" s="38"/>
      <c r="D881" s="38"/>
      <c r="E881" s="38"/>
      <c r="F881" s="38"/>
      <c r="G881" s="38"/>
      <c r="H881" s="38"/>
      <c r="I881" s="38"/>
      <c r="J881" s="38"/>
      <c r="K881" s="38"/>
      <c r="L881" s="51"/>
      <c r="M881" s="51"/>
      <c r="N881" s="51"/>
      <c r="O881" s="38"/>
      <c r="P881" s="38"/>
      <c r="Q881" s="38"/>
      <c r="R881" s="38"/>
      <c r="S881" s="38"/>
      <c r="T881" s="38"/>
      <c r="U881" s="38"/>
      <c r="V881" s="38"/>
      <c r="W881" s="38"/>
      <c r="X881" s="38"/>
      <c r="Y881" s="38"/>
      <c r="Z881" s="38"/>
    </row>
    <row r="882" spans="1:26" ht="32.25" customHeight="1">
      <c r="A882" s="38"/>
      <c r="B882" s="38"/>
      <c r="C882" s="38"/>
      <c r="D882" s="38"/>
      <c r="E882" s="38"/>
      <c r="F882" s="38"/>
      <c r="G882" s="38"/>
      <c r="H882" s="38"/>
      <c r="I882" s="38"/>
      <c r="J882" s="38"/>
      <c r="K882" s="38"/>
      <c r="L882" s="51"/>
      <c r="M882" s="51"/>
      <c r="N882" s="51"/>
      <c r="O882" s="38"/>
      <c r="P882" s="38"/>
      <c r="Q882" s="38"/>
      <c r="R882" s="38"/>
      <c r="S882" s="38"/>
      <c r="T882" s="38"/>
      <c r="U882" s="38"/>
      <c r="V882" s="38"/>
      <c r="W882" s="38"/>
      <c r="X882" s="38"/>
      <c r="Y882" s="38"/>
      <c r="Z882" s="38"/>
    </row>
    <row r="883" spans="1:26" ht="32.25" customHeight="1">
      <c r="A883" s="38"/>
      <c r="B883" s="38"/>
      <c r="C883" s="38"/>
      <c r="D883" s="38"/>
      <c r="E883" s="38"/>
      <c r="F883" s="38"/>
      <c r="G883" s="38"/>
      <c r="H883" s="38"/>
      <c r="I883" s="38"/>
      <c r="J883" s="38"/>
      <c r="K883" s="38"/>
      <c r="L883" s="51"/>
      <c r="M883" s="51"/>
      <c r="N883" s="51"/>
      <c r="O883" s="38"/>
      <c r="P883" s="38"/>
      <c r="Q883" s="38"/>
      <c r="R883" s="38"/>
      <c r="S883" s="38"/>
      <c r="T883" s="38"/>
      <c r="U883" s="38"/>
      <c r="V883" s="38"/>
      <c r="W883" s="38"/>
      <c r="X883" s="38"/>
      <c r="Y883" s="38"/>
      <c r="Z883" s="38"/>
    </row>
    <row r="884" spans="1:26" ht="32.25" customHeight="1">
      <c r="A884" s="38"/>
      <c r="B884" s="38"/>
      <c r="C884" s="38"/>
      <c r="D884" s="38"/>
      <c r="E884" s="38"/>
      <c r="F884" s="38"/>
      <c r="G884" s="38"/>
      <c r="H884" s="38"/>
      <c r="I884" s="38"/>
      <c r="J884" s="38"/>
      <c r="K884" s="38"/>
      <c r="L884" s="51"/>
      <c r="M884" s="51"/>
      <c r="N884" s="51"/>
      <c r="O884" s="38"/>
      <c r="P884" s="38"/>
      <c r="Q884" s="38"/>
      <c r="R884" s="38"/>
      <c r="S884" s="38"/>
      <c r="T884" s="38"/>
      <c r="U884" s="38"/>
      <c r="V884" s="38"/>
      <c r="W884" s="38"/>
      <c r="X884" s="38"/>
      <c r="Y884" s="38"/>
      <c r="Z884" s="38"/>
    </row>
    <row r="885" spans="1:26" ht="32.25" customHeight="1">
      <c r="A885" s="38"/>
      <c r="B885" s="38"/>
      <c r="C885" s="38"/>
      <c r="D885" s="38"/>
      <c r="E885" s="38"/>
      <c r="F885" s="38"/>
      <c r="G885" s="38"/>
      <c r="H885" s="38"/>
      <c r="I885" s="38"/>
      <c r="J885" s="38"/>
      <c r="K885" s="38"/>
      <c r="L885" s="51"/>
      <c r="M885" s="51"/>
      <c r="N885" s="51"/>
      <c r="O885" s="38"/>
      <c r="P885" s="38"/>
      <c r="Q885" s="38"/>
      <c r="R885" s="38"/>
      <c r="S885" s="38"/>
      <c r="T885" s="38"/>
      <c r="U885" s="38"/>
      <c r="V885" s="38"/>
      <c r="W885" s="38"/>
      <c r="X885" s="38"/>
      <c r="Y885" s="38"/>
      <c r="Z885" s="38"/>
    </row>
    <row r="886" spans="1:26" ht="32.25" customHeight="1">
      <c r="A886" s="38"/>
      <c r="B886" s="38"/>
      <c r="C886" s="38"/>
      <c r="D886" s="38"/>
      <c r="E886" s="38"/>
      <c r="F886" s="38"/>
      <c r="G886" s="38"/>
      <c r="H886" s="38"/>
      <c r="I886" s="38"/>
      <c r="J886" s="38"/>
      <c r="K886" s="38"/>
      <c r="L886" s="51"/>
      <c r="M886" s="51"/>
      <c r="N886" s="51"/>
      <c r="O886" s="38"/>
      <c r="P886" s="38"/>
      <c r="Q886" s="38"/>
      <c r="R886" s="38"/>
      <c r="S886" s="38"/>
      <c r="T886" s="38"/>
      <c r="U886" s="38"/>
      <c r="V886" s="38"/>
      <c r="W886" s="38"/>
      <c r="X886" s="38"/>
      <c r="Y886" s="38"/>
      <c r="Z886" s="38"/>
    </row>
    <row r="887" spans="1:26" ht="32.25" customHeight="1">
      <c r="A887" s="38"/>
      <c r="B887" s="38"/>
      <c r="C887" s="38"/>
      <c r="D887" s="38"/>
      <c r="E887" s="38"/>
      <c r="F887" s="38"/>
      <c r="G887" s="38"/>
      <c r="H887" s="38"/>
      <c r="I887" s="38"/>
      <c r="J887" s="38"/>
      <c r="K887" s="38"/>
      <c r="L887" s="51"/>
      <c r="M887" s="51"/>
      <c r="N887" s="51"/>
      <c r="O887" s="38"/>
      <c r="P887" s="38"/>
      <c r="Q887" s="38"/>
      <c r="R887" s="38"/>
      <c r="S887" s="38"/>
      <c r="T887" s="38"/>
      <c r="U887" s="38"/>
      <c r="V887" s="38"/>
      <c r="W887" s="38"/>
      <c r="X887" s="38"/>
      <c r="Y887" s="38"/>
      <c r="Z887" s="38"/>
    </row>
    <row r="888" spans="1:26" ht="32.25" customHeight="1">
      <c r="A888" s="38"/>
      <c r="B888" s="38"/>
      <c r="C888" s="38"/>
      <c r="D888" s="38"/>
      <c r="E888" s="38"/>
      <c r="F888" s="38"/>
      <c r="G888" s="38"/>
      <c r="H888" s="38"/>
      <c r="I888" s="38"/>
      <c r="J888" s="38"/>
      <c r="K888" s="38"/>
      <c r="L888" s="51"/>
      <c r="M888" s="51"/>
      <c r="N888" s="51"/>
      <c r="O888" s="38"/>
      <c r="P888" s="38"/>
      <c r="Q888" s="38"/>
      <c r="R888" s="38"/>
      <c r="S888" s="38"/>
      <c r="T888" s="38"/>
      <c r="U888" s="38"/>
      <c r="V888" s="38"/>
      <c r="W888" s="38"/>
      <c r="X888" s="38"/>
      <c r="Y888" s="38"/>
      <c r="Z888" s="38"/>
    </row>
    <row r="889" spans="1:26" ht="32.25" customHeight="1">
      <c r="A889" s="38"/>
      <c r="B889" s="38"/>
      <c r="C889" s="38"/>
      <c r="D889" s="38"/>
      <c r="E889" s="38"/>
      <c r="F889" s="38"/>
      <c r="G889" s="38"/>
      <c r="H889" s="38"/>
      <c r="I889" s="38"/>
      <c r="J889" s="38"/>
      <c r="K889" s="38"/>
      <c r="L889" s="51"/>
      <c r="M889" s="51"/>
      <c r="N889" s="51"/>
      <c r="O889" s="38"/>
      <c r="P889" s="38"/>
      <c r="Q889" s="38"/>
      <c r="R889" s="38"/>
      <c r="S889" s="38"/>
      <c r="T889" s="38"/>
      <c r="U889" s="38"/>
      <c r="V889" s="38"/>
      <c r="W889" s="38"/>
      <c r="X889" s="38"/>
      <c r="Y889" s="38"/>
      <c r="Z889" s="38"/>
    </row>
    <row r="890" spans="1:26" ht="32.25" customHeight="1">
      <c r="A890" s="38"/>
      <c r="B890" s="38"/>
      <c r="C890" s="38"/>
      <c r="D890" s="38"/>
      <c r="E890" s="38"/>
      <c r="F890" s="38"/>
      <c r="G890" s="38"/>
      <c r="H890" s="38"/>
      <c r="I890" s="38"/>
      <c r="J890" s="38"/>
      <c r="K890" s="38"/>
      <c r="L890" s="51"/>
      <c r="M890" s="51"/>
      <c r="N890" s="51"/>
      <c r="O890" s="38"/>
      <c r="P890" s="38"/>
      <c r="Q890" s="38"/>
      <c r="R890" s="38"/>
      <c r="S890" s="38"/>
      <c r="T890" s="38"/>
      <c r="U890" s="38"/>
      <c r="V890" s="38"/>
      <c r="W890" s="38"/>
      <c r="X890" s="38"/>
      <c r="Y890" s="38"/>
      <c r="Z890" s="38"/>
    </row>
    <row r="891" spans="1:26" ht="32.25" customHeight="1">
      <c r="A891" s="38"/>
      <c r="B891" s="38"/>
      <c r="C891" s="38"/>
      <c r="D891" s="38"/>
      <c r="E891" s="38"/>
      <c r="F891" s="38"/>
      <c r="G891" s="38"/>
      <c r="H891" s="38"/>
      <c r="I891" s="38"/>
      <c r="J891" s="38"/>
      <c r="K891" s="38"/>
      <c r="L891" s="51"/>
      <c r="M891" s="51"/>
      <c r="N891" s="51"/>
      <c r="O891" s="38"/>
      <c r="P891" s="38"/>
      <c r="Q891" s="38"/>
      <c r="R891" s="38"/>
      <c r="S891" s="38"/>
      <c r="T891" s="38"/>
      <c r="U891" s="38"/>
      <c r="V891" s="38"/>
      <c r="W891" s="38"/>
      <c r="X891" s="38"/>
      <c r="Y891" s="38"/>
      <c r="Z891" s="38"/>
    </row>
    <row r="892" spans="1:26" ht="32.25" customHeight="1">
      <c r="A892" s="38"/>
      <c r="B892" s="38"/>
      <c r="C892" s="38"/>
      <c r="D892" s="38"/>
      <c r="E892" s="38"/>
      <c r="F892" s="38"/>
      <c r="G892" s="38"/>
      <c r="H892" s="38"/>
      <c r="I892" s="38"/>
      <c r="J892" s="38"/>
      <c r="K892" s="38"/>
      <c r="L892" s="51"/>
      <c r="M892" s="51"/>
      <c r="N892" s="51"/>
      <c r="O892" s="38"/>
      <c r="P892" s="38"/>
      <c r="Q892" s="38"/>
      <c r="R892" s="38"/>
      <c r="S892" s="38"/>
      <c r="T892" s="38"/>
      <c r="U892" s="38"/>
      <c r="V892" s="38"/>
      <c r="W892" s="38"/>
      <c r="X892" s="38"/>
      <c r="Y892" s="38"/>
      <c r="Z892" s="38"/>
    </row>
    <row r="893" spans="1:26" ht="32.25" customHeight="1">
      <c r="A893" s="38"/>
      <c r="B893" s="38"/>
      <c r="C893" s="38"/>
      <c r="D893" s="38"/>
      <c r="E893" s="38"/>
      <c r="F893" s="38"/>
      <c r="G893" s="38"/>
      <c r="H893" s="38"/>
      <c r="I893" s="38"/>
      <c r="J893" s="38"/>
      <c r="K893" s="38"/>
      <c r="L893" s="51"/>
      <c r="M893" s="51"/>
      <c r="N893" s="51"/>
      <c r="O893" s="38"/>
      <c r="P893" s="38"/>
      <c r="Q893" s="38"/>
      <c r="R893" s="38"/>
      <c r="S893" s="38"/>
      <c r="T893" s="38"/>
      <c r="U893" s="38"/>
      <c r="V893" s="38"/>
      <c r="W893" s="38"/>
      <c r="X893" s="38"/>
      <c r="Y893" s="38"/>
      <c r="Z893" s="38"/>
    </row>
    <row r="894" spans="1:26" ht="32.25" customHeight="1">
      <c r="A894" s="38"/>
      <c r="B894" s="38"/>
      <c r="C894" s="38"/>
      <c r="D894" s="38"/>
      <c r="E894" s="38"/>
      <c r="F894" s="38"/>
      <c r="G894" s="38"/>
      <c r="H894" s="38"/>
      <c r="I894" s="38"/>
      <c r="J894" s="38"/>
      <c r="K894" s="38"/>
      <c r="L894" s="51"/>
      <c r="M894" s="51"/>
      <c r="N894" s="51"/>
      <c r="O894" s="38"/>
      <c r="P894" s="38"/>
      <c r="Q894" s="38"/>
      <c r="R894" s="38"/>
      <c r="S894" s="38"/>
      <c r="T894" s="38"/>
      <c r="U894" s="38"/>
      <c r="V894" s="38"/>
      <c r="W894" s="38"/>
      <c r="X894" s="38"/>
      <c r="Y894" s="38"/>
      <c r="Z894" s="38"/>
    </row>
    <row r="895" spans="1:26" ht="32.25" customHeight="1">
      <c r="A895" s="38"/>
      <c r="B895" s="38"/>
      <c r="C895" s="38"/>
      <c r="D895" s="38"/>
      <c r="E895" s="38"/>
      <c r="F895" s="38"/>
      <c r="G895" s="38"/>
      <c r="H895" s="38"/>
      <c r="I895" s="38"/>
      <c r="J895" s="38"/>
      <c r="K895" s="38"/>
      <c r="L895" s="51"/>
      <c r="M895" s="51"/>
      <c r="N895" s="51"/>
      <c r="O895" s="38"/>
      <c r="P895" s="38"/>
      <c r="Q895" s="38"/>
      <c r="R895" s="38"/>
      <c r="S895" s="38"/>
      <c r="T895" s="38"/>
      <c r="U895" s="38"/>
      <c r="V895" s="38"/>
      <c r="W895" s="38"/>
      <c r="X895" s="38"/>
      <c r="Y895" s="38"/>
      <c r="Z895" s="38"/>
    </row>
    <row r="896" spans="1:26" ht="32.25" customHeight="1">
      <c r="A896" s="38"/>
      <c r="B896" s="38"/>
      <c r="C896" s="38"/>
      <c r="D896" s="38"/>
      <c r="E896" s="38"/>
      <c r="F896" s="38"/>
      <c r="G896" s="38"/>
      <c r="H896" s="38"/>
      <c r="I896" s="38"/>
      <c r="J896" s="38"/>
      <c r="K896" s="38"/>
      <c r="L896" s="51"/>
      <c r="M896" s="51"/>
      <c r="N896" s="51"/>
      <c r="O896" s="38"/>
      <c r="P896" s="38"/>
      <c r="Q896" s="38"/>
      <c r="R896" s="38"/>
      <c r="S896" s="38"/>
      <c r="T896" s="38"/>
      <c r="U896" s="38"/>
      <c r="V896" s="38"/>
      <c r="W896" s="38"/>
      <c r="X896" s="38"/>
      <c r="Y896" s="38"/>
      <c r="Z896" s="38"/>
    </row>
    <row r="897" spans="1:26" ht="32.25" customHeight="1">
      <c r="A897" s="38"/>
      <c r="B897" s="38"/>
      <c r="C897" s="38"/>
      <c r="D897" s="38"/>
      <c r="E897" s="38"/>
      <c r="F897" s="38"/>
      <c r="G897" s="38"/>
      <c r="H897" s="38"/>
      <c r="I897" s="38"/>
      <c r="J897" s="38"/>
      <c r="K897" s="38"/>
      <c r="L897" s="51"/>
      <c r="M897" s="51"/>
      <c r="N897" s="51"/>
      <c r="O897" s="38"/>
      <c r="P897" s="38"/>
      <c r="Q897" s="38"/>
      <c r="R897" s="38"/>
      <c r="S897" s="38"/>
      <c r="T897" s="38"/>
      <c r="U897" s="38"/>
      <c r="V897" s="38"/>
      <c r="W897" s="38"/>
      <c r="X897" s="38"/>
      <c r="Y897" s="38"/>
      <c r="Z897" s="38"/>
    </row>
    <row r="898" spans="1:26" ht="32.25" customHeight="1">
      <c r="A898" s="38"/>
      <c r="B898" s="38"/>
      <c r="C898" s="38"/>
      <c r="D898" s="38"/>
      <c r="E898" s="38"/>
      <c r="F898" s="38"/>
      <c r="G898" s="38"/>
      <c r="H898" s="38"/>
      <c r="I898" s="38"/>
      <c r="J898" s="38"/>
      <c r="K898" s="38"/>
      <c r="L898" s="51"/>
      <c r="M898" s="51"/>
      <c r="N898" s="51"/>
      <c r="O898" s="38"/>
      <c r="P898" s="38"/>
      <c r="Q898" s="38"/>
      <c r="R898" s="38"/>
      <c r="S898" s="38"/>
      <c r="T898" s="38"/>
      <c r="U898" s="38"/>
      <c r="V898" s="38"/>
      <c r="W898" s="38"/>
      <c r="X898" s="38"/>
      <c r="Y898" s="38"/>
      <c r="Z898" s="38"/>
    </row>
    <row r="899" spans="1:26" ht="32.25" customHeight="1">
      <c r="A899" s="38"/>
      <c r="B899" s="38"/>
      <c r="C899" s="38"/>
      <c r="D899" s="38"/>
      <c r="E899" s="38"/>
      <c r="F899" s="38"/>
      <c r="G899" s="38"/>
      <c r="H899" s="38"/>
      <c r="I899" s="38"/>
      <c r="J899" s="38"/>
      <c r="K899" s="38"/>
      <c r="L899" s="51"/>
      <c r="M899" s="51"/>
      <c r="N899" s="51"/>
      <c r="O899" s="38"/>
      <c r="P899" s="38"/>
      <c r="Q899" s="38"/>
      <c r="R899" s="38"/>
      <c r="S899" s="38"/>
      <c r="T899" s="38"/>
      <c r="U899" s="38"/>
      <c r="V899" s="38"/>
      <c r="W899" s="38"/>
      <c r="X899" s="38"/>
      <c r="Y899" s="38"/>
      <c r="Z899" s="38"/>
    </row>
    <row r="900" spans="1:26" ht="32.25" customHeight="1">
      <c r="A900" s="38"/>
      <c r="B900" s="38"/>
      <c r="C900" s="38"/>
      <c r="D900" s="38"/>
      <c r="E900" s="38"/>
      <c r="F900" s="38"/>
      <c r="G900" s="38"/>
      <c r="H900" s="38"/>
      <c r="I900" s="38"/>
      <c r="J900" s="38"/>
      <c r="K900" s="38"/>
      <c r="L900" s="51"/>
      <c r="M900" s="51"/>
      <c r="N900" s="51"/>
      <c r="O900" s="38"/>
      <c r="P900" s="38"/>
      <c r="Q900" s="38"/>
      <c r="R900" s="38"/>
      <c r="S900" s="38"/>
      <c r="T900" s="38"/>
      <c r="U900" s="38"/>
      <c r="V900" s="38"/>
      <c r="W900" s="38"/>
      <c r="X900" s="38"/>
      <c r="Y900" s="38"/>
      <c r="Z900" s="38"/>
    </row>
    <row r="901" spans="1:26" ht="32.25" customHeight="1">
      <c r="A901" s="38"/>
      <c r="B901" s="38"/>
      <c r="C901" s="38"/>
      <c r="D901" s="38"/>
      <c r="E901" s="38"/>
      <c r="F901" s="38"/>
      <c r="G901" s="38"/>
      <c r="H901" s="38"/>
      <c r="I901" s="38"/>
      <c r="J901" s="38"/>
      <c r="K901" s="38"/>
      <c r="L901" s="51"/>
      <c r="M901" s="51"/>
      <c r="N901" s="51"/>
      <c r="O901" s="38"/>
      <c r="P901" s="38"/>
      <c r="Q901" s="38"/>
      <c r="R901" s="38"/>
      <c r="S901" s="38"/>
      <c r="T901" s="38"/>
      <c r="U901" s="38"/>
      <c r="V901" s="38"/>
      <c r="W901" s="38"/>
      <c r="X901" s="38"/>
      <c r="Y901" s="38"/>
      <c r="Z901" s="38"/>
    </row>
    <row r="902" spans="1:26" ht="32.25" customHeight="1">
      <c r="A902" s="38"/>
      <c r="B902" s="38"/>
      <c r="C902" s="38"/>
      <c r="D902" s="38"/>
      <c r="E902" s="38"/>
      <c r="F902" s="38"/>
      <c r="G902" s="38"/>
      <c r="H902" s="38"/>
      <c r="I902" s="38"/>
      <c r="J902" s="38"/>
      <c r="K902" s="38"/>
      <c r="L902" s="51"/>
      <c r="M902" s="51"/>
      <c r="N902" s="51"/>
      <c r="O902" s="38"/>
      <c r="P902" s="38"/>
      <c r="Q902" s="38"/>
      <c r="R902" s="38"/>
      <c r="S902" s="38"/>
      <c r="T902" s="38"/>
      <c r="U902" s="38"/>
      <c r="V902" s="38"/>
      <c r="W902" s="38"/>
      <c r="X902" s="38"/>
      <c r="Y902" s="38"/>
      <c r="Z902" s="38"/>
    </row>
    <row r="903" spans="1:26" ht="32.25" customHeight="1">
      <c r="A903" s="38"/>
      <c r="B903" s="38"/>
      <c r="C903" s="38"/>
      <c r="D903" s="38"/>
      <c r="E903" s="38"/>
      <c r="F903" s="38"/>
      <c r="G903" s="38"/>
      <c r="H903" s="38"/>
      <c r="I903" s="38"/>
      <c r="J903" s="38"/>
      <c r="K903" s="38"/>
      <c r="L903" s="51"/>
      <c r="M903" s="51"/>
      <c r="N903" s="51"/>
      <c r="O903" s="38"/>
      <c r="P903" s="38"/>
      <c r="Q903" s="38"/>
      <c r="R903" s="38"/>
      <c r="S903" s="38"/>
      <c r="T903" s="38"/>
      <c r="U903" s="38"/>
      <c r="V903" s="38"/>
      <c r="W903" s="38"/>
      <c r="X903" s="38"/>
      <c r="Y903" s="38"/>
      <c r="Z903" s="38"/>
    </row>
    <row r="904" spans="1:26" ht="32.25" customHeight="1">
      <c r="A904" s="38"/>
      <c r="B904" s="38"/>
      <c r="C904" s="38"/>
      <c r="D904" s="38"/>
      <c r="E904" s="38"/>
      <c r="F904" s="38"/>
      <c r="G904" s="38"/>
      <c r="H904" s="38"/>
      <c r="I904" s="38"/>
      <c r="J904" s="38"/>
      <c r="K904" s="38"/>
      <c r="L904" s="51"/>
      <c r="M904" s="51"/>
      <c r="N904" s="51"/>
      <c r="O904" s="38"/>
      <c r="P904" s="38"/>
      <c r="Q904" s="38"/>
      <c r="R904" s="38"/>
      <c r="S904" s="38"/>
      <c r="T904" s="38"/>
      <c r="U904" s="38"/>
      <c r="V904" s="38"/>
      <c r="W904" s="38"/>
      <c r="X904" s="38"/>
      <c r="Y904" s="38"/>
      <c r="Z904" s="38"/>
    </row>
    <row r="905" spans="1:26" ht="32.25" customHeight="1">
      <c r="A905" s="38"/>
      <c r="B905" s="38"/>
      <c r="C905" s="38"/>
      <c r="D905" s="38"/>
      <c r="E905" s="38"/>
      <c r="F905" s="38"/>
      <c r="G905" s="38"/>
      <c r="H905" s="38"/>
      <c r="I905" s="38"/>
      <c r="J905" s="38"/>
      <c r="K905" s="38"/>
      <c r="L905" s="51"/>
      <c r="M905" s="51"/>
      <c r="N905" s="51"/>
      <c r="O905" s="38"/>
      <c r="P905" s="38"/>
      <c r="Q905" s="38"/>
      <c r="R905" s="38"/>
      <c r="S905" s="38"/>
      <c r="T905" s="38"/>
      <c r="U905" s="38"/>
      <c r="V905" s="38"/>
      <c r="W905" s="38"/>
      <c r="X905" s="38"/>
      <c r="Y905" s="38"/>
      <c r="Z905" s="38"/>
    </row>
    <row r="906" spans="1:26" ht="32.25" customHeight="1">
      <c r="A906" s="38"/>
      <c r="B906" s="38"/>
      <c r="C906" s="38"/>
      <c r="D906" s="38"/>
      <c r="E906" s="38"/>
      <c r="F906" s="38"/>
      <c r="G906" s="38"/>
      <c r="H906" s="38"/>
      <c r="I906" s="38"/>
      <c r="J906" s="38"/>
      <c r="K906" s="38"/>
      <c r="L906" s="51"/>
      <c r="M906" s="51"/>
      <c r="N906" s="51"/>
      <c r="O906" s="38"/>
      <c r="P906" s="38"/>
      <c r="Q906" s="38"/>
      <c r="R906" s="38"/>
      <c r="S906" s="38"/>
      <c r="T906" s="38"/>
      <c r="U906" s="38"/>
      <c r="V906" s="38"/>
      <c r="W906" s="38"/>
      <c r="X906" s="38"/>
      <c r="Y906" s="38"/>
      <c r="Z906" s="38"/>
    </row>
    <row r="907" spans="1:26" ht="32.25" customHeight="1">
      <c r="A907" s="38"/>
      <c r="B907" s="38"/>
      <c r="C907" s="38"/>
      <c r="D907" s="38"/>
      <c r="E907" s="38"/>
      <c r="F907" s="38"/>
      <c r="G907" s="38"/>
      <c r="H907" s="38"/>
      <c r="I907" s="38"/>
      <c r="J907" s="38"/>
      <c r="K907" s="38"/>
      <c r="L907" s="51"/>
      <c r="M907" s="51"/>
      <c r="N907" s="51"/>
      <c r="O907" s="38"/>
      <c r="P907" s="38"/>
      <c r="Q907" s="38"/>
      <c r="R907" s="38"/>
      <c r="S907" s="38"/>
      <c r="T907" s="38"/>
      <c r="U907" s="38"/>
      <c r="V907" s="38"/>
      <c r="W907" s="38"/>
      <c r="X907" s="38"/>
      <c r="Y907" s="38"/>
      <c r="Z907" s="38"/>
    </row>
    <row r="908" spans="1:26" ht="32.25" customHeight="1">
      <c r="A908" s="38"/>
      <c r="B908" s="38"/>
      <c r="C908" s="38"/>
      <c r="D908" s="38"/>
      <c r="E908" s="38"/>
      <c r="F908" s="38"/>
      <c r="G908" s="38"/>
      <c r="H908" s="38"/>
      <c r="I908" s="38"/>
      <c r="J908" s="38"/>
      <c r="K908" s="38"/>
      <c r="L908" s="51"/>
      <c r="M908" s="51"/>
      <c r="N908" s="51"/>
      <c r="O908" s="38"/>
      <c r="P908" s="38"/>
      <c r="Q908" s="38"/>
      <c r="R908" s="38"/>
      <c r="S908" s="38"/>
      <c r="T908" s="38"/>
      <c r="U908" s="38"/>
      <c r="V908" s="38"/>
      <c r="W908" s="38"/>
      <c r="X908" s="38"/>
      <c r="Y908" s="38"/>
      <c r="Z908" s="38"/>
    </row>
    <row r="909" spans="1:26" ht="32.25" customHeight="1">
      <c r="A909" s="38"/>
      <c r="B909" s="38"/>
      <c r="C909" s="38"/>
      <c r="D909" s="38"/>
      <c r="E909" s="38"/>
      <c r="F909" s="38"/>
      <c r="G909" s="38"/>
      <c r="H909" s="38"/>
      <c r="I909" s="38"/>
      <c r="J909" s="38"/>
      <c r="K909" s="38"/>
      <c r="L909" s="51"/>
      <c r="M909" s="51"/>
      <c r="N909" s="51"/>
      <c r="O909" s="38"/>
      <c r="P909" s="38"/>
      <c r="Q909" s="38"/>
      <c r="R909" s="38"/>
      <c r="S909" s="38"/>
      <c r="T909" s="38"/>
      <c r="U909" s="38"/>
      <c r="V909" s="38"/>
      <c r="W909" s="38"/>
      <c r="X909" s="38"/>
      <c r="Y909" s="38"/>
      <c r="Z909" s="38"/>
    </row>
    <row r="910" spans="1:26" ht="32.25" customHeight="1">
      <c r="A910" s="38"/>
      <c r="B910" s="38"/>
      <c r="C910" s="38"/>
      <c r="D910" s="38"/>
      <c r="E910" s="38"/>
      <c r="F910" s="38"/>
      <c r="G910" s="38"/>
      <c r="H910" s="38"/>
      <c r="I910" s="38"/>
      <c r="J910" s="38"/>
      <c r="K910" s="38"/>
      <c r="L910" s="51"/>
      <c r="M910" s="51"/>
      <c r="N910" s="51"/>
      <c r="O910" s="38"/>
      <c r="P910" s="38"/>
      <c r="Q910" s="38"/>
      <c r="R910" s="38"/>
      <c r="S910" s="38"/>
      <c r="T910" s="38"/>
      <c r="U910" s="38"/>
      <c r="V910" s="38"/>
      <c r="W910" s="38"/>
      <c r="X910" s="38"/>
      <c r="Y910" s="38"/>
      <c r="Z910" s="38"/>
    </row>
    <row r="911" spans="1:26" ht="32.25" customHeight="1">
      <c r="A911" s="38"/>
      <c r="B911" s="38"/>
      <c r="C911" s="38"/>
      <c r="D911" s="38"/>
      <c r="E911" s="38"/>
      <c r="F911" s="38"/>
      <c r="G911" s="38"/>
      <c r="H911" s="38"/>
      <c r="I911" s="38"/>
      <c r="J911" s="38"/>
      <c r="K911" s="38"/>
      <c r="L911" s="51"/>
      <c r="M911" s="51"/>
      <c r="N911" s="51"/>
      <c r="O911" s="38"/>
      <c r="P911" s="38"/>
      <c r="Q911" s="38"/>
      <c r="R911" s="38"/>
      <c r="S911" s="38"/>
      <c r="T911" s="38"/>
      <c r="U911" s="38"/>
      <c r="V911" s="38"/>
      <c r="W911" s="38"/>
      <c r="X911" s="38"/>
      <c r="Y911" s="38"/>
      <c r="Z911" s="38"/>
    </row>
    <row r="912" spans="1:26" ht="32.25" customHeight="1">
      <c r="A912" s="38"/>
      <c r="B912" s="38"/>
      <c r="C912" s="38"/>
      <c r="D912" s="38"/>
      <c r="E912" s="38"/>
      <c r="F912" s="38"/>
      <c r="G912" s="38"/>
      <c r="H912" s="38"/>
      <c r="I912" s="38"/>
      <c r="J912" s="38"/>
      <c r="K912" s="38"/>
      <c r="L912" s="51"/>
      <c r="M912" s="51"/>
      <c r="N912" s="51"/>
      <c r="O912" s="38"/>
      <c r="P912" s="38"/>
      <c r="Q912" s="38"/>
      <c r="R912" s="38"/>
      <c r="S912" s="38"/>
      <c r="T912" s="38"/>
      <c r="U912" s="38"/>
      <c r="V912" s="38"/>
      <c r="W912" s="38"/>
      <c r="X912" s="38"/>
      <c r="Y912" s="38"/>
      <c r="Z912" s="38"/>
    </row>
    <row r="913" spans="1:26" ht="32.25" customHeight="1">
      <c r="A913" s="38"/>
      <c r="B913" s="38"/>
      <c r="C913" s="38"/>
      <c r="D913" s="38"/>
      <c r="E913" s="38"/>
      <c r="F913" s="38"/>
      <c r="G913" s="38"/>
      <c r="H913" s="38"/>
      <c r="I913" s="38"/>
      <c r="J913" s="38"/>
      <c r="K913" s="38"/>
      <c r="L913" s="51"/>
      <c r="M913" s="51"/>
      <c r="N913" s="51"/>
      <c r="O913" s="38"/>
      <c r="P913" s="38"/>
      <c r="Q913" s="38"/>
      <c r="R913" s="38"/>
      <c r="S913" s="38"/>
      <c r="T913" s="38"/>
      <c r="U913" s="38"/>
      <c r="V913" s="38"/>
      <c r="W913" s="38"/>
      <c r="X913" s="38"/>
      <c r="Y913" s="38"/>
      <c r="Z913" s="38"/>
    </row>
    <row r="914" spans="1:26" ht="32.25" customHeight="1">
      <c r="A914" s="38"/>
      <c r="B914" s="38"/>
      <c r="C914" s="38"/>
      <c r="D914" s="38"/>
      <c r="E914" s="38"/>
      <c r="F914" s="38"/>
      <c r="G914" s="38"/>
      <c r="H914" s="38"/>
      <c r="I914" s="38"/>
      <c r="J914" s="38"/>
      <c r="K914" s="38"/>
      <c r="L914" s="51"/>
      <c r="M914" s="51"/>
      <c r="N914" s="51"/>
      <c r="O914" s="38"/>
      <c r="P914" s="38"/>
      <c r="Q914" s="38"/>
      <c r="R914" s="38"/>
      <c r="S914" s="38"/>
      <c r="T914" s="38"/>
      <c r="U914" s="38"/>
      <c r="V914" s="38"/>
      <c r="W914" s="38"/>
      <c r="X914" s="38"/>
      <c r="Y914" s="38"/>
      <c r="Z914" s="38"/>
    </row>
    <row r="915" spans="1:26" ht="32.25" customHeight="1">
      <c r="A915" s="38"/>
      <c r="B915" s="38"/>
      <c r="C915" s="38"/>
      <c r="D915" s="38"/>
      <c r="E915" s="38"/>
      <c r="F915" s="38"/>
      <c r="G915" s="38"/>
      <c r="H915" s="38"/>
      <c r="I915" s="38"/>
      <c r="J915" s="38"/>
      <c r="K915" s="38"/>
      <c r="L915" s="51"/>
      <c r="M915" s="51"/>
      <c r="N915" s="51"/>
      <c r="O915" s="38"/>
      <c r="P915" s="38"/>
      <c r="Q915" s="38"/>
      <c r="R915" s="38"/>
      <c r="S915" s="38"/>
      <c r="T915" s="38"/>
      <c r="U915" s="38"/>
      <c r="V915" s="38"/>
      <c r="W915" s="38"/>
      <c r="X915" s="38"/>
      <c r="Y915" s="38"/>
      <c r="Z915" s="38"/>
    </row>
    <row r="916" spans="1:26" ht="32.25" customHeight="1">
      <c r="A916" s="38"/>
      <c r="B916" s="38"/>
      <c r="C916" s="38"/>
      <c r="D916" s="38"/>
      <c r="E916" s="38"/>
      <c r="F916" s="38"/>
      <c r="G916" s="38"/>
      <c r="H916" s="38"/>
      <c r="I916" s="38"/>
      <c r="J916" s="38"/>
      <c r="K916" s="38"/>
      <c r="L916" s="51"/>
      <c r="M916" s="51"/>
      <c r="N916" s="51"/>
      <c r="O916" s="38"/>
      <c r="P916" s="38"/>
      <c r="Q916" s="38"/>
      <c r="R916" s="38"/>
      <c r="S916" s="38"/>
      <c r="T916" s="38"/>
      <c r="U916" s="38"/>
      <c r="V916" s="38"/>
      <c r="W916" s="38"/>
      <c r="X916" s="38"/>
      <c r="Y916" s="38"/>
      <c r="Z916" s="38"/>
    </row>
    <row r="917" spans="1:26" ht="32.25" customHeight="1">
      <c r="A917" s="38"/>
      <c r="B917" s="38"/>
      <c r="C917" s="38"/>
      <c r="D917" s="38"/>
      <c r="E917" s="38"/>
      <c r="F917" s="38"/>
      <c r="G917" s="38"/>
      <c r="H917" s="38"/>
      <c r="I917" s="38"/>
      <c r="J917" s="38"/>
      <c r="K917" s="38"/>
      <c r="L917" s="51"/>
      <c r="M917" s="51"/>
      <c r="N917" s="51"/>
      <c r="O917" s="38"/>
      <c r="P917" s="38"/>
      <c r="Q917" s="38"/>
      <c r="R917" s="38"/>
      <c r="S917" s="38"/>
      <c r="T917" s="38"/>
      <c r="U917" s="38"/>
      <c r="V917" s="38"/>
      <c r="W917" s="38"/>
      <c r="X917" s="38"/>
      <c r="Y917" s="38"/>
      <c r="Z917" s="38"/>
    </row>
    <row r="918" spans="1:26" ht="32.25" customHeight="1">
      <c r="A918" s="38"/>
      <c r="B918" s="38"/>
      <c r="C918" s="38"/>
      <c r="D918" s="38"/>
      <c r="E918" s="38"/>
      <c r="F918" s="38"/>
      <c r="G918" s="38"/>
      <c r="H918" s="38"/>
      <c r="I918" s="38"/>
      <c r="J918" s="38"/>
      <c r="K918" s="38"/>
      <c r="L918" s="51"/>
      <c r="M918" s="51"/>
      <c r="N918" s="51"/>
      <c r="O918" s="38"/>
      <c r="P918" s="38"/>
      <c r="Q918" s="38"/>
      <c r="R918" s="38"/>
      <c r="S918" s="38"/>
      <c r="T918" s="38"/>
      <c r="U918" s="38"/>
      <c r="V918" s="38"/>
      <c r="W918" s="38"/>
      <c r="X918" s="38"/>
      <c r="Y918" s="38"/>
      <c r="Z918" s="38"/>
    </row>
    <row r="919" spans="1:26" ht="32.25" customHeight="1">
      <c r="A919" s="38"/>
      <c r="B919" s="38"/>
      <c r="C919" s="38"/>
      <c r="D919" s="38"/>
      <c r="E919" s="38"/>
      <c r="F919" s="38"/>
      <c r="G919" s="38"/>
      <c r="H919" s="38"/>
      <c r="I919" s="38"/>
      <c r="J919" s="38"/>
      <c r="K919" s="38"/>
      <c r="L919" s="51"/>
      <c r="M919" s="51"/>
      <c r="N919" s="51"/>
      <c r="O919" s="38"/>
      <c r="P919" s="38"/>
      <c r="Q919" s="38"/>
      <c r="R919" s="38"/>
      <c r="S919" s="38"/>
      <c r="T919" s="38"/>
      <c r="U919" s="38"/>
      <c r="V919" s="38"/>
      <c r="W919" s="38"/>
      <c r="X919" s="38"/>
      <c r="Y919" s="38"/>
      <c r="Z919" s="38"/>
    </row>
    <row r="920" spans="1:26" ht="32.25" customHeight="1">
      <c r="A920" s="38"/>
      <c r="B920" s="38"/>
      <c r="C920" s="38"/>
      <c r="D920" s="38"/>
      <c r="E920" s="38"/>
      <c r="F920" s="38"/>
      <c r="G920" s="38"/>
      <c r="H920" s="38"/>
      <c r="I920" s="38"/>
      <c r="J920" s="38"/>
      <c r="K920" s="38"/>
      <c r="L920" s="51"/>
      <c r="M920" s="51"/>
      <c r="N920" s="51"/>
      <c r="O920" s="38"/>
      <c r="P920" s="38"/>
      <c r="Q920" s="38"/>
      <c r="R920" s="38"/>
      <c r="S920" s="38"/>
      <c r="T920" s="38"/>
      <c r="U920" s="38"/>
      <c r="V920" s="38"/>
      <c r="W920" s="38"/>
      <c r="X920" s="38"/>
      <c r="Y920" s="38"/>
      <c r="Z920" s="38"/>
    </row>
    <row r="921" spans="1:26" ht="32.25" customHeight="1">
      <c r="A921" s="38"/>
      <c r="B921" s="38"/>
      <c r="C921" s="38"/>
      <c r="D921" s="38"/>
      <c r="E921" s="38"/>
      <c r="F921" s="38"/>
      <c r="G921" s="38"/>
      <c r="H921" s="38"/>
      <c r="I921" s="38"/>
      <c r="J921" s="38"/>
      <c r="K921" s="38"/>
      <c r="L921" s="51"/>
      <c r="M921" s="51"/>
      <c r="N921" s="51"/>
      <c r="O921" s="38"/>
      <c r="P921" s="38"/>
      <c r="Q921" s="38"/>
      <c r="R921" s="38"/>
      <c r="S921" s="38"/>
      <c r="T921" s="38"/>
      <c r="U921" s="38"/>
      <c r="V921" s="38"/>
      <c r="W921" s="38"/>
      <c r="X921" s="38"/>
      <c r="Y921" s="38"/>
      <c r="Z921" s="38"/>
    </row>
    <row r="922" spans="1:26" ht="32.25" customHeight="1">
      <c r="A922" s="38"/>
      <c r="B922" s="38"/>
      <c r="C922" s="38"/>
      <c r="D922" s="38"/>
      <c r="E922" s="38"/>
      <c r="F922" s="38"/>
      <c r="G922" s="38"/>
      <c r="H922" s="38"/>
      <c r="I922" s="38"/>
      <c r="J922" s="38"/>
      <c r="K922" s="38"/>
      <c r="L922" s="51"/>
      <c r="M922" s="51"/>
      <c r="N922" s="51"/>
      <c r="O922" s="38"/>
      <c r="P922" s="38"/>
      <c r="Q922" s="38"/>
      <c r="R922" s="38"/>
      <c r="S922" s="38"/>
      <c r="T922" s="38"/>
      <c r="U922" s="38"/>
      <c r="V922" s="38"/>
      <c r="W922" s="38"/>
      <c r="X922" s="38"/>
      <c r="Y922" s="38"/>
      <c r="Z922" s="38"/>
    </row>
    <row r="923" spans="1:26" ht="32.25" customHeight="1">
      <c r="A923" s="38"/>
      <c r="B923" s="38"/>
      <c r="C923" s="38"/>
      <c r="D923" s="38"/>
      <c r="E923" s="38"/>
      <c r="F923" s="38"/>
      <c r="G923" s="38"/>
      <c r="H923" s="38"/>
      <c r="I923" s="38"/>
      <c r="J923" s="38"/>
      <c r="K923" s="38"/>
      <c r="L923" s="51"/>
      <c r="M923" s="51"/>
      <c r="N923" s="51"/>
      <c r="O923" s="38"/>
      <c r="P923" s="38"/>
      <c r="Q923" s="38"/>
      <c r="R923" s="38"/>
      <c r="S923" s="38"/>
      <c r="T923" s="38"/>
      <c r="U923" s="38"/>
      <c r="V923" s="38"/>
      <c r="W923" s="38"/>
      <c r="X923" s="38"/>
      <c r="Y923" s="38"/>
      <c r="Z923" s="38"/>
    </row>
    <row r="924" spans="1:26" ht="32.25" customHeight="1">
      <c r="A924" s="38"/>
      <c r="B924" s="38"/>
      <c r="C924" s="38"/>
      <c r="D924" s="38"/>
      <c r="E924" s="38"/>
      <c r="F924" s="38"/>
      <c r="G924" s="38"/>
      <c r="H924" s="38"/>
      <c r="I924" s="38"/>
      <c r="J924" s="38"/>
      <c r="K924" s="38"/>
      <c r="L924" s="51"/>
      <c r="M924" s="51"/>
      <c r="N924" s="51"/>
      <c r="O924" s="38"/>
      <c r="P924" s="38"/>
      <c r="Q924" s="38"/>
      <c r="R924" s="38"/>
      <c r="S924" s="38"/>
      <c r="T924" s="38"/>
      <c r="U924" s="38"/>
      <c r="V924" s="38"/>
      <c r="W924" s="38"/>
      <c r="X924" s="38"/>
      <c r="Y924" s="38"/>
      <c r="Z924" s="38"/>
    </row>
    <row r="925" spans="1:26" ht="32.25" customHeight="1">
      <c r="A925" s="38"/>
      <c r="B925" s="38"/>
      <c r="C925" s="38"/>
      <c r="D925" s="38"/>
      <c r="E925" s="38"/>
      <c r="F925" s="38"/>
      <c r="G925" s="38"/>
      <c r="H925" s="38"/>
      <c r="I925" s="38"/>
      <c r="J925" s="38"/>
      <c r="K925" s="38"/>
      <c r="L925" s="51"/>
      <c r="M925" s="51"/>
      <c r="N925" s="51"/>
      <c r="O925" s="38"/>
      <c r="P925" s="38"/>
      <c r="Q925" s="38"/>
      <c r="R925" s="38"/>
      <c r="S925" s="38"/>
      <c r="T925" s="38"/>
      <c r="U925" s="38"/>
      <c r="V925" s="38"/>
      <c r="W925" s="38"/>
      <c r="X925" s="38"/>
      <c r="Y925" s="38"/>
      <c r="Z925" s="38"/>
    </row>
    <row r="926" spans="1:26" ht="32.25" customHeight="1">
      <c r="A926" s="38"/>
      <c r="B926" s="38"/>
      <c r="C926" s="38"/>
      <c r="D926" s="38"/>
      <c r="E926" s="38"/>
      <c r="F926" s="38"/>
      <c r="G926" s="38"/>
      <c r="H926" s="38"/>
      <c r="I926" s="38"/>
      <c r="J926" s="38"/>
      <c r="K926" s="38"/>
      <c r="L926" s="51"/>
      <c r="M926" s="51"/>
      <c r="N926" s="51"/>
      <c r="O926" s="38"/>
      <c r="P926" s="38"/>
      <c r="Q926" s="38"/>
      <c r="R926" s="38"/>
      <c r="S926" s="38"/>
      <c r="T926" s="38"/>
      <c r="U926" s="38"/>
      <c r="V926" s="38"/>
      <c r="W926" s="38"/>
      <c r="X926" s="38"/>
      <c r="Y926" s="38"/>
      <c r="Z926" s="38"/>
    </row>
    <row r="927" spans="1:26" ht="32.25" customHeight="1">
      <c r="A927" s="38"/>
      <c r="B927" s="38"/>
      <c r="C927" s="38"/>
      <c r="D927" s="38"/>
      <c r="E927" s="38"/>
      <c r="F927" s="38"/>
      <c r="G927" s="38"/>
      <c r="H927" s="38"/>
      <c r="I927" s="38"/>
      <c r="J927" s="38"/>
      <c r="K927" s="38"/>
      <c r="L927" s="51"/>
      <c r="M927" s="51"/>
      <c r="N927" s="51"/>
      <c r="O927" s="38"/>
      <c r="P927" s="38"/>
      <c r="Q927" s="38"/>
      <c r="R927" s="38"/>
      <c r="S927" s="38"/>
      <c r="T927" s="38"/>
      <c r="U927" s="38"/>
      <c r="V927" s="38"/>
      <c r="W927" s="38"/>
      <c r="X927" s="38"/>
      <c r="Y927" s="38"/>
      <c r="Z927" s="38"/>
    </row>
    <row r="928" spans="1:26" ht="32.25" customHeight="1">
      <c r="A928" s="38"/>
      <c r="B928" s="38"/>
      <c r="C928" s="38"/>
      <c r="D928" s="38"/>
      <c r="E928" s="38"/>
      <c r="F928" s="38"/>
      <c r="G928" s="38"/>
      <c r="H928" s="38"/>
      <c r="I928" s="38"/>
      <c r="J928" s="38"/>
      <c r="K928" s="38"/>
      <c r="L928" s="51"/>
      <c r="M928" s="51"/>
      <c r="N928" s="51"/>
      <c r="O928" s="38"/>
      <c r="P928" s="38"/>
      <c r="Q928" s="38"/>
      <c r="R928" s="38"/>
      <c r="S928" s="38"/>
      <c r="T928" s="38"/>
      <c r="U928" s="38"/>
      <c r="V928" s="38"/>
      <c r="W928" s="38"/>
      <c r="X928" s="38"/>
      <c r="Y928" s="38"/>
      <c r="Z928" s="38"/>
    </row>
    <row r="929" spans="1:26" ht="32.25" customHeight="1">
      <c r="A929" s="38"/>
      <c r="B929" s="38"/>
      <c r="C929" s="38"/>
      <c r="D929" s="38"/>
      <c r="E929" s="38"/>
      <c r="F929" s="38"/>
      <c r="G929" s="38"/>
      <c r="H929" s="38"/>
      <c r="I929" s="38"/>
      <c r="J929" s="38"/>
      <c r="K929" s="38"/>
      <c r="L929" s="51"/>
      <c r="M929" s="51"/>
      <c r="N929" s="51"/>
      <c r="O929" s="38"/>
      <c r="P929" s="38"/>
      <c r="Q929" s="38"/>
      <c r="R929" s="38"/>
      <c r="S929" s="38"/>
      <c r="T929" s="38"/>
      <c r="U929" s="38"/>
      <c r="V929" s="38"/>
      <c r="W929" s="38"/>
      <c r="X929" s="38"/>
      <c r="Y929" s="38"/>
      <c r="Z929" s="38"/>
    </row>
    <row r="930" spans="1:26" ht="32.25" customHeight="1">
      <c r="A930" s="38"/>
      <c r="B930" s="38"/>
      <c r="C930" s="38"/>
      <c r="D930" s="38"/>
      <c r="E930" s="38"/>
      <c r="F930" s="38"/>
      <c r="G930" s="38"/>
      <c r="H930" s="38"/>
      <c r="I930" s="38"/>
      <c r="J930" s="38"/>
      <c r="K930" s="38"/>
      <c r="L930" s="51"/>
      <c r="M930" s="51"/>
      <c r="N930" s="51"/>
      <c r="O930" s="38"/>
      <c r="P930" s="38"/>
      <c r="Q930" s="38"/>
      <c r="R930" s="38"/>
      <c r="S930" s="38"/>
      <c r="T930" s="38"/>
      <c r="U930" s="38"/>
      <c r="V930" s="38"/>
      <c r="W930" s="38"/>
      <c r="X930" s="38"/>
      <c r="Y930" s="38"/>
      <c r="Z930" s="38"/>
    </row>
    <row r="931" spans="1:26" ht="32.25" customHeight="1">
      <c r="A931" s="38"/>
      <c r="B931" s="38"/>
      <c r="C931" s="38"/>
      <c r="D931" s="38"/>
      <c r="E931" s="38"/>
      <c r="F931" s="38"/>
      <c r="G931" s="38"/>
      <c r="H931" s="38"/>
      <c r="I931" s="38"/>
      <c r="J931" s="38"/>
      <c r="K931" s="38"/>
      <c r="L931" s="51"/>
      <c r="M931" s="51"/>
      <c r="N931" s="51"/>
      <c r="O931" s="38"/>
      <c r="P931" s="38"/>
      <c r="Q931" s="38"/>
      <c r="R931" s="38"/>
      <c r="S931" s="38"/>
      <c r="T931" s="38"/>
      <c r="U931" s="38"/>
      <c r="V931" s="38"/>
      <c r="W931" s="38"/>
      <c r="X931" s="38"/>
      <c r="Y931" s="38"/>
      <c r="Z931" s="38"/>
    </row>
    <row r="932" spans="1:26" ht="32.25" customHeight="1">
      <c r="A932" s="38"/>
      <c r="B932" s="38"/>
      <c r="C932" s="38"/>
      <c r="D932" s="38"/>
      <c r="E932" s="38"/>
      <c r="F932" s="38"/>
      <c r="G932" s="38"/>
      <c r="H932" s="38"/>
      <c r="I932" s="38"/>
      <c r="J932" s="38"/>
      <c r="K932" s="38"/>
      <c r="L932" s="51"/>
      <c r="M932" s="51"/>
      <c r="N932" s="51"/>
      <c r="O932" s="38"/>
      <c r="P932" s="38"/>
      <c r="Q932" s="38"/>
      <c r="R932" s="38"/>
      <c r="S932" s="38"/>
      <c r="T932" s="38"/>
      <c r="U932" s="38"/>
      <c r="V932" s="38"/>
      <c r="W932" s="38"/>
      <c r="X932" s="38"/>
      <c r="Y932" s="38"/>
      <c r="Z932" s="38"/>
    </row>
    <row r="933" spans="1:26" ht="32.25" customHeight="1">
      <c r="A933" s="38"/>
      <c r="B933" s="38"/>
      <c r="C933" s="38"/>
      <c r="D933" s="38"/>
      <c r="E933" s="38"/>
      <c r="F933" s="38"/>
      <c r="G933" s="38"/>
      <c r="H933" s="38"/>
      <c r="I933" s="38"/>
      <c r="J933" s="38"/>
      <c r="K933" s="38"/>
      <c r="L933" s="51"/>
      <c r="M933" s="51"/>
      <c r="N933" s="51"/>
      <c r="O933" s="38"/>
      <c r="P933" s="38"/>
      <c r="Q933" s="38"/>
      <c r="R933" s="38"/>
      <c r="S933" s="38"/>
      <c r="T933" s="38"/>
      <c r="U933" s="38"/>
      <c r="V933" s="38"/>
      <c r="W933" s="38"/>
      <c r="X933" s="38"/>
      <c r="Y933" s="38"/>
      <c r="Z933" s="38"/>
    </row>
    <row r="934" spans="1:26" ht="32.25" customHeight="1">
      <c r="A934" s="38"/>
      <c r="B934" s="38"/>
      <c r="C934" s="38"/>
      <c r="D934" s="38"/>
      <c r="E934" s="38"/>
      <c r="F934" s="38"/>
      <c r="G934" s="38"/>
      <c r="H934" s="38"/>
      <c r="I934" s="38"/>
      <c r="J934" s="38"/>
      <c r="K934" s="38"/>
      <c r="L934" s="51"/>
      <c r="M934" s="51"/>
      <c r="N934" s="51"/>
      <c r="O934" s="38"/>
      <c r="P934" s="38"/>
      <c r="Q934" s="38"/>
      <c r="R934" s="38"/>
      <c r="S934" s="38"/>
      <c r="T934" s="38"/>
      <c r="U934" s="38"/>
      <c r="V934" s="38"/>
      <c r="W934" s="38"/>
      <c r="X934" s="38"/>
      <c r="Y934" s="38"/>
      <c r="Z934" s="38"/>
    </row>
    <row r="935" spans="1:26" ht="32.25" customHeight="1">
      <c r="A935" s="38"/>
      <c r="B935" s="38"/>
      <c r="C935" s="38"/>
      <c r="D935" s="38"/>
      <c r="E935" s="38"/>
      <c r="F935" s="38"/>
      <c r="G935" s="38"/>
      <c r="H935" s="38"/>
      <c r="I935" s="38"/>
      <c r="J935" s="38"/>
      <c r="K935" s="38"/>
      <c r="L935" s="51"/>
      <c r="M935" s="51"/>
      <c r="N935" s="51"/>
      <c r="O935" s="38"/>
      <c r="P935" s="38"/>
      <c r="Q935" s="38"/>
      <c r="R935" s="38"/>
      <c r="S935" s="38"/>
      <c r="T935" s="38"/>
      <c r="U935" s="38"/>
      <c r="V935" s="38"/>
      <c r="W935" s="38"/>
      <c r="X935" s="38"/>
      <c r="Y935" s="38"/>
      <c r="Z935" s="38"/>
    </row>
    <row r="936" spans="1:26" ht="32.25" customHeight="1">
      <c r="A936" s="38"/>
      <c r="B936" s="38"/>
      <c r="C936" s="38"/>
      <c r="D936" s="38"/>
      <c r="E936" s="38"/>
      <c r="F936" s="38"/>
      <c r="G936" s="38"/>
      <c r="H936" s="38"/>
      <c r="I936" s="38"/>
      <c r="J936" s="38"/>
      <c r="K936" s="38"/>
      <c r="L936" s="51"/>
      <c r="M936" s="51"/>
      <c r="N936" s="51"/>
      <c r="O936" s="38"/>
      <c r="P936" s="38"/>
      <c r="Q936" s="38"/>
      <c r="R936" s="38"/>
      <c r="S936" s="38"/>
      <c r="T936" s="38"/>
      <c r="U936" s="38"/>
      <c r="V936" s="38"/>
      <c r="W936" s="38"/>
      <c r="X936" s="38"/>
      <c r="Y936" s="38"/>
      <c r="Z936" s="38"/>
    </row>
    <row r="937" spans="1:26" ht="32.25" customHeight="1">
      <c r="A937" s="38"/>
      <c r="B937" s="38"/>
      <c r="C937" s="38"/>
      <c r="D937" s="38"/>
      <c r="E937" s="38"/>
      <c r="F937" s="38"/>
      <c r="G937" s="38"/>
      <c r="H937" s="38"/>
      <c r="I937" s="38"/>
      <c r="J937" s="38"/>
      <c r="K937" s="38"/>
      <c r="L937" s="51"/>
      <c r="M937" s="51"/>
      <c r="N937" s="51"/>
      <c r="O937" s="38"/>
      <c r="P937" s="38"/>
      <c r="Q937" s="38"/>
      <c r="R937" s="38"/>
      <c r="S937" s="38"/>
      <c r="T937" s="38"/>
      <c r="U937" s="38"/>
      <c r="V937" s="38"/>
      <c r="W937" s="38"/>
      <c r="X937" s="38"/>
      <c r="Y937" s="38"/>
      <c r="Z937" s="38"/>
    </row>
    <row r="938" spans="1:26" ht="32.25" customHeight="1">
      <c r="A938" s="38"/>
      <c r="B938" s="38"/>
      <c r="C938" s="38"/>
      <c r="D938" s="38"/>
      <c r="E938" s="38"/>
      <c r="F938" s="38"/>
      <c r="G938" s="38"/>
      <c r="H938" s="38"/>
      <c r="I938" s="38"/>
      <c r="J938" s="38"/>
      <c r="K938" s="38"/>
      <c r="L938" s="51"/>
      <c r="M938" s="51"/>
      <c r="N938" s="51"/>
      <c r="O938" s="38"/>
      <c r="P938" s="38"/>
      <c r="Q938" s="38"/>
      <c r="R938" s="38"/>
      <c r="S938" s="38"/>
      <c r="T938" s="38"/>
      <c r="U938" s="38"/>
      <c r="V938" s="38"/>
      <c r="W938" s="38"/>
      <c r="X938" s="38"/>
      <c r="Y938" s="38"/>
      <c r="Z938" s="38"/>
    </row>
    <row r="939" spans="1:26" ht="32.25" customHeight="1">
      <c r="A939" s="38"/>
      <c r="B939" s="38"/>
      <c r="C939" s="38"/>
      <c r="D939" s="38"/>
      <c r="E939" s="38"/>
      <c r="F939" s="38"/>
      <c r="G939" s="38"/>
      <c r="H939" s="38"/>
      <c r="I939" s="38"/>
      <c r="J939" s="38"/>
      <c r="K939" s="38"/>
      <c r="L939" s="51"/>
      <c r="M939" s="51"/>
      <c r="N939" s="51"/>
      <c r="O939" s="38"/>
      <c r="P939" s="38"/>
      <c r="Q939" s="38"/>
      <c r="R939" s="38"/>
      <c r="S939" s="38"/>
      <c r="T939" s="38"/>
      <c r="U939" s="38"/>
      <c r="V939" s="38"/>
      <c r="W939" s="38"/>
      <c r="X939" s="38"/>
      <c r="Y939" s="38"/>
      <c r="Z939" s="38"/>
    </row>
    <row r="940" spans="1:26" ht="32.25" customHeight="1">
      <c r="A940" s="38"/>
      <c r="B940" s="38"/>
      <c r="C940" s="38"/>
      <c r="D940" s="38"/>
      <c r="E940" s="38"/>
      <c r="F940" s="38"/>
      <c r="G940" s="38"/>
      <c r="H940" s="38"/>
      <c r="I940" s="38"/>
      <c r="J940" s="38"/>
      <c r="K940" s="38"/>
      <c r="L940" s="51"/>
      <c r="M940" s="51"/>
      <c r="N940" s="51"/>
      <c r="O940" s="38"/>
      <c r="P940" s="38"/>
      <c r="Q940" s="38"/>
      <c r="R940" s="38"/>
      <c r="S940" s="38"/>
      <c r="T940" s="38"/>
      <c r="U940" s="38"/>
      <c r="V940" s="38"/>
      <c r="W940" s="38"/>
      <c r="X940" s="38"/>
      <c r="Y940" s="38"/>
      <c r="Z940" s="38"/>
    </row>
    <row r="941" spans="1:26" ht="32.25" customHeight="1">
      <c r="A941" s="38"/>
      <c r="B941" s="38"/>
      <c r="C941" s="38"/>
      <c r="D941" s="38"/>
      <c r="E941" s="38"/>
      <c r="F941" s="38"/>
      <c r="G941" s="38"/>
      <c r="H941" s="38"/>
      <c r="I941" s="38"/>
      <c r="J941" s="38"/>
      <c r="K941" s="38"/>
      <c r="L941" s="51"/>
      <c r="M941" s="51"/>
      <c r="N941" s="51"/>
      <c r="O941" s="38"/>
      <c r="P941" s="38"/>
      <c r="Q941" s="38"/>
      <c r="R941" s="38"/>
      <c r="S941" s="38"/>
      <c r="T941" s="38"/>
      <c r="U941" s="38"/>
      <c r="V941" s="38"/>
      <c r="W941" s="38"/>
      <c r="X941" s="38"/>
      <c r="Y941" s="38"/>
      <c r="Z941" s="38"/>
    </row>
    <row r="942" spans="1:26" ht="32.25" customHeight="1">
      <c r="A942" s="38"/>
      <c r="B942" s="38"/>
      <c r="C942" s="38"/>
      <c r="D942" s="38"/>
      <c r="E942" s="38"/>
      <c r="F942" s="38"/>
      <c r="G942" s="38"/>
      <c r="H942" s="38"/>
      <c r="I942" s="38"/>
      <c r="J942" s="38"/>
      <c r="K942" s="38"/>
      <c r="L942" s="51"/>
      <c r="M942" s="51"/>
      <c r="N942" s="51"/>
      <c r="O942" s="38"/>
      <c r="P942" s="38"/>
      <c r="Q942" s="38"/>
      <c r="R942" s="38"/>
      <c r="S942" s="38"/>
      <c r="T942" s="38"/>
      <c r="U942" s="38"/>
      <c r="V942" s="38"/>
      <c r="W942" s="38"/>
      <c r="X942" s="38"/>
      <c r="Y942" s="38"/>
      <c r="Z942" s="38"/>
    </row>
    <row r="943" spans="1:26" ht="32.25" customHeight="1">
      <c r="A943" s="38"/>
      <c r="B943" s="38"/>
      <c r="C943" s="38"/>
      <c r="D943" s="38"/>
      <c r="E943" s="38"/>
      <c r="F943" s="38"/>
      <c r="G943" s="38"/>
      <c r="H943" s="38"/>
      <c r="I943" s="38"/>
      <c r="J943" s="38"/>
      <c r="K943" s="38"/>
      <c r="L943" s="51"/>
      <c r="M943" s="51"/>
      <c r="N943" s="51"/>
      <c r="O943" s="38"/>
      <c r="P943" s="38"/>
      <c r="Q943" s="38"/>
      <c r="R943" s="38"/>
      <c r="S943" s="38"/>
      <c r="T943" s="38"/>
      <c r="U943" s="38"/>
      <c r="V943" s="38"/>
      <c r="W943" s="38"/>
      <c r="X943" s="38"/>
      <c r="Y943" s="38"/>
      <c r="Z943" s="38"/>
    </row>
    <row r="944" spans="1:26" ht="32.25" customHeight="1">
      <c r="A944" s="38"/>
      <c r="B944" s="38"/>
      <c r="C944" s="38"/>
      <c r="D944" s="38"/>
      <c r="E944" s="38"/>
      <c r="F944" s="38"/>
      <c r="G944" s="38"/>
      <c r="H944" s="38"/>
      <c r="I944" s="38"/>
      <c r="J944" s="38"/>
      <c r="K944" s="38"/>
      <c r="L944" s="51"/>
      <c r="M944" s="51"/>
      <c r="N944" s="51"/>
      <c r="O944" s="38"/>
      <c r="P944" s="38"/>
      <c r="Q944" s="38"/>
      <c r="R944" s="38"/>
      <c r="S944" s="38"/>
      <c r="T944" s="38"/>
      <c r="U944" s="38"/>
      <c r="V944" s="38"/>
      <c r="W944" s="38"/>
      <c r="X944" s="38"/>
      <c r="Y944" s="38"/>
      <c r="Z944" s="38"/>
    </row>
    <row r="945" spans="1:26" ht="32.25" customHeight="1">
      <c r="A945" s="38"/>
      <c r="B945" s="38"/>
      <c r="C945" s="38"/>
      <c r="D945" s="38"/>
      <c r="E945" s="38"/>
      <c r="F945" s="38"/>
      <c r="G945" s="38"/>
      <c r="H945" s="38"/>
      <c r="I945" s="38"/>
      <c r="J945" s="38"/>
      <c r="K945" s="38"/>
      <c r="L945" s="51"/>
      <c r="M945" s="51"/>
      <c r="N945" s="51"/>
      <c r="O945" s="38"/>
      <c r="P945" s="38"/>
      <c r="Q945" s="38"/>
      <c r="R945" s="38"/>
      <c r="S945" s="38"/>
      <c r="T945" s="38"/>
      <c r="U945" s="38"/>
      <c r="V945" s="38"/>
      <c r="W945" s="38"/>
      <c r="X945" s="38"/>
      <c r="Y945" s="38"/>
      <c r="Z945" s="38"/>
    </row>
    <row r="946" spans="1:26" ht="32.25" customHeight="1">
      <c r="A946" s="38"/>
      <c r="B946" s="38"/>
      <c r="C946" s="38"/>
      <c r="D946" s="38"/>
      <c r="E946" s="38"/>
      <c r="F946" s="38"/>
      <c r="G946" s="38"/>
      <c r="H946" s="38"/>
      <c r="I946" s="38"/>
      <c r="J946" s="38"/>
      <c r="K946" s="38"/>
      <c r="L946" s="51"/>
      <c r="M946" s="51"/>
      <c r="N946" s="51"/>
      <c r="O946" s="38"/>
      <c r="P946" s="38"/>
      <c r="Q946" s="38"/>
      <c r="R946" s="38"/>
      <c r="S946" s="38"/>
      <c r="T946" s="38"/>
      <c r="U946" s="38"/>
      <c r="V946" s="38"/>
      <c r="W946" s="38"/>
      <c r="X946" s="38"/>
      <c r="Y946" s="38"/>
      <c r="Z946" s="38"/>
    </row>
    <row r="947" spans="1:26" ht="32.25" customHeight="1">
      <c r="A947" s="38"/>
      <c r="B947" s="38"/>
      <c r="C947" s="38"/>
      <c r="D947" s="38"/>
      <c r="E947" s="38"/>
      <c r="F947" s="38"/>
      <c r="G947" s="38"/>
      <c r="H947" s="38"/>
      <c r="I947" s="38"/>
      <c r="J947" s="38"/>
      <c r="K947" s="38"/>
      <c r="L947" s="51"/>
      <c r="M947" s="51"/>
      <c r="N947" s="51"/>
      <c r="O947" s="38"/>
      <c r="P947" s="38"/>
      <c r="Q947" s="38"/>
      <c r="R947" s="38"/>
      <c r="S947" s="38"/>
      <c r="T947" s="38"/>
      <c r="U947" s="38"/>
      <c r="V947" s="38"/>
      <c r="W947" s="38"/>
      <c r="X947" s="38"/>
      <c r="Y947" s="38"/>
      <c r="Z947" s="38"/>
    </row>
    <row r="948" spans="1:26" ht="32.25" customHeight="1">
      <c r="A948" s="38"/>
      <c r="B948" s="38"/>
      <c r="C948" s="38"/>
      <c r="D948" s="38"/>
      <c r="E948" s="38"/>
      <c r="F948" s="38"/>
      <c r="G948" s="38"/>
      <c r="H948" s="38"/>
      <c r="I948" s="38"/>
      <c r="J948" s="38"/>
      <c r="K948" s="38"/>
      <c r="L948" s="51"/>
      <c r="M948" s="51"/>
      <c r="N948" s="51"/>
      <c r="O948" s="38"/>
      <c r="P948" s="38"/>
      <c r="Q948" s="38"/>
      <c r="R948" s="38"/>
      <c r="S948" s="38"/>
      <c r="T948" s="38"/>
      <c r="U948" s="38"/>
      <c r="V948" s="38"/>
      <c r="W948" s="38"/>
      <c r="X948" s="38"/>
      <c r="Y948" s="38"/>
      <c r="Z948" s="38"/>
    </row>
    <row r="949" spans="1:26" ht="32.25" customHeight="1">
      <c r="A949" s="38"/>
      <c r="B949" s="38"/>
      <c r="C949" s="38"/>
      <c r="D949" s="38"/>
      <c r="E949" s="38"/>
      <c r="F949" s="38"/>
      <c r="G949" s="38"/>
      <c r="H949" s="38"/>
      <c r="I949" s="38"/>
      <c r="J949" s="38"/>
      <c r="K949" s="38"/>
      <c r="L949" s="51"/>
      <c r="M949" s="51"/>
      <c r="N949" s="51"/>
      <c r="O949" s="38"/>
      <c r="P949" s="38"/>
      <c r="Q949" s="38"/>
      <c r="R949" s="38"/>
      <c r="S949" s="38"/>
      <c r="T949" s="38"/>
      <c r="U949" s="38"/>
      <c r="V949" s="38"/>
      <c r="W949" s="38"/>
      <c r="X949" s="38"/>
      <c r="Y949" s="38"/>
      <c r="Z949" s="38"/>
    </row>
    <row r="950" spans="1:26" ht="32.25" customHeight="1">
      <c r="A950" s="38"/>
      <c r="B950" s="38"/>
      <c r="C950" s="38"/>
      <c r="D950" s="38"/>
      <c r="E950" s="38"/>
      <c r="F950" s="38"/>
      <c r="G950" s="38"/>
      <c r="H950" s="38"/>
      <c r="I950" s="38"/>
      <c r="J950" s="38"/>
      <c r="K950" s="38"/>
      <c r="L950" s="51"/>
      <c r="M950" s="51"/>
      <c r="N950" s="51"/>
      <c r="O950" s="38"/>
      <c r="P950" s="38"/>
      <c r="Q950" s="38"/>
      <c r="R950" s="38"/>
      <c r="S950" s="38"/>
      <c r="T950" s="38"/>
      <c r="U950" s="38"/>
      <c r="V950" s="38"/>
      <c r="W950" s="38"/>
      <c r="X950" s="38"/>
      <c r="Y950" s="38"/>
      <c r="Z950" s="38"/>
    </row>
    <row r="951" spans="1:26" ht="32.25" customHeight="1">
      <c r="A951" s="38"/>
      <c r="B951" s="38"/>
      <c r="C951" s="38"/>
      <c r="D951" s="38"/>
      <c r="E951" s="38"/>
      <c r="F951" s="38"/>
      <c r="G951" s="38"/>
      <c r="H951" s="38"/>
      <c r="I951" s="38"/>
      <c r="J951" s="38"/>
      <c r="K951" s="38"/>
      <c r="L951" s="51"/>
      <c r="M951" s="51"/>
      <c r="N951" s="51"/>
      <c r="O951" s="38"/>
      <c r="P951" s="38"/>
      <c r="Q951" s="38"/>
      <c r="R951" s="38"/>
      <c r="S951" s="38"/>
      <c r="T951" s="38"/>
      <c r="U951" s="38"/>
      <c r="V951" s="38"/>
      <c r="W951" s="38"/>
      <c r="X951" s="38"/>
      <c r="Y951" s="38"/>
      <c r="Z951" s="38"/>
    </row>
    <row r="952" spans="1:26" ht="32.25" customHeight="1">
      <c r="A952" s="38"/>
      <c r="B952" s="38"/>
      <c r="C952" s="38"/>
      <c r="D952" s="38"/>
      <c r="E952" s="38"/>
      <c r="F952" s="38"/>
      <c r="G952" s="38"/>
      <c r="H952" s="38"/>
      <c r="I952" s="38"/>
      <c r="J952" s="38"/>
      <c r="K952" s="38"/>
      <c r="L952" s="51"/>
      <c r="M952" s="51"/>
      <c r="N952" s="51"/>
      <c r="O952" s="38"/>
      <c r="P952" s="38"/>
      <c r="Q952" s="38"/>
      <c r="R952" s="38"/>
      <c r="S952" s="38"/>
      <c r="T952" s="38"/>
      <c r="U952" s="38"/>
      <c r="V952" s="38"/>
      <c r="W952" s="38"/>
      <c r="X952" s="38"/>
      <c r="Y952" s="38"/>
      <c r="Z952" s="38"/>
    </row>
    <row r="953" spans="1:26" ht="32.25" customHeight="1">
      <c r="A953" s="38"/>
      <c r="B953" s="38"/>
      <c r="C953" s="38"/>
      <c r="D953" s="38"/>
      <c r="E953" s="38"/>
      <c r="F953" s="38"/>
      <c r="G953" s="38"/>
      <c r="H953" s="38"/>
      <c r="I953" s="38"/>
      <c r="J953" s="38"/>
      <c r="K953" s="38"/>
      <c r="L953" s="51"/>
      <c r="M953" s="51"/>
      <c r="N953" s="51"/>
      <c r="O953" s="38"/>
      <c r="P953" s="38"/>
      <c r="Q953" s="38"/>
      <c r="R953" s="38"/>
      <c r="S953" s="38"/>
      <c r="T953" s="38"/>
      <c r="U953" s="38"/>
      <c r="V953" s="38"/>
      <c r="W953" s="38"/>
      <c r="X953" s="38"/>
      <c r="Y953" s="38"/>
      <c r="Z953" s="38"/>
    </row>
    <row r="954" spans="1:26" ht="32.25" customHeight="1">
      <c r="A954" s="38"/>
      <c r="B954" s="38"/>
      <c r="C954" s="38"/>
      <c r="D954" s="38"/>
      <c r="E954" s="38"/>
      <c r="F954" s="38"/>
      <c r="G954" s="38"/>
      <c r="H954" s="38"/>
      <c r="I954" s="38"/>
      <c r="J954" s="38"/>
      <c r="K954" s="38"/>
      <c r="L954" s="51"/>
      <c r="M954" s="51"/>
      <c r="N954" s="51"/>
      <c r="O954" s="38"/>
      <c r="P954" s="38"/>
      <c r="Q954" s="38"/>
      <c r="R954" s="38"/>
      <c r="S954" s="38"/>
      <c r="T954" s="38"/>
      <c r="U954" s="38"/>
      <c r="V954" s="38"/>
      <c r="W954" s="38"/>
      <c r="X954" s="38"/>
      <c r="Y954" s="38"/>
      <c r="Z954" s="38"/>
    </row>
    <row r="955" spans="1:26" ht="32.25" customHeight="1">
      <c r="A955" s="38"/>
      <c r="B955" s="38"/>
      <c r="C955" s="38"/>
      <c r="D955" s="38"/>
      <c r="E955" s="38"/>
      <c r="F955" s="38"/>
      <c r="G955" s="38"/>
      <c r="H955" s="38"/>
      <c r="I955" s="38"/>
      <c r="J955" s="38"/>
      <c r="K955" s="38"/>
      <c r="L955" s="51"/>
      <c r="M955" s="51"/>
      <c r="N955" s="51"/>
      <c r="O955" s="38"/>
      <c r="P955" s="38"/>
      <c r="Q955" s="38"/>
      <c r="R955" s="38"/>
      <c r="S955" s="38"/>
      <c r="T955" s="38"/>
      <c r="U955" s="38"/>
      <c r="V955" s="38"/>
      <c r="W955" s="38"/>
      <c r="X955" s="38"/>
      <c r="Y955" s="38"/>
      <c r="Z955" s="38"/>
    </row>
    <row r="956" spans="1:26" ht="32.25" customHeight="1">
      <c r="A956" s="38"/>
      <c r="B956" s="38"/>
      <c r="C956" s="38"/>
      <c r="D956" s="38"/>
      <c r="E956" s="38"/>
      <c r="F956" s="38"/>
      <c r="G956" s="38"/>
      <c r="H956" s="38"/>
      <c r="I956" s="38"/>
      <c r="J956" s="38"/>
      <c r="K956" s="38"/>
      <c r="L956" s="51"/>
      <c r="M956" s="51"/>
      <c r="N956" s="51"/>
      <c r="O956" s="38"/>
      <c r="P956" s="38"/>
      <c r="Q956" s="38"/>
      <c r="R956" s="38"/>
      <c r="S956" s="38"/>
      <c r="T956" s="38"/>
      <c r="U956" s="38"/>
      <c r="V956" s="38"/>
      <c r="W956" s="38"/>
      <c r="X956" s="38"/>
      <c r="Y956" s="38"/>
      <c r="Z956" s="38"/>
    </row>
    <row r="957" spans="1:26" ht="32.25" customHeight="1">
      <c r="A957" s="38"/>
      <c r="B957" s="38"/>
      <c r="C957" s="38"/>
      <c r="D957" s="38"/>
      <c r="E957" s="38"/>
      <c r="F957" s="38"/>
      <c r="G957" s="38"/>
      <c r="H957" s="38"/>
      <c r="I957" s="38"/>
      <c r="J957" s="38"/>
      <c r="K957" s="38"/>
      <c r="L957" s="51"/>
      <c r="M957" s="51"/>
      <c r="N957" s="51"/>
      <c r="O957" s="38"/>
      <c r="P957" s="38"/>
      <c r="Q957" s="38"/>
      <c r="R957" s="38"/>
      <c r="S957" s="38"/>
      <c r="T957" s="38"/>
      <c r="U957" s="38"/>
      <c r="V957" s="38"/>
      <c r="W957" s="38"/>
      <c r="X957" s="38"/>
      <c r="Y957" s="38"/>
      <c r="Z957" s="38"/>
    </row>
    <row r="958" spans="1:26" ht="32.25" customHeight="1">
      <c r="A958" s="38"/>
      <c r="B958" s="38"/>
      <c r="C958" s="38"/>
      <c r="D958" s="38"/>
      <c r="E958" s="38"/>
      <c r="F958" s="38"/>
      <c r="G958" s="38"/>
      <c r="H958" s="38"/>
      <c r="I958" s="38"/>
      <c r="J958" s="38"/>
      <c r="K958" s="38"/>
      <c r="L958" s="51"/>
      <c r="M958" s="51"/>
      <c r="N958" s="51"/>
      <c r="O958" s="38"/>
      <c r="P958" s="38"/>
      <c r="Q958" s="38"/>
      <c r="R958" s="38"/>
      <c r="S958" s="38"/>
      <c r="T958" s="38"/>
      <c r="U958" s="38"/>
      <c r="V958" s="38"/>
      <c r="W958" s="38"/>
      <c r="X958" s="38"/>
      <c r="Y958" s="38"/>
      <c r="Z958" s="38"/>
    </row>
    <row r="959" spans="1:26" ht="32.25" customHeight="1">
      <c r="A959" s="38"/>
      <c r="B959" s="38"/>
      <c r="C959" s="38"/>
      <c r="D959" s="38"/>
      <c r="E959" s="38"/>
      <c r="F959" s="38"/>
      <c r="G959" s="38"/>
      <c r="H959" s="38"/>
      <c r="I959" s="38"/>
      <c r="J959" s="38"/>
      <c r="K959" s="38"/>
      <c r="L959" s="51"/>
      <c r="M959" s="51"/>
      <c r="N959" s="51"/>
      <c r="O959" s="38"/>
      <c r="P959" s="38"/>
      <c r="Q959" s="38"/>
      <c r="R959" s="38"/>
      <c r="S959" s="38"/>
      <c r="T959" s="38"/>
      <c r="U959" s="38"/>
      <c r="V959" s="38"/>
      <c r="W959" s="38"/>
      <c r="X959" s="38"/>
      <c r="Y959" s="38"/>
      <c r="Z959" s="38"/>
    </row>
    <row r="960" spans="1:26" ht="32.25" customHeight="1">
      <c r="A960" s="38"/>
      <c r="B960" s="38"/>
      <c r="C960" s="38"/>
      <c r="D960" s="38"/>
      <c r="E960" s="38"/>
      <c r="F960" s="38"/>
      <c r="G960" s="38"/>
      <c r="H960" s="38"/>
      <c r="I960" s="38"/>
      <c r="J960" s="38"/>
      <c r="K960" s="38"/>
      <c r="L960" s="51"/>
      <c r="M960" s="51"/>
      <c r="N960" s="51"/>
      <c r="O960" s="38"/>
      <c r="P960" s="38"/>
      <c r="Q960" s="38"/>
      <c r="R960" s="38"/>
      <c r="S960" s="38"/>
      <c r="T960" s="38"/>
      <c r="U960" s="38"/>
      <c r="V960" s="38"/>
      <c r="W960" s="38"/>
      <c r="X960" s="38"/>
      <c r="Y960" s="38"/>
      <c r="Z960" s="38"/>
    </row>
    <row r="961" spans="1:26" ht="32.25" customHeight="1">
      <c r="A961" s="38"/>
      <c r="B961" s="38"/>
      <c r="C961" s="38"/>
      <c r="D961" s="38"/>
      <c r="E961" s="38"/>
      <c r="F961" s="38"/>
      <c r="G961" s="38"/>
      <c r="H961" s="38"/>
      <c r="I961" s="38"/>
      <c r="J961" s="38"/>
      <c r="K961" s="38"/>
      <c r="L961" s="51"/>
      <c r="M961" s="51"/>
      <c r="N961" s="51"/>
      <c r="O961" s="38"/>
      <c r="P961" s="38"/>
      <c r="Q961" s="38"/>
      <c r="R961" s="38"/>
      <c r="S961" s="38"/>
      <c r="T961" s="38"/>
      <c r="U961" s="38"/>
      <c r="V961" s="38"/>
      <c r="W961" s="38"/>
      <c r="X961" s="38"/>
      <c r="Y961" s="38"/>
      <c r="Z961" s="38"/>
    </row>
    <row r="962" spans="1:26" ht="32.25" customHeight="1">
      <c r="A962" s="38"/>
      <c r="B962" s="38"/>
      <c r="C962" s="38"/>
      <c r="D962" s="38"/>
      <c r="E962" s="38"/>
      <c r="F962" s="38"/>
      <c r="G962" s="38"/>
      <c r="H962" s="38"/>
      <c r="I962" s="38"/>
      <c r="J962" s="38"/>
      <c r="K962" s="38"/>
      <c r="L962" s="51"/>
      <c r="M962" s="51"/>
      <c r="N962" s="51"/>
      <c r="O962" s="38"/>
      <c r="P962" s="38"/>
      <c r="Q962" s="38"/>
      <c r="R962" s="38"/>
      <c r="S962" s="38"/>
      <c r="T962" s="38"/>
      <c r="U962" s="38"/>
      <c r="V962" s="38"/>
      <c r="W962" s="38"/>
      <c r="X962" s="38"/>
      <c r="Y962" s="38"/>
      <c r="Z962" s="38"/>
    </row>
    <row r="963" spans="1:26" ht="32.25" customHeight="1">
      <c r="A963" s="38"/>
      <c r="B963" s="38"/>
      <c r="C963" s="38"/>
      <c r="D963" s="38"/>
      <c r="E963" s="38"/>
      <c r="F963" s="38"/>
      <c r="G963" s="38"/>
      <c r="H963" s="38"/>
      <c r="I963" s="38"/>
      <c r="J963" s="38"/>
      <c r="K963" s="38"/>
      <c r="L963" s="51"/>
      <c r="M963" s="51"/>
      <c r="N963" s="51"/>
      <c r="O963" s="38"/>
      <c r="P963" s="38"/>
      <c r="Q963" s="38"/>
      <c r="R963" s="38"/>
      <c r="S963" s="38"/>
      <c r="T963" s="38"/>
      <c r="U963" s="38"/>
      <c r="V963" s="38"/>
      <c r="W963" s="38"/>
      <c r="X963" s="38"/>
      <c r="Y963" s="38"/>
      <c r="Z963" s="38"/>
    </row>
    <row r="964" spans="1:26" ht="32.25" customHeight="1">
      <c r="A964" s="38"/>
      <c r="B964" s="38"/>
      <c r="C964" s="38"/>
      <c r="D964" s="38"/>
      <c r="E964" s="38"/>
      <c r="F964" s="38"/>
      <c r="G964" s="38"/>
      <c r="H964" s="38"/>
      <c r="I964" s="38"/>
      <c r="J964" s="38"/>
      <c r="K964" s="38"/>
      <c r="L964" s="51"/>
      <c r="M964" s="51"/>
      <c r="N964" s="51"/>
      <c r="O964" s="38"/>
      <c r="P964" s="38"/>
      <c r="Q964" s="38"/>
      <c r="R964" s="38"/>
      <c r="S964" s="38"/>
      <c r="T964" s="38"/>
      <c r="U964" s="38"/>
      <c r="V964" s="38"/>
      <c r="W964" s="38"/>
      <c r="X964" s="38"/>
      <c r="Y964" s="38"/>
      <c r="Z964" s="38"/>
    </row>
    <row r="965" spans="1:26" ht="32.25" customHeight="1">
      <c r="A965" s="38"/>
      <c r="B965" s="38"/>
      <c r="C965" s="38"/>
      <c r="D965" s="38"/>
      <c r="E965" s="38"/>
      <c r="F965" s="38"/>
      <c r="G965" s="38"/>
      <c r="H965" s="38"/>
      <c r="I965" s="38"/>
      <c r="J965" s="38"/>
      <c r="K965" s="38"/>
      <c r="L965" s="51"/>
      <c r="M965" s="51"/>
      <c r="N965" s="51"/>
      <c r="O965" s="38"/>
      <c r="P965" s="38"/>
      <c r="Q965" s="38"/>
      <c r="R965" s="38"/>
      <c r="S965" s="38"/>
      <c r="T965" s="38"/>
      <c r="U965" s="38"/>
      <c r="V965" s="38"/>
      <c r="W965" s="38"/>
      <c r="X965" s="38"/>
      <c r="Y965" s="38"/>
      <c r="Z965" s="38"/>
    </row>
    <row r="966" spans="1:26" ht="32.25" customHeight="1">
      <c r="A966" s="38"/>
      <c r="B966" s="38"/>
      <c r="C966" s="38"/>
      <c r="D966" s="38"/>
      <c r="E966" s="38"/>
      <c r="F966" s="38"/>
      <c r="G966" s="38"/>
      <c r="H966" s="38"/>
      <c r="I966" s="38"/>
      <c r="J966" s="38"/>
      <c r="K966" s="38"/>
      <c r="L966" s="51"/>
      <c r="M966" s="51"/>
      <c r="N966" s="51"/>
      <c r="O966" s="38"/>
      <c r="P966" s="38"/>
      <c r="Q966" s="38"/>
      <c r="R966" s="38"/>
      <c r="S966" s="38"/>
      <c r="T966" s="38"/>
      <c r="U966" s="38"/>
      <c r="V966" s="38"/>
      <c r="W966" s="38"/>
      <c r="X966" s="38"/>
      <c r="Y966" s="38"/>
      <c r="Z966" s="38"/>
    </row>
    <row r="967" spans="1:26" ht="32.25" customHeight="1">
      <c r="A967" s="38"/>
      <c r="B967" s="38"/>
      <c r="C967" s="38"/>
      <c r="D967" s="38"/>
      <c r="E967" s="38"/>
      <c r="F967" s="38"/>
      <c r="G967" s="38"/>
      <c r="H967" s="38"/>
      <c r="I967" s="38"/>
      <c r="J967" s="38"/>
      <c r="K967" s="38"/>
      <c r="L967" s="51"/>
      <c r="M967" s="51"/>
      <c r="N967" s="51"/>
      <c r="O967" s="38"/>
      <c r="P967" s="38"/>
      <c r="Q967" s="38"/>
      <c r="R967" s="38"/>
      <c r="S967" s="38"/>
      <c r="T967" s="38"/>
      <c r="U967" s="38"/>
      <c r="V967" s="38"/>
      <c r="W967" s="38"/>
      <c r="X967" s="38"/>
      <c r="Y967" s="38"/>
      <c r="Z967" s="38"/>
    </row>
    <row r="968" spans="1:26" ht="32.25" customHeight="1">
      <c r="A968" s="38"/>
      <c r="B968" s="38"/>
      <c r="C968" s="38"/>
      <c r="D968" s="38"/>
      <c r="E968" s="38"/>
      <c r="F968" s="38"/>
      <c r="G968" s="38"/>
      <c r="H968" s="38"/>
      <c r="I968" s="38"/>
      <c r="J968" s="38"/>
      <c r="K968" s="38"/>
      <c r="L968" s="51"/>
      <c r="M968" s="51"/>
      <c r="N968" s="51"/>
      <c r="O968" s="38"/>
      <c r="P968" s="38"/>
      <c r="Q968" s="38"/>
      <c r="R968" s="38"/>
      <c r="S968" s="38"/>
      <c r="T968" s="38"/>
      <c r="U968" s="38"/>
      <c r="V968" s="38"/>
      <c r="W968" s="38"/>
      <c r="X968" s="38"/>
      <c r="Y968" s="38"/>
      <c r="Z968" s="38"/>
    </row>
    <row r="969" spans="1:26" ht="32.25" customHeight="1">
      <c r="A969" s="38"/>
      <c r="B969" s="38"/>
      <c r="C969" s="38"/>
      <c r="D969" s="38"/>
      <c r="E969" s="38"/>
      <c r="F969" s="38"/>
      <c r="G969" s="38"/>
      <c r="H969" s="38"/>
      <c r="I969" s="38"/>
      <c r="J969" s="38"/>
      <c r="K969" s="38"/>
      <c r="L969" s="51"/>
      <c r="M969" s="51"/>
      <c r="N969" s="51"/>
      <c r="O969" s="38"/>
      <c r="P969" s="38"/>
      <c r="Q969" s="38"/>
      <c r="R969" s="38"/>
      <c r="S969" s="38"/>
      <c r="T969" s="38"/>
      <c r="U969" s="38"/>
      <c r="V969" s="38"/>
      <c r="W969" s="38"/>
      <c r="X969" s="38"/>
      <c r="Y969" s="38"/>
      <c r="Z969" s="38"/>
    </row>
    <row r="970" spans="1:26" ht="32.25" customHeight="1">
      <c r="A970" s="38"/>
      <c r="B970" s="38"/>
      <c r="C970" s="38"/>
      <c r="D970" s="38"/>
      <c r="E970" s="38"/>
      <c r="F970" s="38"/>
      <c r="G970" s="38"/>
      <c r="H970" s="38"/>
      <c r="I970" s="38"/>
      <c r="J970" s="38"/>
      <c r="K970" s="38"/>
      <c r="L970" s="51"/>
      <c r="M970" s="51"/>
      <c r="N970" s="51"/>
      <c r="O970" s="38"/>
      <c r="P970" s="38"/>
      <c r="Q970" s="38"/>
      <c r="R970" s="38"/>
      <c r="S970" s="38"/>
      <c r="T970" s="38"/>
      <c r="U970" s="38"/>
      <c r="V970" s="38"/>
      <c r="W970" s="38"/>
      <c r="X970" s="38"/>
      <c r="Y970" s="38"/>
      <c r="Z970" s="38"/>
    </row>
    <row r="971" spans="1:26" ht="32.25" customHeight="1">
      <c r="A971" s="38"/>
      <c r="B971" s="38"/>
      <c r="C971" s="38"/>
      <c r="D971" s="38"/>
      <c r="E971" s="38"/>
      <c r="F971" s="38"/>
      <c r="G971" s="38"/>
      <c r="H971" s="38"/>
      <c r="I971" s="38"/>
      <c r="J971" s="38"/>
      <c r="K971" s="38"/>
      <c r="L971" s="51"/>
      <c r="M971" s="51"/>
      <c r="N971" s="51"/>
      <c r="O971" s="38"/>
      <c r="P971" s="38"/>
      <c r="Q971" s="38"/>
      <c r="R971" s="38"/>
      <c r="S971" s="38"/>
      <c r="T971" s="38"/>
      <c r="U971" s="38"/>
      <c r="V971" s="38"/>
      <c r="W971" s="38"/>
      <c r="X971" s="38"/>
      <c r="Y971" s="38"/>
      <c r="Z971" s="38"/>
    </row>
    <row r="972" spans="1:26" ht="32.25" customHeight="1">
      <c r="A972" s="38"/>
      <c r="B972" s="38"/>
      <c r="C972" s="38"/>
      <c r="D972" s="38"/>
      <c r="E972" s="38"/>
      <c r="F972" s="38"/>
      <c r="G972" s="38"/>
      <c r="H972" s="38"/>
      <c r="I972" s="38"/>
      <c r="J972" s="38"/>
      <c r="K972" s="38"/>
      <c r="L972" s="51"/>
      <c r="M972" s="51"/>
      <c r="N972" s="51"/>
      <c r="O972" s="38"/>
      <c r="P972" s="38"/>
      <c r="Q972" s="38"/>
      <c r="R972" s="38"/>
      <c r="S972" s="38"/>
      <c r="T972" s="38"/>
      <c r="U972" s="38"/>
      <c r="V972" s="38"/>
      <c r="W972" s="38"/>
      <c r="X972" s="38"/>
      <c r="Y972" s="38"/>
      <c r="Z972" s="38"/>
    </row>
    <row r="973" spans="1:26" ht="32.25" customHeight="1">
      <c r="A973" s="38"/>
      <c r="B973" s="38"/>
      <c r="C973" s="38"/>
      <c r="D973" s="38"/>
      <c r="E973" s="38"/>
      <c r="F973" s="38"/>
      <c r="G973" s="38"/>
      <c r="H973" s="38"/>
      <c r="I973" s="38"/>
      <c r="J973" s="38"/>
      <c r="K973" s="38"/>
      <c r="L973" s="51"/>
      <c r="M973" s="51"/>
      <c r="N973" s="51"/>
      <c r="O973" s="38"/>
      <c r="P973" s="38"/>
      <c r="Q973" s="38"/>
      <c r="R973" s="38"/>
      <c r="S973" s="38"/>
      <c r="T973" s="38"/>
      <c r="U973" s="38"/>
      <c r="V973" s="38"/>
      <c r="W973" s="38"/>
      <c r="X973" s="38"/>
      <c r="Y973" s="38"/>
      <c r="Z973" s="38"/>
    </row>
    <row r="974" spans="1:26" ht="32.25" customHeight="1">
      <c r="A974" s="38"/>
      <c r="B974" s="38"/>
      <c r="C974" s="38"/>
      <c r="D974" s="38"/>
      <c r="E974" s="38"/>
      <c r="F974" s="38"/>
      <c r="G974" s="38"/>
      <c r="H974" s="38"/>
      <c r="I974" s="38"/>
      <c r="J974" s="38"/>
      <c r="K974" s="38"/>
      <c r="L974" s="51"/>
      <c r="M974" s="51"/>
      <c r="N974" s="51"/>
      <c r="O974" s="38"/>
      <c r="P974" s="38"/>
      <c r="Q974" s="38"/>
      <c r="R974" s="38"/>
      <c r="S974" s="38"/>
      <c r="T974" s="38"/>
      <c r="U974" s="38"/>
      <c r="V974" s="38"/>
      <c r="W974" s="38"/>
      <c r="X974" s="38"/>
      <c r="Y974" s="38"/>
      <c r="Z974" s="38"/>
    </row>
    <row r="975" spans="1:26" ht="32.25" customHeight="1">
      <c r="A975" s="38"/>
      <c r="B975" s="38"/>
      <c r="C975" s="38"/>
      <c r="D975" s="38"/>
      <c r="E975" s="38"/>
      <c r="F975" s="38"/>
      <c r="G975" s="38"/>
      <c r="H975" s="38"/>
      <c r="I975" s="38"/>
      <c r="J975" s="38"/>
      <c r="K975" s="38"/>
      <c r="L975" s="51"/>
      <c r="M975" s="51"/>
      <c r="N975" s="51"/>
      <c r="O975" s="38"/>
      <c r="P975" s="38"/>
      <c r="Q975" s="38"/>
      <c r="R975" s="38"/>
      <c r="S975" s="38"/>
      <c r="T975" s="38"/>
      <c r="U975" s="38"/>
      <c r="V975" s="38"/>
      <c r="W975" s="38"/>
      <c r="X975" s="38"/>
      <c r="Y975" s="38"/>
      <c r="Z975" s="38"/>
    </row>
    <row r="976" spans="1:26" ht="32.25" customHeight="1">
      <c r="A976" s="38"/>
      <c r="B976" s="38"/>
      <c r="C976" s="38"/>
      <c r="D976" s="38"/>
      <c r="E976" s="38"/>
      <c r="F976" s="38"/>
      <c r="G976" s="38"/>
      <c r="H976" s="38"/>
      <c r="I976" s="38"/>
      <c r="J976" s="38"/>
      <c r="K976" s="38"/>
      <c r="L976" s="51"/>
      <c r="M976" s="51"/>
      <c r="N976" s="51"/>
      <c r="O976" s="38"/>
      <c r="P976" s="38"/>
      <c r="Q976" s="38"/>
      <c r="R976" s="38"/>
      <c r="S976" s="38"/>
      <c r="T976" s="38"/>
      <c r="U976" s="38"/>
      <c r="V976" s="38"/>
      <c r="W976" s="38"/>
      <c r="X976" s="38"/>
      <c r="Y976" s="38"/>
      <c r="Z976" s="38"/>
    </row>
    <row r="977" spans="1:26" ht="32.25" customHeight="1">
      <c r="A977" s="38"/>
      <c r="B977" s="38"/>
      <c r="C977" s="38"/>
      <c r="D977" s="38"/>
      <c r="E977" s="38"/>
      <c r="F977" s="38"/>
      <c r="G977" s="38"/>
      <c r="H977" s="38"/>
      <c r="I977" s="38"/>
      <c r="J977" s="38"/>
      <c r="K977" s="38"/>
      <c r="L977" s="51"/>
      <c r="M977" s="51"/>
      <c r="N977" s="51"/>
      <c r="O977" s="38"/>
      <c r="P977" s="38"/>
      <c r="Q977" s="38"/>
      <c r="R977" s="38"/>
      <c r="S977" s="38"/>
      <c r="T977" s="38"/>
      <c r="U977" s="38"/>
      <c r="V977" s="38"/>
      <c r="W977" s="38"/>
      <c r="X977" s="38"/>
      <c r="Y977" s="38"/>
      <c r="Z977" s="38"/>
    </row>
    <row r="978" spans="1:26" ht="32.25" customHeight="1">
      <c r="A978" s="38"/>
      <c r="B978" s="38"/>
      <c r="C978" s="38"/>
      <c r="D978" s="38"/>
      <c r="E978" s="38"/>
      <c r="F978" s="38"/>
      <c r="G978" s="38"/>
      <c r="H978" s="38"/>
      <c r="I978" s="38"/>
      <c r="J978" s="38"/>
      <c r="K978" s="38"/>
      <c r="L978" s="51"/>
      <c r="M978" s="51"/>
      <c r="N978" s="51"/>
      <c r="O978" s="38"/>
      <c r="P978" s="38"/>
      <c r="Q978" s="38"/>
      <c r="R978" s="38"/>
      <c r="S978" s="38"/>
      <c r="T978" s="38"/>
      <c r="U978" s="38"/>
      <c r="V978" s="38"/>
      <c r="W978" s="38"/>
      <c r="X978" s="38"/>
      <c r="Y978" s="38"/>
      <c r="Z978" s="38"/>
    </row>
    <row r="979" spans="1:26" ht="32.25" customHeight="1">
      <c r="A979" s="38"/>
      <c r="B979" s="38"/>
      <c r="C979" s="38"/>
      <c r="D979" s="38"/>
      <c r="E979" s="38"/>
      <c r="F979" s="38"/>
      <c r="G979" s="38"/>
      <c r="H979" s="38"/>
      <c r="I979" s="38"/>
      <c r="J979" s="38"/>
      <c r="K979" s="38"/>
      <c r="L979" s="51"/>
      <c r="M979" s="51"/>
      <c r="N979" s="51"/>
      <c r="O979" s="38"/>
      <c r="P979" s="38"/>
      <c r="Q979" s="38"/>
      <c r="R979" s="38"/>
      <c r="S979" s="38"/>
      <c r="T979" s="38"/>
      <c r="U979" s="38"/>
      <c r="V979" s="38"/>
      <c r="W979" s="38"/>
      <c r="X979" s="38"/>
      <c r="Y979" s="38"/>
      <c r="Z979" s="38"/>
    </row>
    <row r="980" spans="1:26" ht="32.25" customHeight="1">
      <c r="A980" s="38"/>
      <c r="B980" s="38"/>
      <c r="C980" s="38"/>
      <c r="D980" s="38"/>
      <c r="E980" s="38"/>
      <c r="F980" s="38"/>
      <c r="G980" s="38"/>
      <c r="H980" s="38"/>
      <c r="I980" s="38"/>
      <c r="J980" s="38"/>
      <c r="K980" s="38"/>
      <c r="L980" s="51"/>
      <c r="M980" s="51"/>
      <c r="N980" s="51"/>
      <c r="O980" s="38"/>
      <c r="P980" s="38"/>
      <c r="Q980" s="38"/>
      <c r="R980" s="38"/>
      <c r="S980" s="38"/>
      <c r="T980" s="38"/>
      <c r="U980" s="38"/>
      <c r="V980" s="38"/>
      <c r="W980" s="38"/>
      <c r="X980" s="38"/>
      <c r="Y980" s="38"/>
      <c r="Z980" s="38"/>
    </row>
    <row r="981" spans="1:26" ht="32.25" customHeight="1">
      <c r="A981" s="38"/>
      <c r="B981" s="38"/>
      <c r="C981" s="38"/>
      <c r="D981" s="38"/>
      <c r="E981" s="38"/>
      <c r="F981" s="38"/>
      <c r="G981" s="38"/>
      <c r="H981" s="38"/>
      <c r="I981" s="38"/>
      <c r="J981" s="38"/>
      <c r="K981" s="38"/>
      <c r="L981" s="51"/>
      <c r="M981" s="51"/>
      <c r="N981" s="51"/>
      <c r="O981" s="38"/>
      <c r="P981" s="38"/>
      <c r="Q981" s="38"/>
      <c r="R981" s="38"/>
      <c r="S981" s="38"/>
      <c r="T981" s="38"/>
      <c r="U981" s="38"/>
      <c r="V981" s="38"/>
      <c r="W981" s="38"/>
      <c r="X981" s="38"/>
      <c r="Y981" s="38"/>
      <c r="Z981" s="38"/>
    </row>
    <row r="982" spans="1:26" ht="32.25" customHeight="1">
      <c r="A982" s="38"/>
      <c r="B982" s="38"/>
      <c r="C982" s="38"/>
      <c r="D982" s="38"/>
      <c r="E982" s="38"/>
      <c r="F982" s="38"/>
      <c r="G982" s="38"/>
      <c r="H982" s="38"/>
      <c r="I982" s="38"/>
      <c r="J982" s="38"/>
      <c r="K982" s="38"/>
      <c r="L982" s="51"/>
      <c r="M982" s="51"/>
      <c r="N982" s="51"/>
      <c r="O982" s="38"/>
      <c r="P982" s="38"/>
      <c r="Q982" s="38"/>
      <c r="R982" s="38"/>
      <c r="S982" s="38"/>
      <c r="T982" s="38"/>
      <c r="U982" s="38"/>
      <c r="V982" s="38"/>
      <c r="W982" s="38"/>
      <c r="X982" s="38"/>
      <c r="Y982" s="38"/>
      <c r="Z982" s="38"/>
    </row>
    <row r="983" spans="1:26" ht="32.25" customHeight="1">
      <c r="A983" s="38"/>
      <c r="B983" s="38"/>
      <c r="C983" s="38"/>
      <c r="D983" s="38"/>
      <c r="E983" s="38"/>
      <c r="F983" s="38"/>
      <c r="G983" s="38"/>
      <c r="H983" s="38"/>
      <c r="I983" s="38"/>
      <c r="J983" s="38"/>
      <c r="K983" s="38"/>
      <c r="L983" s="51"/>
      <c r="M983" s="51"/>
      <c r="N983" s="51"/>
      <c r="O983" s="38"/>
      <c r="P983" s="38"/>
      <c r="Q983" s="38"/>
      <c r="R983" s="38"/>
      <c r="S983" s="38"/>
      <c r="T983" s="38"/>
      <c r="U983" s="38"/>
      <c r="V983" s="38"/>
      <c r="W983" s="38"/>
      <c r="X983" s="38"/>
      <c r="Y983" s="38"/>
      <c r="Z983" s="38"/>
    </row>
    <row r="984" spans="1:26" ht="32.25" customHeight="1">
      <c r="A984" s="38"/>
      <c r="B984" s="38"/>
      <c r="C984" s="38"/>
      <c r="D984" s="38"/>
      <c r="E984" s="38"/>
      <c r="F984" s="38"/>
      <c r="G984" s="38"/>
      <c r="H984" s="38"/>
      <c r="I984" s="38"/>
      <c r="J984" s="38"/>
      <c r="K984" s="38"/>
      <c r="L984" s="51"/>
      <c r="M984" s="51"/>
      <c r="N984" s="51"/>
      <c r="O984" s="38"/>
      <c r="P984" s="38"/>
      <c r="Q984" s="38"/>
      <c r="R984" s="38"/>
      <c r="S984" s="38"/>
      <c r="T984" s="38"/>
      <c r="U984" s="38"/>
      <c r="V984" s="38"/>
      <c r="W984" s="38"/>
      <c r="X984" s="38"/>
      <c r="Y984" s="38"/>
      <c r="Z984" s="38"/>
    </row>
    <row r="985" spans="1:26" ht="32.25" customHeight="1">
      <c r="A985" s="38"/>
      <c r="B985" s="38"/>
      <c r="C985" s="38"/>
      <c r="D985" s="38"/>
      <c r="E985" s="38"/>
      <c r="F985" s="38"/>
      <c r="G985" s="38"/>
      <c r="H985" s="38"/>
      <c r="I985" s="38"/>
      <c r="J985" s="38"/>
      <c r="K985" s="38"/>
      <c r="L985" s="51"/>
      <c r="M985" s="51"/>
      <c r="N985" s="51"/>
      <c r="O985" s="38"/>
      <c r="P985" s="38"/>
      <c r="Q985" s="38"/>
      <c r="R985" s="38"/>
      <c r="S985" s="38"/>
      <c r="T985" s="38"/>
      <c r="U985" s="38"/>
      <c r="V985" s="38"/>
      <c r="W985" s="38"/>
      <c r="X985" s="38"/>
      <c r="Y985" s="38"/>
      <c r="Z985" s="38"/>
    </row>
    <row r="986" spans="1:26" ht="32.25" customHeight="1">
      <c r="A986" s="38"/>
      <c r="B986" s="38"/>
      <c r="C986" s="38"/>
      <c r="D986" s="38"/>
      <c r="E986" s="38"/>
      <c r="F986" s="38"/>
      <c r="G986" s="38"/>
      <c r="H986" s="38"/>
      <c r="I986" s="38"/>
      <c r="J986" s="38"/>
      <c r="K986" s="38"/>
      <c r="L986" s="51"/>
      <c r="M986" s="51"/>
      <c r="N986" s="51"/>
      <c r="O986" s="38"/>
      <c r="P986" s="38"/>
      <c r="Q986" s="38"/>
      <c r="R986" s="38"/>
      <c r="S986" s="38"/>
      <c r="T986" s="38"/>
      <c r="U986" s="38"/>
      <c r="V986" s="38"/>
      <c r="W986" s="38"/>
      <c r="X986" s="38"/>
      <c r="Y986" s="38"/>
      <c r="Z986" s="38"/>
    </row>
    <row r="987" spans="1:26" ht="32.25" customHeight="1">
      <c r="A987" s="38"/>
      <c r="B987" s="38"/>
      <c r="C987" s="38"/>
      <c r="D987" s="38"/>
      <c r="E987" s="38"/>
      <c r="F987" s="38"/>
      <c r="G987" s="38"/>
      <c r="H987" s="38"/>
      <c r="I987" s="38"/>
      <c r="J987" s="38"/>
      <c r="K987" s="38"/>
      <c r="L987" s="51"/>
      <c r="M987" s="51"/>
      <c r="N987" s="51"/>
      <c r="O987" s="38"/>
      <c r="P987" s="38"/>
      <c r="Q987" s="38"/>
      <c r="R987" s="38"/>
      <c r="S987" s="38"/>
      <c r="T987" s="38"/>
      <c r="U987" s="38"/>
      <c r="V987" s="38"/>
      <c r="W987" s="38"/>
      <c r="X987" s="38"/>
      <c r="Y987" s="38"/>
      <c r="Z987" s="38"/>
    </row>
    <row r="988" spans="1:26" ht="32.25" customHeight="1">
      <c r="A988" s="38"/>
      <c r="B988" s="38"/>
      <c r="C988" s="38"/>
      <c r="D988" s="38"/>
      <c r="E988" s="38"/>
      <c r="F988" s="38"/>
      <c r="G988" s="38"/>
      <c r="H988" s="38"/>
      <c r="I988" s="38"/>
      <c r="J988" s="38"/>
      <c r="K988" s="38"/>
      <c r="L988" s="51"/>
      <c r="M988" s="51"/>
      <c r="N988" s="51"/>
      <c r="O988" s="38"/>
      <c r="P988" s="38"/>
      <c r="Q988" s="38"/>
      <c r="R988" s="38"/>
      <c r="S988" s="38"/>
      <c r="T988" s="38"/>
      <c r="U988" s="38"/>
      <c r="V988" s="38"/>
      <c r="W988" s="38"/>
      <c r="X988" s="38"/>
      <c r="Y988" s="38"/>
      <c r="Z988" s="38"/>
    </row>
    <row r="989" spans="1:26" ht="32.25" customHeight="1">
      <c r="A989" s="38"/>
      <c r="B989" s="38"/>
      <c r="C989" s="38"/>
      <c r="D989" s="38"/>
      <c r="E989" s="38"/>
      <c r="F989" s="38"/>
      <c r="G989" s="38"/>
      <c r="H989" s="38"/>
      <c r="I989" s="38"/>
      <c r="J989" s="38"/>
      <c r="K989" s="38"/>
      <c r="L989" s="51"/>
      <c r="M989" s="51"/>
      <c r="N989" s="51"/>
      <c r="O989" s="38"/>
      <c r="P989" s="38"/>
      <c r="Q989" s="38"/>
      <c r="R989" s="38"/>
      <c r="S989" s="38"/>
      <c r="T989" s="38"/>
      <c r="U989" s="38"/>
      <c r="V989" s="38"/>
      <c r="W989" s="38"/>
      <c r="X989" s="38"/>
      <c r="Y989" s="38"/>
      <c r="Z989" s="38"/>
    </row>
    <row r="990" spans="1:26" ht="32.25" customHeight="1">
      <c r="A990" s="38"/>
      <c r="B990" s="38"/>
      <c r="C990" s="38"/>
      <c r="D990" s="38"/>
      <c r="E990" s="38"/>
      <c r="F990" s="38"/>
      <c r="G990" s="38"/>
      <c r="H990" s="38"/>
      <c r="I990" s="38"/>
      <c r="J990" s="38"/>
      <c r="K990" s="38"/>
      <c r="L990" s="51"/>
      <c r="M990" s="51"/>
      <c r="N990" s="51"/>
      <c r="O990" s="38"/>
      <c r="P990" s="38"/>
      <c r="Q990" s="38"/>
      <c r="R990" s="38"/>
      <c r="S990" s="38"/>
      <c r="T990" s="38"/>
      <c r="U990" s="38"/>
      <c r="V990" s="38"/>
      <c r="W990" s="38"/>
      <c r="X990" s="38"/>
      <c r="Y990" s="38"/>
      <c r="Z990" s="38"/>
    </row>
    <row r="991" spans="1:26" ht="32.25" customHeight="1">
      <c r="A991" s="38"/>
      <c r="B991" s="38"/>
      <c r="C991" s="38"/>
      <c r="D991" s="38"/>
      <c r="E991" s="38"/>
      <c r="F991" s="38"/>
      <c r="G991" s="38"/>
      <c r="H991" s="38"/>
      <c r="I991" s="38"/>
      <c r="J991" s="38"/>
      <c r="K991" s="38"/>
      <c r="L991" s="51"/>
      <c r="M991" s="51"/>
      <c r="N991" s="51"/>
      <c r="O991" s="38"/>
      <c r="P991" s="38"/>
      <c r="Q991" s="38"/>
      <c r="R991" s="38"/>
      <c r="S991" s="38"/>
      <c r="T991" s="38"/>
      <c r="U991" s="38"/>
      <c r="V991" s="38"/>
      <c r="W991" s="38"/>
      <c r="X991" s="38"/>
      <c r="Y991" s="38"/>
      <c r="Z991" s="38"/>
    </row>
    <row r="992" spans="1:26" ht="32.25" customHeight="1">
      <c r="A992" s="38"/>
      <c r="B992" s="38"/>
      <c r="C992" s="38"/>
      <c r="D992" s="38"/>
      <c r="E992" s="38"/>
      <c r="F992" s="38"/>
      <c r="G992" s="38"/>
      <c r="H992" s="38"/>
      <c r="I992" s="38"/>
      <c r="J992" s="38"/>
      <c r="K992" s="38"/>
      <c r="L992" s="51"/>
      <c r="M992" s="51"/>
      <c r="N992" s="51"/>
      <c r="O992" s="38"/>
      <c r="P992" s="38"/>
      <c r="Q992" s="38"/>
      <c r="R992" s="38"/>
      <c r="S992" s="38"/>
      <c r="T992" s="38"/>
      <c r="U992" s="38"/>
      <c r="V992" s="38"/>
      <c r="W992" s="38"/>
      <c r="X992" s="38"/>
      <c r="Y992" s="38"/>
      <c r="Z992" s="38"/>
    </row>
    <row r="993" spans="1:26" ht="32.25" customHeight="1">
      <c r="A993" s="38"/>
      <c r="B993" s="38"/>
      <c r="C993" s="38"/>
      <c r="D993" s="38"/>
      <c r="E993" s="38"/>
      <c r="F993" s="38"/>
      <c r="G993" s="38"/>
      <c r="H993" s="38"/>
      <c r="I993" s="38"/>
      <c r="J993" s="38"/>
      <c r="K993" s="38"/>
      <c r="L993" s="51"/>
      <c r="M993" s="51"/>
      <c r="N993" s="51"/>
      <c r="O993" s="38"/>
      <c r="P993" s="38"/>
      <c r="Q993" s="38"/>
      <c r="R993" s="38"/>
      <c r="S993" s="38"/>
      <c r="T993" s="38"/>
      <c r="U993" s="38"/>
      <c r="V993" s="38"/>
      <c r="W993" s="38"/>
      <c r="X993" s="38"/>
      <c r="Y993" s="38"/>
      <c r="Z993" s="38"/>
    </row>
    <row r="994" spans="1:26" ht="32.25" customHeight="1">
      <c r="A994" s="38"/>
      <c r="B994" s="38"/>
      <c r="C994" s="38"/>
      <c r="D994" s="38"/>
      <c r="E994" s="38"/>
      <c r="F994" s="38"/>
      <c r="G994" s="38"/>
      <c r="H994" s="38"/>
      <c r="I994" s="38"/>
      <c r="J994" s="38"/>
      <c r="K994" s="38"/>
      <c r="L994" s="51"/>
      <c r="M994" s="51"/>
      <c r="N994" s="51"/>
      <c r="O994" s="38"/>
      <c r="P994" s="38"/>
      <c r="Q994" s="38"/>
      <c r="R994" s="38"/>
      <c r="S994" s="38"/>
      <c r="T994" s="38"/>
      <c r="U994" s="38"/>
      <c r="V994" s="38"/>
      <c r="W994" s="38"/>
      <c r="X994" s="38"/>
      <c r="Y994" s="38"/>
      <c r="Z994" s="38"/>
    </row>
    <row r="995" spans="1:26" ht="32.25" customHeight="1">
      <c r="A995" s="38"/>
      <c r="B995" s="38"/>
      <c r="C995" s="38"/>
      <c r="D995" s="38"/>
      <c r="E995" s="38"/>
      <c r="F995" s="38"/>
      <c r="G995" s="38"/>
      <c r="H995" s="38"/>
      <c r="I995" s="38"/>
      <c r="J995" s="38"/>
      <c r="K995" s="38"/>
      <c r="L995" s="51"/>
      <c r="M995" s="51"/>
      <c r="N995" s="51"/>
      <c r="O995" s="38"/>
      <c r="P995" s="38"/>
      <c r="Q995" s="38"/>
      <c r="R995" s="38"/>
      <c r="S995" s="38"/>
      <c r="T995" s="38"/>
      <c r="U995" s="38"/>
      <c r="V995" s="38"/>
      <c r="W995" s="38"/>
      <c r="X995" s="38"/>
      <c r="Y995" s="38"/>
      <c r="Z995" s="38"/>
    </row>
    <row r="996" spans="1:26" ht="32.25" customHeight="1">
      <c r="A996" s="38"/>
      <c r="B996" s="38"/>
      <c r="C996" s="38"/>
      <c r="D996" s="38"/>
      <c r="E996" s="38"/>
      <c r="F996" s="38"/>
      <c r="G996" s="38"/>
      <c r="H996" s="38"/>
      <c r="I996" s="38"/>
      <c r="J996" s="38"/>
      <c r="K996" s="38"/>
      <c r="L996" s="51"/>
      <c r="M996" s="51"/>
      <c r="N996" s="51"/>
      <c r="O996" s="38"/>
      <c r="P996" s="38"/>
      <c r="Q996" s="38"/>
      <c r="R996" s="38"/>
      <c r="S996" s="38"/>
      <c r="T996" s="38"/>
      <c r="U996" s="38"/>
      <c r="V996" s="38"/>
      <c r="W996" s="38"/>
      <c r="X996" s="38"/>
      <c r="Y996" s="38"/>
      <c r="Z996" s="38"/>
    </row>
    <row r="997" spans="1:26" ht="32.25" customHeight="1">
      <c r="A997" s="38"/>
      <c r="B997" s="38"/>
      <c r="C997" s="38"/>
      <c r="D997" s="38"/>
      <c r="E997" s="38"/>
      <c r="F997" s="38"/>
      <c r="G997" s="38"/>
      <c r="H997" s="38"/>
      <c r="I997" s="38"/>
      <c r="J997" s="38"/>
      <c r="K997" s="38"/>
      <c r="L997" s="51"/>
      <c r="M997" s="51"/>
      <c r="N997" s="51"/>
      <c r="O997" s="38"/>
      <c r="P997" s="38"/>
      <c r="Q997" s="38"/>
      <c r="R997" s="38"/>
      <c r="S997" s="38"/>
      <c r="T997" s="38"/>
      <c r="U997" s="38"/>
      <c r="V997" s="38"/>
      <c r="W997" s="38"/>
      <c r="X997" s="38"/>
      <c r="Y997" s="38"/>
      <c r="Z997" s="38"/>
    </row>
    <row r="998" spans="1:26" ht="32.25" customHeight="1">
      <c r="A998" s="38"/>
      <c r="B998" s="38"/>
      <c r="C998" s="38"/>
      <c r="D998" s="38"/>
      <c r="E998" s="38"/>
      <c r="F998" s="38"/>
      <c r="G998" s="38"/>
      <c r="H998" s="38"/>
      <c r="I998" s="38"/>
      <c r="J998" s="38"/>
      <c r="K998" s="38"/>
      <c r="L998" s="51"/>
      <c r="M998" s="51"/>
      <c r="N998" s="51"/>
      <c r="O998" s="38"/>
      <c r="P998" s="38"/>
      <c r="Q998" s="38"/>
      <c r="R998" s="38"/>
      <c r="S998" s="38"/>
      <c r="T998" s="38"/>
      <c r="U998" s="38"/>
      <c r="V998" s="38"/>
      <c r="W998" s="38"/>
      <c r="X998" s="38"/>
      <c r="Y998" s="38"/>
      <c r="Z998" s="38"/>
    </row>
    <row r="999" spans="1:26" ht="32.25" customHeight="1">
      <c r="A999" s="38"/>
      <c r="B999" s="38"/>
      <c r="C999" s="38"/>
      <c r="D999" s="38"/>
      <c r="E999" s="38"/>
      <c r="F999" s="38"/>
      <c r="G999" s="38"/>
      <c r="H999" s="38"/>
      <c r="I999" s="38"/>
      <c r="J999" s="38"/>
      <c r="K999" s="38"/>
      <c r="L999" s="51"/>
      <c r="M999" s="51"/>
      <c r="N999" s="51"/>
      <c r="O999" s="38"/>
      <c r="P999" s="38"/>
      <c r="Q999" s="38"/>
      <c r="R999" s="38"/>
      <c r="S999" s="38"/>
      <c r="T999" s="38"/>
      <c r="U999" s="38"/>
      <c r="V999" s="38"/>
      <c r="W999" s="38"/>
      <c r="X999" s="38"/>
      <c r="Y999" s="38"/>
      <c r="Z999" s="38"/>
    </row>
    <row r="1000" spans="1:26" ht="32.25" customHeight="1">
      <c r="A1000" s="38"/>
      <c r="B1000" s="38"/>
      <c r="C1000" s="38"/>
      <c r="D1000" s="38"/>
      <c r="E1000" s="38"/>
      <c r="F1000" s="38"/>
      <c r="G1000" s="38"/>
      <c r="H1000" s="38"/>
      <c r="I1000" s="38"/>
      <c r="J1000" s="38"/>
      <c r="K1000" s="38"/>
      <c r="L1000" s="51"/>
      <c r="M1000" s="51"/>
      <c r="N1000" s="51"/>
      <c r="O1000" s="38"/>
      <c r="P1000" s="38"/>
      <c r="Q1000" s="38"/>
      <c r="R1000" s="38"/>
      <c r="S1000" s="38"/>
      <c r="T1000" s="38"/>
      <c r="U1000" s="38"/>
      <c r="V1000" s="38"/>
      <c r="W1000" s="38"/>
      <c r="X1000" s="38"/>
      <c r="Y1000" s="38"/>
      <c r="Z1000" s="38"/>
    </row>
    <row r="1001" spans="1:26" ht="32.25" customHeight="1">
      <c r="A1001" s="38"/>
      <c r="B1001" s="38"/>
      <c r="C1001" s="38"/>
      <c r="D1001" s="38"/>
      <c r="E1001" s="38"/>
      <c r="F1001" s="38"/>
      <c r="G1001" s="38"/>
      <c r="H1001" s="38"/>
      <c r="I1001" s="38"/>
      <c r="J1001" s="38"/>
      <c r="K1001" s="38"/>
      <c r="L1001" s="51"/>
      <c r="M1001" s="51"/>
      <c r="N1001" s="51"/>
      <c r="O1001" s="38"/>
      <c r="P1001" s="38"/>
      <c r="Q1001" s="38"/>
      <c r="R1001" s="38"/>
      <c r="S1001" s="38"/>
      <c r="T1001" s="38"/>
      <c r="U1001" s="38"/>
      <c r="V1001" s="38"/>
      <c r="W1001" s="38"/>
      <c r="X1001" s="38"/>
      <c r="Y1001" s="38"/>
      <c r="Z1001" s="38"/>
    </row>
  </sheetData>
  <autoFilter ref="A18:Z139" xr:uid="{00000000-0001-0000-0500-000000000000}"/>
  <mergeCells count="197">
    <mergeCell ref="L15:L18"/>
    <mergeCell ref="M15:M18"/>
    <mergeCell ref="N15:N18"/>
    <mergeCell ref="B15:B18"/>
    <mergeCell ref="D15:D18"/>
    <mergeCell ref="E15:E18"/>
    <mergeCell ref="F15:F18"/>
    <mergeCell ref="G15:I16"/>
    <mergeCell ref="J15:J18"/>
    <mergeCell ref="K15:K18"/>
    <mergeCell ref="I17:I18"/>
    <mergeCell ref="G17:G18"/>
    <mergeCell ref="H17:H18"/>
    <mergeCell ref="C15:C18"/>
    <mergeCell ref="J19:J26"/>
    <mergeCell ref="K19:K26"/>
    <mergeCell ref="L19:L26"/>
    <mergeCell ref="M19:M26"/>
    <mergeCell ref="N19:N26"/>
    <mergeCell ref="E27:E34"/>
    <mergeCell ref="F27:F34"/>
    <mergeCell ref="E35:E42"/>
    <mergeCell ref="F35:F42"/>
    <mergeCell ref="I19:I26"/>
    <mergeCell ref="J35:J42"/>
    <mergeCell ref="K35:K42"/>
    <mergeCell ref="L35:L42"/>
    <mergeCell ref="M35:M42"/>
    <mergeCell ref="I27:I34"/>
    <mergeCell ref="J27:J34"/>
    <mergeCell ref="K27:K34"/>
    <mergeCell ref="L27:L34"/>
    <mergeCell ref="M27:M34"/>
    <mergeCell ref="N27:N34"/>
    <mergeCell ref="I35:I42"/>
    <mergeCell ref="N35:N42"/>
    <mergeCell ref="B19:B26"/>
    <mergeCell ref="E19:E26"/>
    <mergeCell ref="F19:F26"/>
    <mergeCell ref="B27:B34"/>
    <mergeCell ref="G53:G54"/>
    <mergeCell ref="H53:H54"/>
    <mergeCell ref="D43:D50"/>
    <mergeCell ref="D51:D54"/>
    <mergeCell ref="I63:I70"/>
    <mergeCell ref="C35:C42"/>
    <mergeCell ref="F55:F62"/>
    <mergeCell ref="D63:D70"/>
    <mergeCell ref="E63:E70"/>
    <mergeCell ref="F63:F70"/>
    <mergeCell ref="B63:B70"/>
    <mergeCell ref="C43:C50"/>
    <mergeCell ref="C51:C54"/>
    <mergeCell ref="C55:C62"/>
    <mergeCell ref="C63:C70"/>
    <mergeCell ref="J63:J70"/>
    <mergeCell ref="K63:K70"/>
    <mergeCell ref="L63:L70"/>
    <mergeCell ref="M63:M70"/>
    <mergeCell ref="N63:N70"/>
    <mergeCell ref="L79:L86"/>
    <mergeCell ref="M79:M86"/>
    <mergeCell ref="L87:L90"/>
    <mergeCell ref="M87:M90"/>
    <mergeCell ref="N87:N90"/>
    <mergeCell ref="I71:I78"/>
    <mergeCell ref="J71:J78"/>
    <mergeCell ref="I99:I106"/>
    <mergeCell ref="J99:J106"/>
    <mergeCell ref="K99:K106"/>
    <mergeCell ref="L99:L106"/>
    <mergeCell ref="M99:M106"/>
    <mergeCell ref="N99:N106"/>
    <mergeCell ref="I107:I114"/>
    <mergeCell ref="N107:N114"/>
    <mergeCell ref="K71:K78"/>
    <mergeCell ref="L71:L78"/>
    <mergeCell ref="M71:M78"/>
    <mergeCell ref="N71:N78"/>
    <mergeCell ref="I79:I86"/>
    <mergeCell ref="N79:N86"/>
    <mergeCell ref="J79:J86"/>
    <mergeCell ref="K79:K86"/>
    <mergeCell ref="G87:I88"/>
    <mergeCell ref="J87:J90"/>
    <mergeCell ref="K87:K90"/>
    <mergeCell ref="G89:G90"/>
    <mergeCell ref="H89:H90"/>
    <mergeCell ref="I89:I90"/>
    <mergeCell ref="I124:I131"/>
    <mergeCell ref="L107:L114"/>
    <mergeCell ref="M107:M114"/>
    <mergeCell ref="L115:L123"/>
    <mergeCell ref="M115:M123"/>
    <mergeCell ref="N115:N123"/>
    <mergeCell ref="I132:I139"/>
    <mergeCell ref="J132:J139"/>
    <mergeCell ref="K132:K139"/>
    <mergeCell ref="L132:L139"/>
    <mergeCell ref="M132:M139"/>
    <mergeCell ref="N132:N139"/>
    <mergeCell ref="J107:J114"/>
    <mergeCell ref="K107:K114"/>
    <mergeCell ref="I115:I123"/>
    <mergeCell ref="J115:J123"/>
    <mergeCell ref="K115:K123"/>
    <mergeCell ref="J124:J131"/>
    <mergeCell ref="K124:K131"/>
    <mergeCell ref="L124:L131"/>
    <mergeCell ref="M124:M131"/>
    <mergeCell ref="N124:N131"/>
    <mergeCell ref="J43:J50"/>
    <mergeCell ref="K43:K50"/>
    <mergeCell ref="L43:L50"/>
    <mergeCell ref="M43:M50"/>
    <mergeCell ref="N43:N50"/>
    <mergeCell ref="I43:I50"/>
    <mergeCell ref="G51:I52"/>
    <mergeCell ref="J55:J62"/>
    <mergeCell ref="K55:K62"/>
    <mergeCell ref="L55:L62"/>
    <mergeCell ref="M55:M62"/>
    <mergeCell ref="N55:N62"/>
    <mergeCell ref="I55:I62"/>
    <mergeCell ref="J51:J54"/>
    <mergeCell ref="K51:K54"/>
    <mergeCell ref="L51:L54"/>
    <mergeCell ref="M51:M54"/>
    <mergeCell ref="N51:N54"/>
    <mergeCell ref="I53:I54"/>
    <mergeCell ref="I91:I98"/>
    <mergeCell ref="J91:J98"/>
    <mergeCell ref="K91:K98"/>
    <mergeCell ref="L91:L98"/>
    <mergeCell ref="M91:M98"/>
    <mergeCell ref="N91:N98"/>
    <mergeCell ref="E79:E86"/>
    <mergeCell ref="F79:F86"/>
    <mergeCell ref="D79:D86"/>
    <mergeCell ref="D87:D90"/>
    <mergeCell ref="F107:F114"/>
    <mergeCell ref="E115:E123"/>
    <mergeCell ref="F115:F123"/>
    <mergeCell ref="D19:D26"/>
    <mergeCell ref="D27:D34"/>
    <mergeCell ref="B35:B42"/>
    <mergeCell ref="D35:D42"/>
    <mergeCell ref="E87:E90"/>
    <mergeCell ref="F87:F90"/>
    <mergeCell ref="B71:B78"/>
    <mergeCell ref="D71:D78"/>
    <mergeCell ref="E71:E78"/>
    <mergeCell ref="F71:F78"/>
    <mergeCell ref="B79:B86"/>
    <mergeCell ref="B87:B90"/>
    <mergeCell ref="B99:B106"/>
    <mergeCell ref="B107:B114"/>
    <mergeCell ref="B115:B123"/>
    <mergeCell ref="C19:C26"/>
    <mergeCell ref="C27:C34"/>
    <mergeCell ref="E43:E50"/>
    <mergeCell ref="F43:F50"/>
    <mergeCell ref="E51:E54"/>
    <mergeCell ref="F51:F54"/>
    <mergeCell ref="A43:A44"/>
    <mergeCell ref="B43:B50"/>
    <mergeCell ref="B51:B54"/>
    <mergeCell ref="B55:B62"/>
    <mergeCell ref="D55:D62"/>
    <mergeCell ref="E55:E62"/>
    <mergeCell ref="C79:C86"/>
    <mergeCell ref="C71:C78"/>
    <mergeCell ref="C87:C90"/>
    <mergeCell ref="B124:B131"/>
    <mergeCell ref="B132:B139"/>
    <mergeCell ref="B91:B98"/>
    <mergeCell ref="D91:D98"/>
    <mergeCell ref="E91:E98"/>
    <mergeCell ref="F91:F98"/>
    <mergeCell ref="D99:D106"/>
    <mergeCell ref="E99:E106"/>
    <mergeCell ref="F99:F106"/>
    <mergeCell ref="D115:D123"/>
    <mergeCell ref="D124:D131"/>
    <mergeCell ref="E124:E131"/>
    <mergeCell ref="F124:F131"/>
    <mergeCell ref="D132:D139"/>
    <mergeCell ref="E132:E139"/>
    <mergeCell ref="F132:F139"/>
    <mergeCell ref="C132:C139"/>
    <mergeCell ref="C124:C131"/>
    <mergeCell ref="C115:C123"/>
    <mergeCell ref="C107:C114"/>
    <mergeCell ref="C99:C106"/>
    <mergeCell ref="C91:C98"/>
    <mergeCell ref="D107:D114"/>
    <mergeCell ref="E107:E114"/>
  </mergeCells>
  <dataValidations count="1">
    <dataValidation type="list" allowBlank="1" showErrorMessage="1" sqref="F132 J19 J132 J27 F35 J35 F43 J43 F55 J55 F19 J63 F71 J71 F79 J79 F91 J91 F99 J99 F107 J107 F27 J115 F124 J124 F115 F63" xr:uid="{00000000-0002-0000-0500-000000000000}">
      <formula1>"1,2,3"</formula1>
    </dataValidation>
  </dataValidations>
  <hyperlinks>
    <hyperlink ref="H71" r:id="rId1" display="PAAC_x000a_https://fuga.gov.co/transparencia-y-acceso-a-la-informacion-publica/planeacion-presupuesto-informes/plan-anticorrupcion" xr:uid="{B624520A-FC42-4CFC-81BB-64BCA6EEB68F}"/>
    <hyperlink ref="H81" r:id="rId2" xr:uid="{2EC8EDE0-4A4E-477A-9038-DDB60E15A88C}"/>
    <hyperlink ref="H107" r:id="rId3" xr:uid="{9076E177-775D-4512-B3AD-2F5870537D46}"/>
    <hyperlink ref="H108" r:id="rId4" xr:uid="{D2377A29-7BC6-450B-89E4-217C9BD15EF7}"/>
    <hyperlink ref="H110" r:id="rId5" xr:uid="{11297D02-7A48-409E-A4B9-41C1FAD04103}"/>
    <hyperlink ref="H65" r:id="rId6" display="https://fuga.gov.co/node/4094" xr:uid="{DFD5A438-665E-4243-9DDF-9D7387F65660}"/>
    <hyperlink ref="H66" r:id="rId7" display="PAAC_x000a_https://fuga.gov.co/transparencia-y-acceso-a-la-informacion-publica/planeacion-presupuesto-informes/plan-anticorrupcion" xr:uid="{74F83DD6-BEC2-454E-86ED-F5DC90B369F0}"/>
    <hyperlink ref="H68" r:id="rId8" xr:uid="{34CB31B1-AF40-4D35-9B09-CA230E342676}"/>
    <hyperlink ref="H76" r:id="rId9" xr:uid="{48CE3705-3761-47C0-9D72-B3AD1ADA9FF8}"/>
    <hyperlink ref="H124" r:id="rId10" xr:uid="{BA703EF6-2D90-49CF-BF82-882BC8021C1B}"/>
    <hyperlink ref="H20" r:id="rId11" xr:uid="{F50E8960-B289-4586-A9B4-697F2C537E89}"/>
    <hyperlink ref="H28" r:id="rId12" xr:uid="{1A2055C5-12A1-4A7F-8ABF-986389A19415}"/>
    <hyperlink ref="H32" r:id="rId13" xr:uid="{FC1B98F5-07E6-449A-8152-E84AC991F667}"/>
    <hyperlink ref="H50" r:id="rId14" xr:uid="{9A4F39AB-B6D8-460B-AF8B-90C8D643C7DA}"/>
    <hyperlink ref="H44" r:id="rId15" xr:uid="{2A38B0D9-728A-4C3F-8176-4EEF2C00AC52}"/>
    <hyperlink ref="H59" r:id="rId16" xr:uid="{514154A5-3F08-4774-BE7D-44F01048194E}"/>
    <hyperlink ref="H56" r:id="rId17" xr:uid="{14FBE910-2E5B-4016-BDDC-63456F3ECFDF}"/>
    <hyperlink ref="H69" r:id="rId18" xr:uid="{25AF2C03-3C02-48E3-A336-B891D7042EF9}"/>
    <hyperlink ref="H82" r:id="rId19" xr:uid="{AC662063-2559-4823-BCB1-9F28C3B7E062}"/>
    <hyperlink ref="H83" r:id="rId20" xr:uid="{0B9DB888-5579-4830-B0F1-1C90ACD13ED6}"/>
    <hyperlink ref="H84" r:id="rId21" xr:uid="{8E74A5A7-A34F-4B7D-9D4C-2F2B6D44C40F}"/>
    <hyperlink ref="H95" r:id="rId22" xr:uid="{2968417F-72F8-49DC-8388-BBEA4E8B42CB}"/>
    <hyperlink ref="H96" r:id="rId23" xr:uid="{CB16C831-E219-4F7C-95C3-D22CEA69F922}"/>
    <hyperlink ref="H97" r:id="rId24" xr:uid="{1D0ACE44-D015-4C98-A5E6-9651991C48D6}"/>
    <hyperlink ref="H101" r:id="rId25" xr:uid="{16BB4E43-7D4C-4390-A2E8-B174315BE2C5}"/>
    <hyperlink ref="H102" r:id="rId26" xr:uid="{90EE952B-D03D-424E-AAA2-2E25B1788952}"/>
    <hyperlink ref="H103" r:id="rId27" xr:uid="{1E645027-363C-47A9-8FF5-BA6D83EED505}"/>
    <hyperlink ref="H112" r:id="rId28" xr:uid="{3F8B739D-9743-4A8D-99BC-C3FC48561302}"/>
    <hyperlink ref="H113" r:id="rId29" xr:uid="{0F5971CD-9BB5-426C-87CD-066F83515AC2}"/>
    <hyperlink ref="H114" r:id="rId30" xr:uid="{F30A6344-EBB1-4A32-80F6-853C2260FBA3}"/>
    <hyperlink ref="H116" r:id="rId31" xr:uid="{5EE4FAA8-ABA3-481F-B742-80CE51571621}"/>
    <hyperlink ref="H117" r:id="rId32" xr:uid="{D0AA44DC-85F1-4897-88DF-8AB9AA658020}"/>
    <hyperlink ref="H118" r:id="rId33" xr:uid="{329D1ED0-8DF6-4CC4-9A5F-2B1C1B3C79A1}"/>
    <hyperlink ref="H119" r:id="rId34" xr:uid="{F66E1BEC-906F-4967-ACA9-9EF7FAEE3047}"/>
    <hyperlink ref="H120" r:id="rId35" xr:uid="{8BC69FF9-BCEF-497A-AEE7-724C04900FC7}"/>
    <hyperlink ref="H137" r:id="rId36" xr:uid="{73EB6133-8AA6-4612-86A7-4351E02F69D6}"/>
    <hyperlink ref="H138" r:id="rId37" xr:uid="{3CA6B11C-0F86-4D91-91EF-EB811001E0E8}"/>
    <hyperlink ref="H30" r:id="rId38" xr:uid="{04610B48-5A09-40FC-8492-FB8B6BF53C96}"/>
  </hyperlinks>
  <pageMargins left="0.7" right="0.7" top="0.75" bottom="0.75" header="0" footer="0"/>
  <pageSetup orientation="portrait" r:id="rId39"/>
  <drawing r:id="rId4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Z1000"/>
  <sheetViews>
    <sheetView showGridLines="0" topLeftCell="C77" zoomScale="80" zoomScaleNormal="80" workbookViewId="0">
      <selection activeCell="I79" sqref="I79:I86"/>
    </sheetView>
  </sheetViews>
  <sheetFormatPr baseColWidth="10" defaultColWidth="12.5" defaultRowHeight="15" customHeight="1"/>
  <cols>
    <col min="1" max="1" width="15.33203125" style="1" customWidth="1"/>
    <col min="2" max="2" width="5.5" style="1" customWidth="1"/>
    <col min="3" max="3" width="26" style="1" customWidth="1"/>
    <col min="4" max="4" width="14.83203125" style="1" customWidth="1"/>
    <col min="5" max="5" width="66.5" style="1" customWidth="1"/>
    <col min="6" max="6" width="5.33203125" style="1" customWidth="1"/>
    <col min="7" max="7" width="3.5" style="1" customWidth="1"/>
    <col min="8" max="8" width="23.83203125" style="1" customWidth="1"/>
    <col min="9" max="9" width="57.1640625" style="1" customWidth="1"/>
    <col min="10" max="10" width="7.5" style="1" customWidth="1"/>
    <col min="11" max="11" width="17.83203125" style="1" customWidth="1"/>
    <col min="12" max="12" width="4" style="1" customWidth="1"/>
    <col min="13" max="13" width="8.5" style="1" customWidth="1"/>
    <col min="14" max="14" width="9.5" style="1" customWidth="1"/>
    <col min="15" max="26" width="3.1640625" style="1" customWidth="1"/>
    <col min="27" max="16384" width="12.5" style="1"/>
  </cols>
  <sheetData>
    <row r="1" spans="1:26" ht="9.75" customHeight="1">
      <c r="A1" s="38"/>
      <c r="B1" s="38"/>
      <c r="C1" s="38"/>
      <c r="D1" s="38"/>
      <c r="E1" s="38"/>
      <c r="F1" s="38"/>
      <c r="G1" s="38"/>
      <c r="H1" s="38"/>
      <c r="I1" s="38"/>
      <c r="J1" s="38"/>
      <c r="K1" s="38"/>
      <c r="L1" s="51"/>
      <c r="M1" s="51"/>
      <c r="N1" s="55"/>
      <c r="O1" s="38"/>
      <c r="P1" s="38"/>
      <c r="Q1" s="38"/>
      <c r="R1" s="38"/>
      <c r="S1" s="38"/>
      <c r="T1" s="38"/>
      <c r="U1" s="38"/>
      <c r="V1" s="38"/>
      <c r="W1" s="38"/>
      <c r="X1" s="38"/>
      <c r="Y1" s="38"/>
      <c r="Z1" s="38"/>
    </row>
    <row r="2" spans="1:26" ht="9.75" customHeight="1">
      <c r="A2" s="38"/>
      <c r="B2" s="38"/>
      <c r="C2" s="38"/>
      <c r="D2" s="38"/>
      <c r="E2" s="38"/>
      <c r="F2" s="38"/>
      <c r="G2" s="38"/>
      <c r="H2" s="38"/>
      <c r="I2" s="38"/>
      <c r="J2" s="38"/>
      <c r="K2" s="38"/>
      <c r="L2" s="51"/>
      <c r="M2" s="51"/>
      <c r="N2" s="55"/>
      <c r="O2" s="38"/>
      <c r="P2" s="38"/>
      <c r="Q2" s="38"/>
      <c r="R2" s="38"/>
      <c r="S2" s="38"/>
      <c r="T2" s="38"/>
      <c r="U2" s="38"/>
      <c r="V2" s="38"/>
      <c r="W2" s="38"/>
      <c r="X2" s="38"/>
      <c r="Y2" s="38"/>
      <c r="Z2" s="38"/>
    </row>
    <row r="3" spans="1:26" ht="9.75" customHeight="1">
      <c r="A3" s="38"/>
      <c r="B3" s="38"/>
      <c r="C3" s="38"/>
      <c r="D3" s="38"/>
      <c r="E3" s="38"/>
      <c r="F3" s="38"/>
      <c r="G3" s="38"/>
      <c r="H3" s="38"/>
      <c r="I3" s="38"/>
      <c r="J3" s="38"/>
      <c r="K3" s="38"/>
      <c r="L3" s="51"/>
      <c r="M3" s="51"/>
      <c r="N3" s="55"/>
      <c r="O3" s="38"/>
      <c r="P3" s="38"/>
      <c r="Q3" s="38"/>
      <c r="R3" s="38"/>
      <c r="S3" s="38"/>
      <c r="T3" s="38"/>
      <c r="U3" s="38"/>
      <c r="V3" s="38"/>
      <c r="W3" s="38"/>
      <c r="X3" s="38"/>
      <c r="Y3" s="38"/>
      <c r="Z3" s="38"/>
    </row>
    <row r="4" spans="1:26" ht="9.75" customHeight="1">
      <c r="A4" s="38"/>
      <c r="B4" s="38"/>
      <c r="C4" s="38"/>
      <c r="D4" s="38"/>
      <c r="E4" s="38"/>
      <c r="F4" s="38"/>
      <c r="G4" s="38"/>
      <c r="H4" s="38"/>
      <c r="I4" s="38"/>
      <c r="J4" s="38"/>
      <c r="K4" s="38"/>
      <c r="L4" s="51"/>
      <c r="M4" s="51"/>
      <c r="N4" s="55"/>
      <c r="O4" s="38"/>
      <c r="P4" s="38"/>
      <c r="Q4" s="38"/>
      <c r="R4" s="38"/>
      <c r="S4" s="38"/>
      <c r="T4" s="38"/>
      <c r="U4" s="38"/>
      <c r="V4" s="38"/>
      <c r="W4" s="38"/>
      <c r="X4" s="38"/>
      <c r="Y4" s="38"/>
      <c r="Z4" s="38"/>
    </row>
    <row r="5" spans="1:26" ht="9.75" customHeight="1">
      <c r="A5" s="38"/>
      <c r="B5" s="38"/>
      <c r="C5" s="38"/>
      <c r="D5" s="38"/>
      <c r="E5" s="38"/>
      <c r="F5" s="38"/>
      <c r="G5" s="38"/>
      <c r="H5" s="38"/>
      <c r="I5" s="38"/>
      <c r="J5" s="38"/>
      <c r="K5" s="38"/>
      <c r="L5" s="51"/>
      <c r="M5" s="51"/>
      <c r="N5" s="55"/>
      <c r="O5" s="38"/>
      <c r="P5" s="38"/>
      <c r="Q5" s="38"/>
      <c r="R5" s="38"/>
      <c r="S5" s="38"/>
      <c r="T5" s="38"/>
      <c r="U5" s="38"/>
      <c r="V5" s="38"/>
      <c r="W5" s="38"/>
      <c r="X5" s="38"/>
      <c r="Y5" s="38"/>
      <c r="Z5" s="38"/>
    </row>
    <row r="6" spans="1:26" ht="9.75" customHeight="1">
      <c r="A6" s="38"/>
      <c r="B6" s="38"/>
      <c r="C6" s="38"/>
      <c r="D6" s="38"/>
      <c r="E6" s="38"/>
      <c r="F6" s="38"/>
      <c r="G6" s="38"/>
      <c r="H6" s="38"/>
      <c r="I6" s="38"/>
      <c r="J6" s="38"/>
      <c r="K6" s="38"/>
      <c r="L6" s="51"/>
      <c r="M6" s="51"/>
      <c r="N6" s="55"/>
      <c r="O6" s="38"/>
      <c r="P6" s="38"/>
      <c r="Q6" s="38"/>
      <c r="R6" s="38"/>
      <c r="S6" s="38"/>
      <c r="T6" s="38"/>
      <c r="U6" s="38"/>
      <c r="V6" s="38"/>
      <c r="W6" s="38"/>
      <c r="X6" s="38"/>
      <c r="Y6" s="38"/>
      <c r="Z6" s="38"/>
    </row>
    <row r="7" spans="1:26" ht="9.75" customHeight="1">
      <c r="A7" s="38"/>
      <c r="B7" s="38"/>
      <c r="C7" s="38"/>
      <c r="D7" s="38"/>
      <c r="E7" s="38"/>
      <c r="F7" s="38"/>
      <c r="G7" s="38"/>
      <c r="H7" s="38"/>
      <c r="I7" s="38"/>
      <c r="J7" s="38"/>
      <c r="K7" s="38"/>
      <c r="L7" s="51"/>
      <c r="M7" s="51"/>
      <c r="N7" s="55"/>
      <c r="O7" s="38"/>
      <c r="P7" s="38"/>
      <c r="Q7" s="38"/>
      <c r="R7" s="38"/>
      <c r="S7" s="38"/>
      <c r="T7" s="38"/>
      <c r="U7" s="38"/>
      <c r="V7" s="38"/>
      <c r="W7" s="38"/>
      <c r="X7" s="38"/>
      <c r="Y7" s="38"/>
      <c r="Z7" s="38"/>
    </row>
    <row r="8" spans="1:26" ht="9.75" customHeight="1">
      <c r="A8" s="38"/>
      <c r="B8" s="38"/>
      <c r="C8" s="38"/>
      <c r="D8" s="38"/>
      <c r="E8" s="38"/>
      <c r="F8" s="38"/>
      <c r="G8" s="38"/>
      <c r="H8" s="38"/>
      <c r="I8" s="38"/>
      <c r="J8" s="38"/>
      <c r="K8" s="38"/>
      <c r="L8" s="51"/>
      <c r="M8" s="51"/>
      <c r="N8" s="55"/>
      <c r="O8" s="38"/>
      <c r="P8" s="38"/>
      <c r="Q8" s="38"/>
      <c r="R8" s="38"/>
      <c r="S8" s="38"/>
      <c r="T8" s="38"/>
      <c r="U8" s="38"/>
      <c r="V8" s="38"/>
      <c r="W8" s="38"/>
      <c r="X8" s="38"/>
      <c r="Y8" s="38"/>
      <c r="Z8" s="38"/>
    </row>
    <row r="9" spans="1:26" ht="9.75" customHeight="1">
      <c r="A9" s="38"/>
      <c r="B9" s="38"/>
      <c r="C9" s="38"/>
      <c r="D9" s="38"/>
      <c r="E9" s="38"/>
      <c r="F9" s="38"/>
      <c r="G9" s="38"/>
      <c r="H9" s="38"/>
      <c r="I9" s="38"/>
      <c r="J9" s="38"/>
      <c r="K9" s="38"/>
      <c r="L9" s="51"/>
      <c r="M9" s="51"/>
      <c r="N9" s="55"/>
      <c r="O9" s="38"/>
      <c r="P9" s="38"/>
      <c r="Q9" s="38"/>
      <c r="R9" s="38"/>
      <c r="S9" s="38"/>
      <c r="T9" s="38"/>
      <c r="U9" s="38"/>
      <c r="V9" s="38"/>
      <c r="W9" s="38"/>
      <c r="X9" s="38"/>
      <c r="Y9" s="38"/>
      <c r="Z9" s="38"/>
    </row>
    <row r="10" spans="1:26" ht="31.5" customHeight="1">
      <c r="A10" s="38"/>
      <c r="B10" s="38"/>
      <c r="C10" s="38"/>
      <c r="D10" s="38"/>
      <c r="E10" s="38"/>
      <c r="F10" s="38"/>
      <c r="G10" s="38"/>
      <c r="H10" s="38"/>
      <c r="I10" s="38"/>
      <c r="J10" s="38"/>
      <c r="K10" s="38"/>
      <c r="L10" s="51"/>
      <c r="M10" s="51"/>
      <c r="N10" s="55"/>
      <c r="O10" s="38"/>
      <c r="P10" s="38"/>
      <c r="Q10" s="38"/>
      <c r="R10" s="38"/>
      <c r="S10" s="38"/>
      <c r="T10" s="38"/>
      <c r="U10" s="38"/>
      <c r="V10" s="38"/>
      <c r="W10" s="38"/>
      <c r="X10" s="38"/>
      <c r="Y10" s="38"/>
      <c r="Z10" s="38"/>
    </row>
    <row r="11" spans="1:26" ht="24.75" customHeight="1">
      <c r="A11" s="38"/>
      <c r="B11" s="38"/>
      <c r="C11" s="38"/>
      <c r="D11" s="38"/>
      <c r="E11" s="38"/>
      <c r="F11" s="38"/>
      <c r="G11" s="38"/>
      <c r="H11" s="38"/>
      <c r="I11" s="38"/>
      <c r="J11" s="38"/>
      <c r="K11" s="38"/>
      <c r="L11" s="51"/>
      <c r="M11" s="51"/>
      <c r="N11" s="55"/>
      <c r="O11" s="38"/>
      <c r="P11" s="38"/>
      <c r="Q11" s="38"/>
      <c r="R11" s="38"/>
      <c r="S11" s="38"/>
      <c r="T11" s="38"/>
      <c r="U11" s="38"/>
      <c r="V11" s="38"/>
      <c r="W11" s="38"/>
      <c r="X11" s="38"/>
      <c r="Y11" s="38"/>
      <c r="Z11" s="38"/>
    </row>
    <row r="12" spans="1:26" ht="20.25" customHeight="1">
      <c r="A12" s="38"/>
      <c r="B12" s="38"/>
      <c r="C12" s="38"/>
      <c r="D12" s="38"/>
      <c r="E12" s="38"/>
      <c r="F12" s="38"/>
      <c r="G12" s="38"/>
      <c r="H12" s="38"/>
      <c r="I12" s="38"/>
      <c r="J12" s="38"/>
      <c r="K12" s="38"/>
      <c r="L12" s="51"/>
      <c r="M12" s="51"/>
      <c r="N12" s="55"/>
      <c r="O12" s="38"/>
      <c r="P12" s="38"/>
      <c r="Q12" s="38"/>
      <c r="R12" s="38"/>
      <c r="S12" s="38"/>
      <c r="T12" s="38"/>
      <c r="U12" s="38"/>
      <c r="V12" s="38"/>
      <c r="W12" s="38"/>
      <c r="X12" s="38"/>
      <c r="Y12" s="38"/>
      <c r="Z12" s="38"/>
    </row>
    <row r="13" spans="1:26" ht="9.75" customHeight="1">
      <c r="A13" s="38"/>
      <c r="B13" s="38"/>
      <c r="C13" s="38"/>
      <c r="D13" s="38"/>
      <c r="E13" s="38"/>
      <c r="F13" s="38"/>
      <c r="G13" s="38"/>
      <c r="H13" s="38"/>
      <c r="I13" s="38"/>
      <c r="J13" s="38"/>
      <c r="K13" s="38"/>
      <c r="L13" s="51"/>
      <c r="M13" s="51"/>
      <c r="N13" s="55"/>
      <c r="O13" s="38"/>
      <c r="P13" s="38"/>
      <c r="Q13" s="38"/>
      <c r="R13" s="38"/>
      <c r="S13" s="38"/>
      <c r="T13" s="38"/>
      <c r="U13" s="38"/>
      <c r="V13" s="38"/>
      <c r="W13" s="38"/>
      <c r="X13" s="38"/>
      <c r="Y13" s="38"/>
      <c r="Z13" s="38"/>
    </row>
    <row r="14" spans="1:26" ht="19.5" customHeight="1">
      <c r="A14" s="38"/>
      <c r="B14" s="38"/>
      <c r="C14" s="900" t="s">
        <v>247</v>
      </c>
      <c r="D14" s="901"/>
      <c r="E14" s="901"/>
      <c r="F14" s="901"/>
      <c r="G14" s="901"/>
      <c r="H14" s="901"/>
      <c r="I14" s="901"/>
      <c r="J14" s="901"/>
      <c r="K14" s="902"/>
      <c r="L14" s="51"/>
      <c r="M14" s="51"/>
      <c r="N14" s="55"/>
      <c r="O14" s="38"/>
      <c r="P14" s="38"/>
      <c r="Q14" s="38"/>
      <c r="R14" s="38"/>
      <c r="S14" s="38"/>
      <c r="T14" s="38"/>
      <c r="U14" s="38"/>
      <c r="V14" s="38"/>
      <c r="W14" s="38"/>
      <c r="X14" s="38"/>
      <c r="Y14" s="38"/>
      <c r="Z14" s="38"/>
    </row>
    <row r="15" spans="1:26" ht="33" customHeight="1">
      <c r="A15" s="38"/>
      <c r="B15" s="38"/>
      <c r="C15" s="903" t="s">
        <v>248</v>
      </c>
      <c r="D15" s="901"/>
      <c r="E15" s="901"/>
      <c r="F15" s="901"/>
      <c r="G15" s="901"/>
      <c r="H15" s="901"/>
      <c r="I15" s="901"/>
      <c r="J15" s="901"/>
      <c r="K15" s="902"/>
      <c r="L15" s="51"/>
      <c r="M15" s="51"/>
      <c r="N15" s="55"/>
      <c r="O15" s="38"/>
      <c r="P15" s="38"/>
      <c r="Q15" s="38"/>
      <c r="R15" s="38"/>
      <c r="S15" s="38"/>
      <c r="T15" s="38"/>
      <c r="U15" s="38"/>
      <c r="V15" s="38"/>
      <c r="W15" s="38"/>
      <c r="X15" s="38"/>
      <c r="Y15" s="38"/>
      <c r="Z15" s="38"/>
    </row>
    <row r="16" spans="1:26" ht="9.75" customHeight="1">
      <c r="A16" s="38"/>
      <c r="B16" s="38"/>
      <c r="C16" s="41"/>
      <c r="D16" s="41"/>
      <c r="E16" s="38"/>
      <c r="F16" s="42"/>
      <c r="G16" s="38"/>
      <c r="H16" s="38"/>
      <c r="I16" s="38"/>
      <c r="J16" s="38"/>
      <c r="K16" s="38"/>
      <c r="L16" s="51"/>
      <c r="M16" s="51"/>
      <c r="N16" s="55"/>
      <c r="O16" s="38"/>
      <c r="P16" s="38"/>
      <c r="Q16" s="38"/>
      <c r="R16" s="38"/>
      <c r="S16" s="38"/>
      <c r="T16" s="38"/>
      <c r="U16" s="38"/>
      <c r="V16" s="38"/>
      <c r="W16" s="38"/>
      <c r="X16" s="38"/>
      <c r="Y16" s="38"/>
      <c r="Z16" s="38"/>
    </row>
    <row r="17" spans="1:26" ht="36.75" customHeight="1">
      <c r="A17" s="38"/>
      <c r="B17" s="904" t="s">
        <v>111</v>
      </c>
      <c r="C17" s="886" t="s">
        <v>249</v>
      </c>
      <c r="D17" s="881" t="s">
        <v>8</v>
      </c>
      <c r="E17" s="881" t="s">
        <v>611</v>
      </c>
      <c r="F17" s="891" t="s">
        <v>603</v>
      </c>
      <c r="G17" s="905" t="s">
        <v>112</v>
      </c>
      <c r="H17" s="906"/>
      <c r="I17" s="884"/>
      <c r="J17" s="891" t="s">
        <v>604</v>
      </c>
      <c r="K17" s="892" t="s">
        <v>128</v>
      </c>
      <c r="L17" s="593"/>
      <c r="M17" s="593"/>
      <c r="N17" s="885"/>
      <c r="O17" s="38"/>
      <c r="P17" s="38"/>
      <c r="Q17" s="38"/>
      <c r="R17" s="38"/>
      <c r="S17" s="38"/>
      <c r="T17" s="38"/>
      <c r="U17" s="38"/>
      <c r="V17" s="38"/>
      <c r="W17" s="38"/>
      <c r="X17" s="38"/>
      <c r="Y17" s="38"/>
      <c r="Z17" s="38"/>
    </row>
    <row r="18" spans="1:26" ht="29.25" customHeight="1">
      <c r="A18" s="38"/>
      <c r="B18" s="887"/>
      <c r="C18" s="887"/>
      <c r="D18" s="887"/>
      <c r="E18" s="887"/>
      <c r="F18" s="887"/>
      <c r="G18" s="879" t="s">
        <v>13</v>
      </c>
      <c r="H18" s="881" t="s">
        <v>15</v>
      </c>
      <c r="I18" s="881" t="s">
        <v>15</v>
      </c>
      <c r="J18" s="887"/>
      <c r="K18" s="893"/>
      <c r="L18" s="393"/>
      <c r="M18" s="393"/>
      <c r="N18" s="393"/>
      <c r="O18" s="38"/>
      <c r="P18" s="38"/>
      <c r="Q18" s="38"/>
      <c r="R18" s="38"/>
      <c r="S18" s="38"/>
      <c r="T18" s="38"/>
      <c r="U18" s="38"/>
      <c r="V18" s="38"/>
      <c r="W18" s="38"/>
      <c r="X18" s="38"/>
      <c r="Y18" s="38"/>
      <c r="Z18" s="38"/>
    </row>
    <row r="19" spans="1:26" ht="92.25" customHeight="1" thickBot="1">
      <c r="A19" s="38"/>
      <c r="B19" s="880"/>
      <c r="C19" s="880"/>
      <c r="D19" s="880"/>
      <c r="E19" s="889"/>
      <c r="F19" s="880"/>
      <c r="G19" s="880"/>
      <c r="H19" s="880"/>
      <c r="I19" s="880"/>
      <c r="J19" s="880"/>
      <c r="K19" s="894"/>
      <c r="L19" s="393"/>
      <c r="M19" s="393"/>
      <c r="N19" s="393"/>
      <c r="O19" s="38"/>
      <c r="P19" s="38"/>
      <c r="Q19" s="38"/>
      <c r="R19" s="38"/>
      <c r="S19" s="38"/>
      <c r="T19" s="38"/>
      <c r="U19" s="38"/>
      <c r="V19" s="38"/>
      <c r="W19" s="38"/>
      <c r="X19" s="38"/>
      <c r="Y19" s="38"/>
      <c r="Z19" s="38"/>
    </row>
    <row r="20" spans="1:26" ht="39.75" customHeight="1">
      <c r="A20" s="38"/>
      <c r="B20" s="426" t="str">
        <f>+LEFT(C20,4)</f>
        <v>16.1</v>
      </c>
      <c r="C20" s="898" t="s">
        <v>250</v>
      </c>
      <c r="D20" s="623" t="s">
        <v>251</v>
      </c>
      <c r="E20" s="626" t="s">
        <v>716</v>
      </c>
      <c r="F20" s="899">
        <v>3</v>
      </c>
      <c r="G20" s="320">
        <v>1</v>
      </c>
      <c r="H20" s="277" t="s">
        <v>682</v>
      </c>
      <c r="I20" s="632" t="s">
        <v>803</v>
      </c>
      <c r="J20" s="652">
        <v>3</v>
      </c>
      <c r="K20" s="585" t="str">
        <f>+IF(OR(ISBLANK(F20),ISBLANK(J20)),"",IF(OR(AND(F20=1,J20=1),AND(F20=1,J20=2),AND(F20=1,J20=3)),"Deficiencia de control mayor (diseño y ejecución)",IF(OR(AND(F20=2,J20=2),AND(F20=3,J20=1),AND(F20=3,J20=2),AND(F20=2,J20=1)),"Deficiencia de control (diseño o ejecución)",IF(AND(F20=2,J20=3),"Oportunidad de mejora","Mantenimiento del control"))))</f>
        <v>Mantenimiento del control</v>
      </c>
      <c r="L20" s="816">
        <f>+IF(K20="",312,IF(K20="Deficiencia de control mayor (diseño y ejecución)",320,IF(K20="Deficiencia de control (diseño o ejecución)",340,IF(K20="Oportunidad de mejora",360,380))))</f>
        <v>380</v>
      </c>
      <c r="M20" s="819">
        <v>5.8745000000000003</v>
      </c>
      <c r="N20" s="858">
        <f>+L20+M20</f>
        <v>385.87450000000001</v>
      </c>
      <c r="O20" s="38"/>
      <c r="P20" s="38"/>
      <c r="Q20" s="38"/>
      <c r="R20" s="38"/>
      <c r="S20" s="38"/>
      <c r="T20" s="38"/>
      <c r="U20" s="38"/>
      <c r="V20" s="38"/>
      <c r="W20" s="38"/>
      <c r="X20" s="38"/>
      <c r="Y20" s="38"/>
      <c r="Z20" s="38"/>
    </row>
    <row r="21" spans="1:26" ht="29.25" customHeight="1">
      <c r="A21" s="38"/>
      <c r="B21" s="741"/>
      <c r="C21" s="741"/>
      <c r="D21" s="732"/>
      <c r="E21" s="627"/>
      <c r="F21" s="627"/>
      <c r="G21" s="320">
        <v>2</v>
      </c>
      <c r="H21" s="323" t="s">
        <v>252</v>
      </c>
      <c r="I21" s="633"/>
      <c r="J21" s="873"/>
      <c r="K21" s="694"/>
      <c r="L21" s="697"/>
      <c r="M21" s="393"/>
      <c r="N21" s="393"/>
      <c r="O21" s="38"/>
      <c r="P21" s="38"/>
      <c r="Q21" s="38"/>
      <c r="R21" s="38"/>
      <c r="S21" s="38"/>
      <c r="T21" s="38"/>
      <c r="U21" s="38"/>
      <c r="V21" s="38"/>
      <c r="W21" s="38"/>
      <c r="X21" s="38"/>
      <c r="Y21" s="38"/>
      <c r="Z21" s="38"/>
    </row>
    <row r="22" spans="1:26" ht="29.25" customHeight="1">
      <c r="A22" s="38"/>
      <c r="B22" s="741"/>
      <c r="C22" s="741"/>
      <c r="D22" s="732"/>
      <c r="E22" s="627"/>
      <c r="F22" s="627"/>
      <c r="G22" s="320">
        <v>3</v>
      </c>
      <c r="H22" s="277" t="s">
        <v>715</v>
      </c>
      <c r="I22" s="633"/>
      <c r="J22" s="873"/>
      <c r="K22" s="694"/>
      <c r="L22" s="697"/>
      <c r="M22" s="393"/>
      <c r="N22" s="393"/>
      <c r="O22" s="38"/>
      <c r="P22" s="38"/>
      <c r="Q22" s="38"/>
      <c r="R22" s="38"/>
      <c r="S22" s="38"/>
      <c r="T22" s="38"/>
      <c r="U22" s="38"/>
      <c r="V22" s="38"/>
      <c r="W22" s="38"/>
      <c r="X22" s="38"/>
      <c r="Y22" s="38"/>
      <c r="Z22" s="38"/>
    </row>
    <row r="23" spans="1:26" ht="29.25" customHeight="1">
      <c r="A23" s="38"/>
      <c r="B23" s="741"/>
      <c r="C23" s="741"/>
      <c r="D23" s="732"/>
      <c r="E23" s="627"/>
      <c r="F23" s="627"/>
      <c r="G23" s="320">
        <v>4</v>
      </c>
      <c r="H23" s="320"/>
      <c r="I23" s="633"/>
      <c r="J23" s="873"/>
      <c r="K23" s="694"/>
      <c r="L23" s="697"/>
      <c r="M23" s="393"/>
      <c r="N23" s="393"/>
      <c r="O23" s="38"/>
      <c r="P23" s="38"/>
      <c r="Q23" s="38"/>
      <c r="R23" s="38"/>
      <c r="S23" s="38"/>
      <c r="T23" s="38"/>
      <c r="U23" s="38"/>
      <c r="V23" s="38"/>
      <c r="W23" s="38"/>
      <c r="X23" s="38"/>
      <c r="Y23" s="38"/>
      <c r="Z23" s="38"/>
    </row>
    <row r="24" spans="1:26" ht="29.25" customHeight="1">
      <c r="A24" s="38"/>
      <c r="B24" s="741"/>
      <c r="C24" s="741"/>
      <c r="D24" s="732"/>
      <c r="E24" s="627"/>
      <c r="F24" s="627"/>
      <c r="G24" s="320">
        <v>5</v>
      </c>
      <c r="H24" s="320"/>
      <c r="I24" s="633"/>
      <c r="J24" s="873"/>
      <c r="K24" s="694"/>
      <c r="L24" s="697"/>
      <c r="M24" s="393"/>
      <c r="N24" s="393"/>
      <c r="O24" s="38"/>
      <c r="P24" s="38"/>
      <c r="Q24" s="38"/>
      <c r="R24" s="38"/>
      <c r="S24" s="38"/>
      <c r="T24" s="38"/>
      <c r="U24" s="38"/>
      <c r="V24" s="38"/>
      <c r="W24" s="38"/>
      <c r="X24" s="38"/>
      <c r="Y24" s="38"/>
      <c r="Z24" s="38"/>
    </row>
    <row r="25" spans="1:26" ht="29.25" customHeight="1">
      <c r="A25" s="38"/>
      <c r="B25" s="741"/>
      <c r="C25" s="741"/>
      <c r="D25" s="732"/>
      <c r="E25" s="627"/>
      <c r="F25" s="627"/>
      <c r="G25" s="320">
        <v>6</v>
      </c>
      <c r="H25" s="320"/>
      <c r="I25" s="633"/>
      <c r="J25" s="873"/>
      <c r="K25" s="694"/>
      <c r="L25" s="697"/>
      <c r="M25" s="393"/>
      <c r="N25" s="393"/>
      <c r="O25" s="38"/>
      <c r="P25" s="38"/>
      <c r="Q25" s="38"/>
      <c r="R25" s="38"/>
      <c r="S25" s="38"/>
      <c r="T25" s="38"/>
      <c r="U25" s="38"/>
      <c r="V25" s="38"/>
      <c r="W25" s="38"/>
      <c r="X25" s="38"/>
      <c r="Y25" s="38"/>
      <c r="Z25" s="38"/>
    </row>
    <row r="26" spans="1:26" ht="29.25" customHeight="1">
      <c r="A26" s="38"/>
      <c r="B26" s="741"/>
      <c r="C26" s="741"/>
      <c r="D26" s="732"/>
      <c r="E26" s="627"/>
      <c r="F26" s="627"/>
      <c r="G26" s="320">
        <v>7</v>
      </c>
      <c r="H26" s="320"/>
      <c r="I26" s="633"/>
      <c r="J26" s="873"/>
      <c r="K26" s="694"/>
      <c r="L26" s="697"/>
      <c r="M26" s="393"/>
      <c r="N26" s="393"/>
      <c r="O26" s="38"/>
      <c r="P26" s="38"/>
      <c r="Q26" s="38"/>
      <c r="R26" s="38"/>
      <c r="S26" s="38"/>
      <c r="T26" s="38"/>
      <c r="U26" s="38"/>
      <c r="V26" s="38"/>
      <c r="W26" s="38"/>
      <c r="X26" s="38"/>
      <c r="Y26" s="38"/>
      <c r="Z26" s="38"/>
    </row>
    <row r="27" spans="1:26" ht="5.25" customHeight="1">
      <c r="A27" s="38"/>
      <c r="B27" s="742"/>
      <c r="C27" s="742"/>
      <c r="D27" s="733"/>
      <c r="E27" s="628"/>
      <c r="F27" s="628"/>
      <c r="G27" s="320">
        <v>8</v>
      </c>
      <c r="H27" s="320"/>
      <c r="I27" s="634"/>
      <c r="J27" s="874"/>
      <c r="K27" s="695"/>
      <c r="L27" s="698"/>
      <c r="M27" s="393"/>
      <c r="N27" s="393"/>
      <c r="O27" s="38"/>
      <c r="P27" s="38"/>
      <c r="Q27" s="38"/>
      <c r="R27" s="38"/>
      <c r="S27" s="38"/>
      <c r="T27" s="38"/>
      <c r="U27" s="38"/>
      <c r="V27" s="38"/>
      <c r="W27" s="38"/>
      <c r="X27" s="38"/>
      <c r="Y27" s="38"/>
      <c r="Z27" s="38"/>
    </row>
    <row r="28" spans="1:26" ht="82.5" customHeight="1">
      <c r="A28" s="38"/>
      <c r="B28" s="426" t="str">
        <f>+LEFT(C28,4)</f>
        <v>16.2</v>
      </c>
      <c r="C28" s="426" t="s">
        <v>516</v>
      </c>
      <c r="D28" s="623" t="s">
        <v>517</v>
      </c>
      <c r="E28" s="896" t="s">
        <v>569</v>
      </c>
      <c r="F28" s="897">
        <v>3</v>
      </c>
      <c r="G28" s="320">
        <v>1</v>
      </c>
      <c r="H28" s="322" t="s">
        <v>717</v>
      </c>
      <c r="I28" s="735" t="s">
        <v>804</v>
      </c>
      <c r="J28" s="652">
        <v>3</v>
      </c>
      <c r="K28" s="585" t="str">
        <f>+IF(OR(ISBLANK(F28),ISBLANK(J28)),"",IF(OR(AND(F28=1,J28=1),AND(F28=1,J28=2),AND(F28=1,J28=3)),"Deficiencia de control mayor (diseño y ejecución)",IF(OR(AND(F28=2,J28=2),AND(F28=3,J28=1),AND(F28=3,J28=2),AND(F28=2,J28=1)),"Deficiencia de control (diseño o ejecución)",IF(AND(F28=2,J28=3),"Oportunidad de mejora","Mantenimiento del control"))))</f>
        <v>Mantenimiento del control</v>
      </c>
      <c r="L28" s="816">
        <f>+IF(K28="",312,IF(K28="Deficiencia de control mayor (diseño y ejecución)",320,IF(K28="Deficiencia de control (diseño o ejecución)",340,IF(K28="Oportunidad de mejora",360,380))))</f>
        <v>380</v>
      </c>
      <c r="M28" s="819">
        <v>5.9653999999999998</v>
      </c>
      <c r="N28" s="858">
        <f>+L28+M28</f>
        <v>385.96539999999999</v>
      </c>
      <c r="O28" s="38"/>
      <c r="P28" s="38"/>
      <c r="Q28" s="38"/>
      <c r="R28" s="38"/>
      <c r="S28" s="38"/>
      <c r="T28" s="38"/>
      <c r="U28" s="38"/>
      <c r="V28" s="38"/>
      <c r="W28" s="38"/>
      <c r="X28" s="38"/>
      <c r="Y28" s="38"/>
      <c r="Z28" s="38"/>
    </row>
    <row r="29" spans="1:26" ht="69" customHeight="1">
      <c r="A29" s="38"/>
      <c r="B29" s="741"/>
      <c r="C29" s="741"/>
      <c r="D29" s="732"/>
      <c r="E29" s="627"/>
      <c r="F29" s="627"/>
      <c r="G29" s="320">
        <v>2</v>
      </c>
      <c r="H29" s="277" t="s">
        <v>252</v>
      </c>
      <c r="I29" s="633"/>
      <c r="J29" s="873"/>
      <c r="K29" s="694"/>
      <c r="L29" s="697"/>
      <c r="M29" s="393"/>
      <c r="N29" s="393"/>
      <c r="O29" s="38"/>
      <c r="P29" s="38"/>
      <c r="Q29" s="38"/>
      <c r="R29" s="38"/>
      <c r="S29" s="38"/>
      <c r="T29" s="38"/>
      <c r="U29" s="38"/>
      <c r="V29" s="38"/>
      <c r="W29" s="38"/>
      <c r="X29" s="38"/>
      <c r="Y29" s="38"/>
      <c r="Z29" s="38"/>
    </row>
    <row r="30" spans="1:26" ht="36.75" customHeight="1">
      <c r="A30" s="38"/>
      <c r="B30" s="741"/>
      <c r="C30" s="741"/>
      <c r="D30" s="732"/>
      <c r="E30" s="627"/>
      <c r="F30" s="627"/>
      <c r="G30" s="320">
        <v>3</v>
      </c>
      <c r="H30" s="277" t="s">
        <v>253</v>
      </c>
      <c r="I30" s="633"/>
      <c r="J30" s="873"/>
      <c r="K30" s="694"/>
      <c r="L30" s="697"/>
      <c r="M30" s="393"/>
      <c r="N30" s="393"/>
      <c r="O30" s="38"/>
      <c r="P30" s="38"/>
      <c r="Q30" s="38"/>
      <c r="R30" s="38"/>
      <c r="S30" s="38"/>
      <c r="T30" s="38"/>
      <c r="U30" s="38"/>
      <c r="V30" s="38"/>
      <c r="W30" s="38"/>
      <c r="X30" s="38"/>
      <c r="Y30" s="38"/>
      <c r="Z30" s="38"/>
    </row>
    <row r="31" spans="1:26" ht="12" customHeight="1">
      <c r="A31" s="38"/>
      <c r="B31" s="741"/>
      <c r="C31" s="741"/>
      <c r="D31" s="732"/>
      <c r="E31" s="627"/>
      <c r="F31" s="627"/>
      <c r="G31" s="320">
        <v>4</v>
      </c>
      <c r="H31" s="322" t="s">
        <v>718</v>
      </c>
      <c r="I31" s="633"/>
      <c r="J31" s="873"/>
      <c r="K31" s="694"/>
      <c r="L31" s="697"/>
      <c r="M31" s="393"/>
      <c r="N31" s="393"/>
      <c r="O31" s="38"/>
      <c r="P31" s="38"/>
      <c r="Q31" s="38"/>
      <c r="R31" s="38"/>
      <c r="S31" s="38"/>
      <c r="T31" s="38"/>
      <c r="U31" s="38"/>
      <c r="V31" s="38"/>
      <c r="W31" s="38"/>
      <c r="X31" s="38"/>
      <c r="Y31" s="38"/>
      <c r="Z31" s="38"/>
    </row>
    <row r="32" spans="1:26" ht="12" customHeight="1">
      <c r="A32" s="38"/>
      <c r="B32" s="741"/>
      <c r="C32" s="741"/>
      <c r="D32" s="732"/>
      <c r="E32" s="627"/>
      <c r="F32" s="627"/>
      <c r="G32" s="320">
        <v>5</v>
      </c>
      <c r="H32" s="320"/>
      <c r="I32" s="633"/>
      <c r="J32" s="873"/>
      <c r="K32" s="694"/>
      <c r="L32" s="697"/>
      <c r="M32" s="393"/>
      <c r="N32" s="393"/>
      <c r="O32" s="38"/>
      <c r="P32" s="38"/>
      <c r="Q32" s="38"/>
      <c r="R32" s="38"/>
      <c r="S32" s="38"/>
      <c r="T32" s="38"/>
      <c r="U32" s="38"/>
      <c r="V32" s="38"/>
      <c r="W32" s="38"/>
      <c r="X32" s="38"/>
      <c r="Y32" s="38"/>
      <c r="Z32" s="38"/>
    </row>
    <row r="33" spans="1:26" ht="12" customHeight="1">
      <c r="A33" s="38"/>
      <c r="B33" s="741"/>
      <c r="C33" s="741"/>
      <c r="D33" s="732"/>
      <c r="E33" s="627"/>
      <c r="F33" s="627"/>
      <c r="G33" s="320">
        <v>6</v>
      </c>
      <c r="H33" s="320"/>
      <c r="I33" s="633"/>
      <c r="J33" s="873"/>
      <c r="K33" s="694"/>
      <c r="L33" s="697"/>
      <c r="M33" s="393"/>
      <c r="N33" s="393"/>
      <c r="O33" s="38"/>
      <c r="P33" s="38"/>
      <c r="Q33" s="38"/>
      <c r="R33" s="38"/>
      <c r="S33" s="38"/>
      <c r="T33" s="38"/>
      <c r="U33" s="38"/>
      <c r="V33" s="38"/>
      <c r="W33" s="38"/>
      <c r="X33" s="38"/>
      <c r="Y33" s="38"/>
      <c r="Z33" s="38"/>
    </row>
    <row r="34" spans="1:26" ht="12" customHeight="1">
      <c r="A34" s="38"/>
      <c r="B34" s="741"/>
      <c r="C34" s="741"/>
      <c r="D34" s="732"/>
      <c r="E34" s="627"/>
      <c r="F34" s="627"/>
      <c r="G34" s="320">
        <v>7</v>
      </c>
      <c r="H34" s="320"/>
      <c r="I34" s="633"/>
      <c r="J34" s="873"/>
      <c r="K34" s="694"/>
      <c r="L34" s="697"/>
      <c r="M34" s="393"/>
      <c r="N34" s="393"/>
      <c r="O34" s="38"/>
      <c r="P34" s="38"/>
      <c r="Q34" s="38"/>
      <c r="R34" s="38"/>
      <c r="S34" s="38"/>
      <c r="T34" s="38"/>
      <c r="U34" s="38"/>
      <c r="V34" s="38"/>
      <c r="W34" s="38"/>
      <c r="X34" s="38"/>
      <c r="Y34" s="38"/>
      <c r="Z34" s="38"/>
    </row>
    <row r="35" spans="1:26" ht="12" customHeight="1">
      <c r="A35" s="38"/>
      <c r="B35" s="742"/>
      <c r="C35" s="742"/>
      <c r="D35" s="733"/>
      <c r="E35" s="628"/>
      <c r="F35" s="628"/>
      <c r="G35" s="320">
        <v>8</v>
      </c>
      <c r="H35" s="320"/>
      <c r="I35" s="634"/>
      <c r="J35" s="874"/>
      <c r="K35" s="695"/>
      <c r="L35" s="698"/>
      <c r="M35" s="393"/>
      <c r="N35" s="393"/>
      <c r="O35" s="38"/>
      <c r="P35" s="38"/>
      <c r="Q35" s="38"/>
      <c r="R35" s="38"/>
      <c r="S35" s="38"/>
      <c r="T35" s="38"/>
      <c r="U35" s="38"/>
      <c r="V35" s="38"/>
      <c r="W35" s="38"/>
      <c r="X35" s="38"/>
      <c r="Y35" s="38"/>
      <c r="Z35" s="38"/>
    </row>
    <row r="36" spans="1:26" ht="30.75" customHeight="1">
      <c r="A36" s="38"/>
      <c r="B36" s="426" t="str">
        <f>+LEFT(C36,4)</f>
        <v>16.3</v>
      </c>
      <c r="C36" s="426" t="s">
        <v>254</v>
      </c>
      <c r="D36" s="623" t="s">
        <v>518</v>
      </c>
      <c r="E36" s="896" t="s">
        <v>719</v>
      </c>
      <c r="F36" s="897">
        <v>3</v>
      </c>
      <c r="G36" s="320">
        <v>1</v>
      </c>
      <c r="H36" s="277" t="s">
        <v>720</v>
      </c>
      <c r="I36" s="735" t="s">
        <v>570</v>
      </c>
      <c r="J36" s="652">
        <v>3</v>
      </c>
      <c r="K36" s="585" t="str">
        <f>+IF(OR(ISBLANK(F36),ISBLANK(J36)),"",IF(OR(AND(F36=1,J36=1),AND(F36=1,J36=2),AND(F36=1,J36=3)),"Deficiencia de control mayor (diseño y ejecución)",IF(OR(AND(F36=2,J36=2),AND(F36=3,J36=1),AND(F36=3,J36=2),AND(F36=2,J36=1)),"Deficiencia de control (diseño o ejecución)",IF(AND(F36=2,J36=3),"Oportunidad de mejora","Mantenimiento del control"))))</f>
        <v>Mantenimiento del control</v>
      </c>
      <c r="L36" s="816">
        <f>+IF(K36="",312,IF(K36="Deficiencia de control mayor (diseño y ejecución)",320,IF(K36="Deficiencia de control (diseño o ejecución)",340,IF(K36="Oportunidad de mejora",360,380))))</f>
        <v>380</v>
      </c>
      <c r="M36" s="819">
        <v>6.0122999999999998</v>
      </c>
      <c r="N36" s="858">
        <f>+L36+M36</f>
        <v>386.01229999999998</v>
      </c>
      <c r="O36" s="38"/>
      <c r="P36" s="38"/>
      <c r="Q36" s="38"/>
      <c r="R36" s="38"/>
      <c r="S36" s="38"/>
      <c r="T36" s="38"/>
      <c r="U36" s="38"/>
      <c r="V36" s="38"/>
      <c r="W36" s="38"/>
      <c r="X36" s="38"/>
      <c r="Y36" s="38"/>
      <c r="Z36" s="38"/>
    </row>
    <row r="37" spans="1:26" ht="27.75" customHeight="1">
      <c r="A37" s="38"/>
      <c r="B37" s="741"/>
      <c r="C37" s="741"/>
      <c r="D37" s="732"/>
      <c r="E37" s="627"/>
      <c r="F37" s="627"/>
      <c r="G37" s="320">
        <v>2</v>
      </c>
      <c r="H37" s="277" t="s">
        <v>252</v>
      </c>
      <c r="I37" s="633"/>
      <c r="J37" s="873"/>
      <c r="K37" s="694"/>
      <c r="L37" s="697"/>
      <c r="M37" s="393"/>
      <c r="N37" s="393"/>
      <c r="O37" s="38"/>
      <c r="P37" s="38"/>
      <c r="Q37" s="38"/>
      <c r="R37" s="38"/>
      <c r="S37" s="38"/>
      <c r="T37" s="38"/>
      <c r="U37" s="38"/>
      <c r="V37" s="38"/>
      <c r="W37" s="38"/>
      <c r="X37" s="38"/>
      <c r="Y37" s="38"/>
      <c r="Z37" s="38"/>
    </row>
    <row r="38" spans="1:26" ht="42" customHeight="1">
      <c r="A38" s="38"/>
      <c r="B38" s="741"/>
      <c r="C38" s="741"/>
      <c r="D38" s="732"/>
      <c r="E38" s="627"/>
      <c r="F38" s="627"/>
      <c r="G38" s="320">
        <v>3</v>
      </c>
      <c r="H38" s="277" t="s">
        <v>253</v>
      </c>
      <c r="I38" s="633"/>
      <c r="J38" s="873"/>
      <c r="K38" s="694"/>
      <c r="L38" s="697"/>
      <c r="M38" s="393"/>
      <c r="N38" s="393"/>
      <c r="O38" s="38"/>
      <c r="P38" s="38"/>
      <c r="Q38" s="38"/>
      <c r="R38" s="38"/>
      <c r="S38" s="38"/>
      <c r="T38" s="38"/>
      <c r="U38" s="38"/>
      <c r="V38" s="38"/>
      <c r="W38" s="38"/>
      <c r="X38" s="38"/>
      <c r="Y38" s="38"/>
      <c r="Z38" s="38"/>
    </row>
    <row r="39" spans="1:26" ht="9" customHeight="1">
      <c r="A39" s="38"/>
      <c r="B39" s="741"/>
      <c r="C39" s="741"/>
      <c r="D39" s="732"/>
      <c r="E39" s="627"/>
      <c r="F39" s="627"/>
      <c r="G39" s="320">
        <v>4</v>
      </c>
      <c r="H39" s="320"/>
      <c r="I39" s="633"/>
      <c r="J39" s="873"/>
      <c r="K39" s="694"/>
      <c r="L39" s="697"/>
      <c r="M39" s="393"/>
      <c r="N39" s="393"/>
      <c r="O39" s="38"/>
      <c r="P39" s="38"/>
      <c r="Q39" s="38"/>
      <c r="R39" s="38"/>
      <c r="S39" s="38"/>
      <c r="T39" s="38"/>
      <c r="U39" s="38"/>
      <c r="V39" s="38"/>
      <c r="W39" s="38"/>
      <c r="X39" s="38"/>
      <c r="Y39" s="38"/>
      <c r="Z39" s="38"/>
    </row>
    <row r="40" spans="1:26" ht="9" customHeight="1">
      <c r="A40" s="38"/>
      <c r="B40" s="741"/>
      <c r="C40" s="741"/>
      <c r="D40" s="732"/>
      <c r="E40" s="627"/>
      <c r="F40" s="627"/>
      <c r="G40" s="320">
        <v>5</v>
      </c>
      <c r="H40" s="320"/>
      <c r="I40" s="633"/>
      <c r="J40" s="873"/>
      <c r="K40" s="694"/>
      <c r="L40" s="697"/>
      <c r="M40" s="393"/>
      <c r="N40" s="393"/>
      <c r="O40" s="38"/>
      <c r="P40" s="38"/>
      <c r="Q40" s="38"/>
      <c r="R40" s="38"/>
      <c r="S40" s="38"/>
      <c r="T40" s="38"/>
      <c r="U40" s="38"/>
      <c r="V40" s="38"/>
      <c r="W40" s="38"/>
      <c r="X40" s="38"/>
      <c r="Y40" s="38"/>
      <c r="Z40" s="38"/>
    </row>
    <row r="41" spans="1:26" ht="9" customHeight="1">
      <c r="A41" s="38"/>
      <c r="B41" s="741"/>
      <c r="C41" s="741"/>
      <c r="D41" s="732"/>
      <c r="E41" s="627"/>
      <c r="F41" s="627"/>
      <c r="G41" s="320">
        <v>6</v>
      </c>
      <c r="H41" s="320"/>
      <c r="I41" s="633"/>
      <c r="J41" s="873"/>
      <c r="K41" s="694"/>
      <c r="L41" s="697"/>
      <c r="M41" s="393"/>
      <c r="N41" s="393"/>
      <c r="O41" s="38"/>
      <c r="P41" s="38"/>
      <c r="Q41" s="38"/>
      <c r="R41" s="38"/>
      <c r="S41" s="38"/>
      <c r="T41" s="38"/>
      <c r="U41" s="38"/>
      <c r="V41" s="38"/>
      <c r="W41" s="38"/>
      <c r="X41" s="38"/>
      <c r="Y41" s="38"/>
      <c r="Z41" s="38"/>
    </row>
    <row r="42" spans="1:26" ht="9" customHeight="1">
      <c r="A42" s="38"/>
      <c r="B42" s="741"/>
      <c r="C42" s="741"/>
      <c r="D42" s="732"/>
      <c r="E42" s="627"/>
      <c r="F42" s="627"/>
      <c r="G42" s="320">
        <v>7</v>
      </c>
      <c r="H42" s="320"/>
      <c r="I42" s="633"/>
      <c r="J42" s="873"/>
      <c r="K42" s="694"/>
      <c r="L42" s="697"/>
      <c r="M42" s="393"/>
      <c r="N42" s="393"/>
      <c r="O42" s="38"/>
      <c r="P42" s="38"/>
      <c r="Q42" s="38"/>
      <c r="R42" s="38"/>
      <c r="S42" s="38"/>
      <c r="T42" s="38"/>
      <c r="U42" s="38"/>
      <c r="V42" s="38"/>
      <c r="W42" s="38"/>
      <c r="X42" s="38"/>
      <c r="Y42" s="38"/>
      <c r="Z42" s="38"/>
    </row>
    <row r="43" spans="1:26" ht="9" customHeight="1" thickBot="1">
      <c r="A43" s="38"/>
      <c r="B43" s="742"/>
      <c r="C43" s="742"/>
      <c r="D43" s="733"/>
      <c r="E43" s="628"/>
      <c r="F43" s="628"/>
      <c r="G43" s="378">
        <v>8</v>
      </c>
      <c r="H43" s="378"/>
      <c r="I43" s="634"/>
      <c r="J43" s="874"/>
      <c r="K43" s="695"/>
      <c r="L43" s="698"/>
      <c r="M43" s="393"/>
      <c r="N43" s="393"/>
      <c r="O43" s="38"/>
      <c r="P43" s="38"/>
      <c r="Q43" s="38"/>
      <c r="R43" s="38"/>
      <c r="S43" s="38"/>
      <c r="T43" s="38"/>
      <c r="U43" s="38"/>
      <c r="V43" s="38"/>
      <c r="W43" s="38"/>
      <c r="X43" s="38"/>
      <c r="Y43" s="38"/>
      <c r="Z43" s="38"/>
    </row>
    <row r="44" spans="1:26" ht="72" customHeight="1">
      <c r="A44" s="38"/>
      <c r="B44" s="426" t="str">
        <f>+LEFT(C44,4)</f>
        <v>16.4</v>
      </c>
      <c r="C44" s="426" t="s">
        <v>255</v>
      </c>
      <c r="D44" s="571" t="s">
        <v>519</v>
      </c>
      <c r="E44" s="604" t="s">
        <v>721</v>
      </c>
      <c r="F44" s="605">
        <v>3</v>
      </c>
      <c r="G44" s="333">
        <v>1</v>
      </c>
      <c r="H44" s="270" t="s">
        <v>256</v>
      </c>
      <c r="I44" s="668" t="s">
        <v>805</v>
      </c>
      <c r="J44" s="652">
        <v>3</v>
      </c>
      <c r="K44" s="585" t="str">
        <f>+IF(OR(ISBLANK(F44),ISBLANK(J44)),"",IF(OR(AND(F44=1,J44=1),AND(F44=1,J44=2),AND(F44=1,J44=3)),"Deficiencia de control mayor (diseño y ejecución)",IF(OR(AND(F44=2,J44=2),AND(F44=3,J44=1),AND(F44=3,J44=2),AND(F44=2,J44=1)),"Deficiencia de control (diseño o ejecución)",IF(AND(F44=2,J44=3),"Oportunidad de mejora","Mantenimiento del control"))))</f>
        <v>Mantenimiento del control</v>
      </c>
      <c r="L44" s="816">
        <f>+IF(K44="",312,IF(K44="Deficiencia de control mayor (diseño y ejecución)",320,IF(K44="Deficiencia de control (diseño o ejecución)",340,IF(K44="Oportunidad de mejora",360,380))))</f>
        <v>380</v>
      </c>
      <c r="M44" s="819">
        <v>6.1235999999999997</v>
      </c>
      <c r="N44" s="858">
        <f>+L44+M44</f>
        <v>386.12360000000001</v>
      </c>
      <c r="O44" s="38"/>
      <c r="P44" s="38"/>
      <c r="Q44" s="38"/>
      <c r="R44" s="38"/>
      <c r="S44" s="38"/>
      <c r="T44" s="38"/>
      <c r="U44" s="38"/>
      <c r="V44" s="38"/>
      <c r="W44" s="38"/>
      <c r="X44" s="38"/>
      <c r="Y44" s="38"/>
      <c r="Z44" s="38"/>
    </row>
    <row r="45" spans="1:26" ht="55.5" customHeight="1">
      <c r="A45" s="38"/>
      <c r="B45" s="741"/>
      <c r="C45" s="741"/>
      <c r="D45" s="744"/>
      <c r="E45" s="575"/>
      <c r="F45" s="580"/>
      <c r="G45" s="333">
        <v>2</v>
      </c>
      <c r="H45" s="270" t="s">
        <v>257</v>
      </c>
      <c r="I45" s="895"/>
      <c r="J45" s="873"/>
      <c r="K45" s="694"/>
      <c r="L45" s="697"/>
      <c r="M45" s="393"/>
      <c r="N45" s="393"/>
      <c r="O45" s="38"/>
      <c r="P45" s="38"/>
      <c r="Q45" s="38"/>
      <c r="R45" s="38"/>
      <c r="S45" s="38"/>
      <c r="T45" s="38"/>
      <c r="U45" s="38"/>
      <c r="V45" s="38"/>
      <c r="W45" s="38"/>
      <c r="X45" s="38"/>
      <c r="Y45" s="38"/>
      <c r="Z45" s="38"/>
    </row>
    <row r="46" spans="1:26" ht="55.5" customHeight="1">
      <c r="A46" s="38"/>
      <c r="B46" s="741"/>
      <c r="C46" s="741"/>
      <c r="D46" s="744"/>
      <c r="E46" s="575"/>
      <c r="F46" s="580"/>
      <c r="G46" s="333">
        <v>3</v>
      </c>
      <c r="H46" s="270" t="s">
        <v>571</v>
      </c>
      <c r="I46" s="895"/>
      <c r="J46" s="873"/>
      <c r="K46" s="694"/>
      <c r="L46" s="697"/>
      <c r="M46" s="393"/>
      <c r="N46" s="393"/>
      <c r="O46" s="38"/>
      <c r="P46" s="38"/>
      <c r="Q46" s="38"/>
      <c r="R46" s="38"/>
      <c r="S46" s="38"/>
      <c r="T46" s="38"/>
      <c r="U46" s="38"/>
      <c r="V46" s="38"/>
      <c r="W46" s="38"/>
      <c r="X46" s="38"/>
      <c r="Y46" s="38"/>
      <c r="Z46" s="38"/>
    </row>
    <row r="47" spans="1:26" ht="55.5" customHeight="1">
      <c r="A47" s="38"/>
      <c r="B47" s="741"/>
      <c r="C47" s="741"/>
      <c r="D47" s="744"/>
      <c r="E47" s="575"/>
      <c r="F47" s="580"/>
      <c r="G47" s="333">
        <v>4</v>
      </c>
      <c r="H47" s="270" t="s">
        <v>460</v>
      </c>
      <c r="I47" s="895"/>
      <c r="J47" s="873"/>
      <c r="K47" s="694"/>
      <c r="L47" s="697"/>
      <c r="M47" s="393"/>
      <c r="N47" s="393"/>
      <c r="O47" s="38"/>
      <c r="P47" s="38"/>
      <c r="Q47" s="38"/>
      <c r="R47" s="38"/>
      <c r="S47" s="38"/>
      <c r="T47" s="38"/>
      <c r="U47" s="38"/>
      <c r="V47" s="38"/>
      <c r="W47" s="38"/>
      <c r="X47" s="38"/>
      <c r="Y47" s="38"/>
      <c r="Z47" s="38"/>
    </row>
    <row r="48" spans="1:26" ht="30.75" customHeight="1">
      <c r="A48" s="38"/>
      <c r="B48" s="741"/>
      <c r="C48" s="741"/>
      <c r="D48" s="744"/>
      <c r="E48" s="575"/>
      <c r="F48" s="580"/>
      <c r="G48" s="333">
        <v>5</v>
      </c>
      <c r="H48" s="270" t="s">
        <v>565</v>
      </c>
      <c r="I48" s="895"/>
      <c r="J48" s="873"/>
      <c r="K48" s="694"/>
      <c r="L48" s="697"/>
      <c r="M48" s="393"/>
      <c r="N48" s="393"/>
      <c r="O48" s="38"/>
      <c r="P48" s="38"/>
      <c r="Q48" s="38"/>
      <c r="R48" s="38"/>
      <c r="S48" s="38"/>
      <c r="T48" s="38"/>
      <c r="U48" s="38"/>
      <c r="V48" s="38"/>
      <c r="W48" s="38"/>
      <c r="X48" s="38"/>
      <c r="Y48" s="38"/>
      <c r="Z48" s="38"/>
    </row>
    <row r="49" spans="1:26" ht="15.75" customHeight="1">
      <c r="A49" s="38"/>
      <c r="B49" s="741"/>
      <c r="C49" s="741"/>
      <c r="D49" s="744"/>
      <c r="E49" s="575"/>
      <c r="F49" s="580"/>
      <c r="G49" s="333">
        <v>6</v>
      </c>
      <c r="H49" s="334"/>
      <c r="I49" s="895"/>
      <c r="J49" s="873"/>
      <c r="K49" s="694"/>
      <c r="L49" s="697"/>
      <c r="M49" s="393"/>
      <c r="N49" s="393"/>
      <c r="O49" s="38"/>
      <c r="P49" s="38"/>
      <c r="Q49" s="38"/>
      <c r="R49" s="38"/>
      <c r="S49" s="38"/>
      <c r="T49" s="38"/>
      <c r="U49" s="38"/>
      <c r="V49" s="38"/>
      <c r="W49" s="38"/>
      <c r="X49" s="38"/>
      <c r="Y49" s="38"/>
      <c r="Z49" s="38"/>
    </row>
    <row r="50" spans="1:26" ht="21.75" customHeight="1">
      <c r="A50" s="38"/>
      <c r="B50" s="741"/>
      <c r="C50" s="741"/>
      <c r="D50" s="744"/>
      <c r="E50" s="575"/>
      <c r="F50" s="580"/>
      <c r="G50" s="333">
        <v>7</v>
      </c>
      <c r="H50" s="334"/>
      <c r="I50" s="774"/>
      <c r="J50" s="873"/>
      <c r="K50" s="694"/>
      <c r="L50" s="697"/>
      <c r="M50" s="393"/>
      <c r="N50" s="393"/>
      <c r="O50" s="38"/>
      <c r="P50" s="38"/>
      <c r="Q50" s="38"/>
      <c r="R50" s="38"/>
      <c r="S50" s="38"/>
      <c r="T50" s="38"/>
      <c r="U50" s="38"/>
      <c r="V50" s="38"/>
      <c r="W50" s="38"/>
      <c r="X50" s="38"/>
      <c r="Y50" s="38"/>
      <c r="Z50" s="38"/>
    </row>
    <row r="51" spans="1:26" ht="33" customHeight="1" thickBot="1">
      <c r="A51" s="38"/>
      <c r="B51" s="742"/>
      <c r="C51" s="742"/>
      <c r="D51" s="745"/>
      <c r="E51" s="576"/>
      <c r="F51" s="580"/>
      <c r="G51" s="346">
        <v>8</v>
      </c>
      <c r="H51" s="379"/>
      <c r="I51" s="775"/>
      <c r="J51" s="874"/>
      <c r="K51" s="695"/>
      <c r="L51" s="698"/>
      <c r="M51" s="393"/>
      <c r="N51" s="393"/>
      <c r="O51" s="38"/>
      <c r="P51" s="38"/>
      <c r="Q51" s="38"/>
      <c r="R51" s="38"/>
      <c r="S51" s="38"/>
      <c r="T51" s="38"/>
      <c r="U51" s="38"/>
      <c r="V51" s="38"/>
      <c r="W51" s="38"/>
      <c r="X51" s="38"/>
      <c r="Y51" s="38"/>
      <c r="Z51" s="38"/>
    </row>
    <row r="52" spans="1:26" ht="16.5" customHeight="1">
      <c r="A52" s="38"/>
      <c r="B52" s="426" t="str">
        <f>+LEFT(C52,4)</f>
        <v>16.5</v>
      </c>
      <c r="C52" s="426" t="s">
        <v>258</v>
      </c>
      <c r="D52" s="571" t="s">
        <v>471</v>
      </c>
      <c r="E52" s="760" t="s">
        <v>722</v>
      </c>
      <c r="F52" s="756">
        <v>3</v>
      </c>
      <c r="G52" s="325">
        <v>1</v>
      </c>
      <c r="H52" s="271" t="s">
        <v>586</v>
      </c>
      <c r="I52" s="735" t="s">
        <v>259</v>
      </c>
      <c r="J52" s="652">
        <v>3</v>
      </c>
      <c r="K52" s="585" t="str">
        <f>+IF(OR(ISBLANK(F52),ISBLANK(J52)),"",IF(OR(AND(F52=1,J52=1),AND(F52=1,J52=2),AND(F52=1,J52=3)),"Deficiencia de control mayor (diseño y ejecución)",IF(OR(AND(F52=2,J52=2),AND(F52=3,J52=1),AND(F52=3,J52=2),AND(F52=2,J52=1)),"Deficiencia de control (diseño o ejecución)",IF(AND(F52=2,J52=3),"Oportunidad de mejora","Mantenimiento del control"))))</f>
        <v>Mantenimiento del control</v>
      </c>
      <c r="L52" s="816">
        <f>+IF(K52="",312,IF(K52="Deficiencia de control mayor (diseño y ejecución)",320,IF(K52="Deficiencia de control (diseño o ejecución)",340,IF(K52="Oportunidad de mejora",360,380))))</f>
        <v>380</v>
      </c>
      <c r="M52" s="819">
        <v>6.2135999999999996</v>
      </c>
      <c r="N52" s="858">
        <f>+L52+M52</f>
        <v>386.21359999999999</v>
      </c>
      <c r="O52" s="38"/>
      <c r="P52" s="38"/>
      <c r="Q52" s="38"/>
      <c r="R52" s="38"/>
      <c r="S52" s="38"/>
      <c r="T52" s="38"/>
      <c r="U52" s="38"/>
      <c r="V52" s="38"/>
      <c r="W52" s="38"/>
      <c r="X52" s="38"/>
      <c r="Y52" s="38"/>
      <c r="Z52" s="38"/>
    </row>
    <row r="53" spans="1:26" ht="22.5" customHeight="1">
      <c r="A53" s="38"/>
      <c r="B53" s="741"/>
      <c r="C53" s="741"/>
      <c r="D53" s="744"/>
      <c r="E53" s="761"/>
      <c r="F53" s="755"/>
      <c r="G53" s="325">
        <v>2</v>
      </c>
      <c r="H53" s="325"/>
      <c r="I53" s="633"/>
      <c r="J53" s="873"/>
      <c r="K53" s="694"/>
      <c r="L53" s="697"/>
      <c r="M53" s="393"/>
      <c r="N53" s="393"/>
      <c r="O53" s="38"/>
      <c r="P53" s="38"/>
      <c r="Q53" s="38"/>
      <c r="R53" s="38"/>
      <c r="S53" s="38"/>
      <c r="T53" s="38"/>
      <c r="U53" s="38"/>
      <c r="V53" s="38"/>
      <c r="W53" s="38"/>
      <c r="X53" s="38"/>
      <c r="Y53" s="38"/>
      <c r="Z53" s="38"/>
    </row>
    <row r="54" spans="1:26" ht="22.5" customHeight="1">
      <c r="A54" s="38"/>
      <c r="B54" s="741"/>
      <c r="C54" s="741"/>
      <c r="D54" s="744"/>
      <c r="E54" s="761"/>
      <c r="F54" s="755"/>
      <c r="G54" s="325">
        <v>3</v>
      </c>
      <c r="H54" s="325"/>
      <c r="I54" s="633"/>
      <c r="J54" s="873"/>
      <c r="K54" s="694"/>
      <c r="L54" s="697"/>
      <c r="M54" s="393"/>
      <c r="N54" s="393"/>
      <c r="O54" s="38"/>
      <c r="P54" s="38"/>
      <c r="Q54" s="38"/>
      <c r="R54" s="38"/>
      <c r="S54" s="38"/>
      <c r="T54" s="38"/>
      <c r="U54" s="38"/>
      <c r="V54" s="38"/>
      <c r="W54" s="38"/>
      <c r="X54" s="38"/>
      <c r="Y54" s="38"/>
      <c r="Z54" s="38"/>
    </row>
    <row r="55" spans="1:26" ht="22.5" customHeight="1">
      <c r="A55" s="38"/>
      <c r="B55" s="741"/>
      <c r="C55" s="741"/>
      <c r="D55" s="744"/>
      <c r="E55" s="761"/>
      <c r="F55" s="755"/>
      <c r="G55" s="325">
        <v>4</v>
      </c>
      <c r="H55" s="325"/>
      <c r="I55" s="633"/>
      <c r="J55" s="873"/>
      <c r="K55" s="694"/>
      <c r="L55" s="697"/>
      <c r="M55" s="393"/>
      <c r="N55" s="393"/>
      <c r="O55" s="38"/>
      <c r="P55" s="38"/>
      <c r="Q55" s="38"/>
      <c r="R55" s="38"/>
      <c r="S55" s="38"/>
      <c r="T55" s="38"/>
      <c r="U55" s="38"/>
      <c r="V55" s="38"/>
      <c r="W55" s="38"/>
      <c r="X55" s="38"/>
      <c r="Y55" s="38"/>
      <c r="Z55" s="38"/>
    </row>
    <row r="56" spans="1:26" ht="22.5" customHeight="1">
      <c r="A56" s="38"/>
      <c r="B56" s="741"/>
      <c r="C56" s="741"/>
      <c r="D56" s="744"/>
      <c r="E56" s="761"/>
      <c r="F56" s="755"/>
      <c r="G56" s="325">
        <v>5</v>
      </c>
      <c r="H56" s="325"/>
      <c r="I56" s="633"/>
      <c r="J56" s="873"/>
      <c r="K56" s="694"/>
      <c r="L56" s="697"/>
      <c r="M56" s="393"/>
      <c r="N56" s="393"/>
      <c r="O56" s="38"/>
      <c r="P56" s="38"/>
      <c r="Q56" s="38"/>
      <c r="R56" s="38"/>
      <c r="S56" s="38"/>
      <c r="T56" s="38"/>
      <c r="U56" s="38"/>
      <c r="V56" s="38"/>
      <c r="W56" s="38"/>
      <c r="X56" s="38"/>
      <c r="Y56" s="38"/>
      <c r="Z56" s="38"/>
    </row>
    <row r="57" spans="1:26" ht="22.5" customHeight="1">
      <c r="A57" s="38"/>
      <c r="B57" s="741"/>
      <c r="C57" s="741"/>
      <c r="D57" s="744"/>
      <c r="E57" s="761"/>
      <c r="F57" s="755"/>
      <c r="G57" s="325">
        <v>6</v>
      </c>
      <c r="H57" s="325"/>
      <c r="I57" s="633"/>
      <c r="J57" s="873"/>
      <c r="K57" s="694"/>
      <c r="L57" s="697"/>
      <c r="M57" s="393"/>
      <c r="N57" s="393"/>
      <c r="O57" s="38"/>
      <c r="P57" s="38"/>
      <c r="Q57" s="38"/>
      <c r="R57" s="38"/>
      <c r="S57" s="38"/>
      <c r="T57" s="38"/>
      <c r="U57" s="38"/>
      <c r="V57" s="38"/>
      <c r="W57" s="38"/>
      <c r="X57" s="38"/>
      <c r="Y57" s="38"/>
      <c r="Z57" s="38"/>
    </row>
    <row r="58" spans="1:26" ht="22.5" customHeight="1">
      <c r="A58" s="38"/>
      <c r="B58" s="741"/>
      <c r="C58" s="741"/>
      <c r="D58" s="744"/>
      <c r="E58" s="761"/>
      <c r="F58" s="755"/>
      <c r="G58" s="325">
        <v>7</v>
      </c>
      <c r="H58" s="325"/>
      <c r="I58" s="633"/>
      <c r="J58" s="873"/>
      <c r="K58" s="694"/>
      <c r="L58" s="697"/>
      <c r="M58" s="393"/>
      <c r="N58" s="393"/>
      <c r="O58" s="38"/>
      <c r="P58" s="38"/>
      <c r="Q58" s="38"/>
      <c r="R58" s="38"/>
      <c r="S58" s="38"/>
      <c r="T58" s="38"/>
      <c r="U58" s="38"/>
      <c r="V58" s="38"/>
      <c r="W58" s="38"/>
      <c r="X58" s="38"/>
      <c r="Y58" s="38"/>
      <c r="Z58" s="38"/>
    </row>
    <row r="59" spans="1:26" ht="22.5" customHeight="1">
      <c r="A59" s="38"/>
      <c r="B59" s="742"/>
      <c r="C59" s="742"/>
      <c r="D59" s="745"/>
      <c r="E59" s="762"/>
      <c r="F59" s="755"/>
      <c r="G59" s="325">
        <v>8</v>
      </c>
      <c r="H59" s="325"/>
      <c r="I59" s="634"/>
      <c r="J59" s="874"/>
      <c r="K59" s="695"/>
      <c r="L59" s="698"/>
      <c r="M59" s="393"/>
      <c r="N59" s="393"/>
      <c r="O59" s="38"/>
      <c r="P59" s="38"/>
      <c r="Q59" s="38"/>
      <c r="R59" s="38"/>
      <c r="S59" s="38"/>
      <c r="T59" s="38"/>
      <c r="U59" s="38"/>
      <c r="V59" s="38"/>
      <c r="W59" s="38"/>
      <c r="X59" s="38"/>
      <c r="Y59" s="38"/>
      <c r="Z59" s="38"/>
    </row>
    <row r="60" spans="1:26" ht="22.5" customHeight="1">
      <c r="A60" s="38"/>
      <c r="B60" s="886"/>
      <c r="C60" s="886" t="s">
        <v>260</v>
      </c>
      <c r="D60" s="881" t="s">
        <v>8</v>
      </c>
      <c r="E60" s="888" t="s">
        <v>611</v>
      </c>
      <c r="F60" s="890" t="s">
        <v>603</v>
      </c>
      <c r="G60" s="882" t="s">
        <v>112</v>
      </c>
      <c r="H60" s="883"/>
      <c r="I60" s="884"/>
      <c r="J60" s="891" t="s">
        <v>604</v>
      </c>
      <c r="K60" s="892" t="s">
        <v>128</v>
      </c>
      <c r="L60" s="593"/>
      <c r="M60" s="593"/>
      <c r="N60" s="885"/>
      <c r="O60" s="38"/>
      <c r="P60" s="38"/>
      <c r="Q60" s="38"/>
      <c r="R60" s="38"/>
      <c r="S60" s="38"/>
      <c r="T60" s="38"/>
      <c r="U60" s="38"/>
      <c r="V60" s="38"/>
      <c r="W60" s="38"/>
      <c r="X60" s="38"/>
      <c r="Y60" s="38"/>
      <c r="Z60" s="38"/>
    </row>
    <row r="61" spans="1:26" ht="22.5" customHeight="1">
      <c r="A61" s="38"/>
      <c r="B61" s="887"/>
      <c r="C61" s="887"/>
      <c r="D61" s="887"/>
      <c r="E61" s="887"/>
      <c r="F61" s="887"/>
      <c r="G61" s="879" t="s">
        <v>13</v>
      </c>
      <c r="H61" s="881" t="s">
        <v>15</v>
      </c>
      <c r="I61" s="881" t="s">
        <v>15</v>
      </c>
      <c r="J61" s="887"/>
      <c r="K61" s="893"/>
      <c r="L61" s="393"/>
      <c r="M61" s="393"/>
      <c r="N61" s="393"/>
      <c r="O61" s="38"/>
      <c r="P61" s="38"/>
      <c r="Q61" s="38"/>
      <c r="R61" s="38"/>
      <c r="S61" s="38"/>
      <c r="T61" s="38"/>
      <c r="U61" s="38"/>
      <c r="V61" s="38"/>
      <c r="W61" s="38"/>
      <c r="X61" s="38"/>
      <c r="Y61" s="38"/>
      <c r="Z61" s="38"/>
    </row>
    <row r="62" spans="1:26" ht="77.25" customHeight="1">
      <c r="A62" s="38"/>
      <c r="B62" s="880"/>
      <c r="C62" s="880"/>
      <c r="D62" s="880"/>
      <c r="E62" s="889"/>
      <c r="F62" s="880"/>
      <c r="G62" s="880"/>
      <c r="H62" s="880"/>
      <c r="I62" s="880"/>
      <c r="J62" s="880"/>
      <c r="K62" s="894"/>
      <c r="L62" s="393"/>
      <c r="M62" s="393"/>
      <c r="N62" s="393"/>
      <c r="O62" s="38"/>
      <c r="P62" s="38"/>
      <c r="Q62" s="38"/>
      <c r="R62" s="38"/>
      <c r="S62" s="38"/>
      <c r="T62" s="38"/>
      <c r="U62" s="38"/>
      <c r="V62" s="38"/>
      <c r="W62" s="38"/>
      <c r="X62" s="38"/>
      <c r="Y62" s="38"/>
      <c r="Z62" s="38"/>
    </row>
    <row r="63" spans="1:26" ht="89.25" customHeight="1">
      <c r="A63" s="38"/>
      <c r="B63" s="426" t="str">
        <f>+LEFT(C63,5)</f>
        <v xml:space="preserve">17.1 </v>
      </c>
      <c r="C63" s="426" t="s">
        <v>261</v>
      </c>
      <c r="D63" s="571" t="s">
        <v>471</v>
      </c>
      <c r="E63" s="571" t="s">
        <v>723</v>
      </c>
      <c r="F63" s="665">
        <v>2</v>
      </c>
      <c r="G63" s="338">
        <v>1</v>
      </c>
      <c r="H63" s="174" t="s">
        <v>262</v>
      </c>
      <c r="I63" s="850" t="s">
        <v>810</v>
      </c>
      <c r="J63" s="652">
        <v>2</v>
      </c>
      <c r="K63" s="669" t="str">
        <f>+IF(OR(ISBLANK(F63),ISBLANK(J63)),"",IF(OR(AND(F63=1,J63=1),AND(F63=1,J63=2),AND(F63=1,J63=3)),"Deficiencia de control mayor (diseño y ejecución)",IF(OR(AND(F63=2,J63=2),AND(F63=3,J63=1),AND(F63=3,J63=2),AND(F63=2,J63=1)),"Deficiencia de control (diseño o ejecución)",IF(AND(F63=2,J63=3),"Oportunidad de mejora","Mantenimiento del control"))))</f>
        <v>Deficiencia de control (diseño o ejecución)</v>
      </c>
      <c r="L63" s="816">
        <f>+IF(K63="",312,IF(K63="Deficiencia de control mayor (diseño y ejecución)",320,IF(K63="Deficiencia de control (diseño o ejecución)",340,IF(K63="Oportunidad de mejora",360,380))))</f>
        <v>340</v>
      </c>
      <c r="M63" s="819">
        <v>6.3258000000000001</v>
      </c>
      <c r="N63" s="858">
        <f>+L63+M63</f>
        <v>346.32580000000002</v>
      </c>
      <c r="O63" s="38"/>
      <c r="P63" s="38"/>
      <c r="Q63" s="38"/>
      <c r="R63" s="38"/>
      <c r="S63" s="38"/>
      <c r="T63" s="38"/>
      <c r="U63" s="38"/>
      <c r="V63" s="38"/>
      <c r="W63" s="38"/>
      <c r="X63" s="38"/>
      <c r="Y63" s="38"/>
      <c r="Z63" s="38"/>
    </row>
    <row r="64" spans="1:26" ht="62.25" customHeight="1">
      <c r="A64" s="38"/>
      <c r="B64" s="741"/>
      <c r="C64" s="741"/>
      <c r="D64" s="744"/>
      <c r="E64" s="572"/>
      <c r="F64" s="572"/>
      <c r="G64" s="46">
        <v>2</v>
      </c>
      <c r="H64" s="244" t="s">
        <v>461</v>
      </c>
      <c r="I64" s="681"/>
      <c r="J64" s="873"/>
      <c r="K64" s="694"/>
      <c r="L64" s="697"/>
      <c r="M64" s="393"/>
      <c r="N64" s="393"/>
      <c r="O64" s="38"/>
      <c r="P64" s="38"/>
      <c r="Q64" s="38"/>
      <c r="R64" s="38"/>
      <c r="S64" s="38"/>
      <c r="T64" s="38"/>
      <c r="U64" s="38"/>
      <c r="V64" s="38"/>
      <c r="W64" s="38"/>
      <c r="X64" s="38"/>
      <c r="Y64" s="38"/>
      <c r="Z64" s="38"/>
    </row>
    <row r="65" spans="1:26" ht="52.5" customHeight="1">
      <c r="A65" s="38"/>
      <c r="B65" s="741"/>
      <c r="C65" s="741"/>
      <c r="D65" s="744"/>
      <c r="E65" s="572"/>
      <c r="F65" s="572"/>
      <c r="G65" s="46">
        <v>3</v>
      </c>
      <c r="H65" s="244" t="s">
        <v>682</v>
      </c>
      <c r="I65" s="681"/>
      <c r="J65" s="873"/>
      <c r="K65" s="694"/>
      <c r="L65" s="697"/>
      <c r="M65" s="393"/>
      <c r="N65" s="393"/>
      <c r="O65" s="38"/>
      <c r="P65" s="38"/>
      <c r="Q65" s="38"/>
      <c r="R65" s="38"/>
      <c r="S65" s="38"/>
      <c r="T65" s="38"/>
      <c r="U65" s="38"/>
      <c r="V65" s="38"/>
      <c r="W65" s="38"/>
      <c r="X65" s="38"/>
      <c r="Y65" s="38"/>
      <c r="Z65" s="38"/>
    </row>
    <row r="66" spans="1:26" ht="28.5" customHeight="1">
      <c r="A66" s="38"/>
      <c r="B66" s="741"/>
      <c r="C66" s="741"/>
      <c r="D66" s="744"/>
      <c r="E66" s="572"/>
      <c r="F66" s="572"/>
      <c r="G66" s="46">
        <v>4</v>
      </c>
      <c r="H66" s="244"/>
      <c r="I66" s="681"/>
      <c r="J66" s="873"/>
      <c r="K66" s="694"/>
      <c r="L66" s="697"/>
      <c r="M66" s="393"/>
      <c r="N66" s="393"/>
      <c r="O66" s="38"/>
      <c r="P66" s="38"/>
      <c r="Q66" s="38"/>
      <c r="R66" s="38"/>
      <c r="S66" s="38"/>
      <c r="T66" s="38"/>
      <c r="U66" s="38"/>
      <c r="V66" s="38"/>
      <c r="W66" s="38"/>
      <c r="X66" s="38"/>
      <c r="Y66" s="38"/>
      <c r="Z66" s="38"/>
    </row>
    <row r="67" spans="1:26" ht="19.5" customHeight="1">
      <c r="A67" s="38"/>
      <c r="B67" s="741"/>
      <c r="C67" s="741"/>
      <c r="D67" s="744"/>
      <c r="E67" s="572"/>
      <c r="F67" s="572"/>
      <c r="G67" s="46">
        <v>5</v>
      </c>
      <c r="H67" s="174"/>
      <c r="I67" s="681"/>
      <c r="J67" s="873"/>
      <c r="K67" s="694"/>
      <c r="L67" s="697"/>
      <c r="M67" s="393"/>
      <c r="N67" s="393"/>
      <c r="O67" s="38"/>
      <c r="P67" s="38"/>
      <c r="Q67" s="38"/>
      <c r="R67" s="38"/>
      <c r="S67" s="38"/>
      <c r="T67" s="38"/>
      <c r="U67" s="38"/>
      <c r="V67" s="38"/>
      <c r="W67" s="38"/>
      <c r="X67" s="38"/>
      <c r="Y67" s="38"/>
      <c r="Z67" s="38"/>
    </row>
    <row r="68" spans="1:26" ht="26.25" customHeight="1">
      <c r="A68" s="38"/>
      <c r="B68" s="741"/>
      <c r="C68" s="741"/>
      <c r="D68" s="744"/>
      <c r="E68" s="572"/>
      <c r="F68" s="572"/>
      <c r="G68" s="46">
        <v>6</v>
      </c>
      <c r="H68" s="174"/>
      <c r="I68" s="681"/>
      <c r="J68" s="873"/>
      <c r="K68" s="694"/>
      <c r="L68" s="697"/>
      <c r="M68" s="393"/>
      <c r="N68" s="393"/>
      <c r="O68" s="38"/>
      <c r="P68" s="38"/>
      <c r="Q68" s="38"/>
      <c r="R68" s="38"/>
      <c r="S68" s="38"/>
      <c r="T68" s="38"/>
      <c r="U68" s="38"/>
      <c r="V68" s="38"/>
      <c r="W68" s="38"/>
      <c r="X68" s="38"/>
      <c r="Y68" s="38"/>
      <c r="Z68" s="38"/>
    </row>
    <row r="69" spans="1:26" ht="27.75" customHeight="1">
      <c r="A69" s="38"/>
      <c r="B69" s="741"/>
      <c r="C69" s="741"/>
      <c r="D69" s="744"/>
      <c r="E69" s="572"/>
      <c r="F69" s="572"/>
      <c r="G69" s="46">
        <v>7</v>
      </c>
      <c r="H69" s="46"/>
      <c r="I69" s="681"/>
      <c r="J69" s="873"/>
      <c r="K69" s="694"/>
      <c r="L69" s="697"/>
      <c r="M69" s="393"/>
      <c r="N69" s="393"/>
      <c r="O69" s="38"/>
      <c r="P69" s="38"/>
      <c r="Q69" s="38"/>
      <c r="R69" s="38"/>
      <c r="S69" s="38"/>
      <c r="T69" s="38"/>
      <c r="U69" s="38"/>
      <c r="V69" s="38"/>
      <c r="W69" s="38"/>
      <c r="X69" s="38"/>
      <c r="Y69" s="38"/>
      <c r="Z69" s="38"/>
    </row>
    <row r="70" spans="1:26" ht="24" customHeight="1">
      <c r="A70" s="38"/>
      <c r="B70" s="742"/>
      <c r="C70" s="742"/>
      <c r="D70" s="745"/>
      <c r="E70" s="573"/>
      <c r="F70" s="573"/>
      <c r="G70" s="318">
        <v>8</v>
      </c>
      <c r="H70" s="318"/>
      <c r="I70" s="682"/>
      <c r="J70" s="874"/>
      <c r="K70" s="695"/>
      <c r="L70" s="698"/>
      <c r="M70" s="393"/>
      <c r="N70" s="393"/>
      <c r="O70" s="38"/>
      <c r="P70" s="38"/>
      <c r="Q70" s="38"/>
      <c r="R70" s="38"/>
      <c r="S70" s="38"/>
      <c r="T70" s="38"/>
      <c r="U70" s="38"/>
      <c r="V70" s="38"/>
      <c r="W70" s="38"/>
      <c r="X70" s="38"/>
      <c r="Y70" s="38"/>
      <c r="Z70" s="38"/>
    </row>
    <row r="71" spans="1:26" ht="89.25" customHeight="1">
      <c r="A71" s="38"/>
      <c r="B71" s="426" t="str">
        <f>+LEFT(C71,5)</f>
        <v xml:space="preserve">17.2 </v>
      </c>
      <c r="C71" s="878" t="s">
        <v>263</v>
      </c>
      <c r="D71" s="571" t="s">
        <v>471</v>
      </c>
      <c r="E71" s="571" t="s">
        <v>587</v>
      </c>
      <c r="F71" s="665">
        <v>3</v>
      </c>
      <c r="G71" s="338">
        <v>1</v>
      </c>
      <c r="H71" s="368" t="s">
        <v>243</v>
      </c>
      <c r="I71" s="845" t="s">
        <v>806</v>
      </c>
      <c r="J71" s="652">
        <v>3</v>
      </c>
      <c r="K71" s="585" t="str">
        <f>+IF(OR(ISBLANK(F71),ISBLANK(J71)),"",IF(OR(AND(F71=1,J71=1),AND(F71=1,J71=2),AND(F71=1,J71=3)),"Deficiencia de control mayor (diseño y ejecución)",IF(OR(AND(F71=2,J71=2),AND(F71=3,J71=1),AND(F71=3,J71=2),AND(F71=2,J71=1)),"Deficiencia de control (diseño o ejecución)",IF(AND(F71=2,J71=3),"Oportunidad de mejora","Mantenimiento del control"))))</f>
        <v>Mantenimiento del control</v>
      </c>
      <c r="L71" s="816">
        <f>+IF(K71="",312,IF(K71="Deficiencia de control mayor (diseño y ejecución)",320,IF(K71="Deficiencia de control (diseño o ejecución)",340,IF(K71="Oportunidad de mejora",360,380))))</f>
        <v>380</v>
      </c>
      <c r="M71" s="819">
        <v>6.4569000000000001</v>
      </c>
      <c r="N71" s="858">
        <f>+L71+M71</f>
        <v>386.45690000000002</v>
      </c>
      <c r="O71" s="38"/>
      <c r="P71" s="38"/>
      <c r="Q71" s="38"/>
      <c r="R71" s="38"/>
      <c r="S71" s="38"/>
      <c r="T71" s="38"/>
      <c r="U71" s="38"/>
      <c r="V71" s="38"/>
      <c r="W71" s="38"/>
      <c r="X71" s="38"/>
      <c r="Y71" s="38"/>
      <c r="Z71" s="38"/>
    </row>
    <row r="72" spans="1:26" ht="30.75" customHeight="1">
      <c r="A72" s="38"/>
      <c r="B72" s="741"/>
      <c r="C72" s="741"/>
      <c r="D72" s="744"/>
      <c r="E72" s="572"/>
      <c r="F72" s="572"/>
      <c r="G72" s="46">
        <v>2</v>
      </c>
      <c r="H72" s="174" t="s">
        <v>724</v>
      </c>
      <c r="I72" s="744"/>
      <c r="J72" s="873"/>
      <c r="K72" s="694"/>
      <c r="L72" s="697"/>
      <c r="M72" s="393"/>
      <c r="N72" s="393"/>
      <c r="O72" s="38"/>
      <c r="P72" s="38"/>
      <c r="Q72" s="38"/>
      <c r="R72" s="38"/>
      <c r="S72" s="38"/>
      <c r="T72" s="38"/>
      <c r="U72" s="38"/>
      <c r="V72" s="38"/>
      <c r="W72" s="38"/>
      <c r="X72" s="38"/>
      <c r="Y72" s="38"/>
      <c r="Z72" s="38"/>
    </row>
    <row r="73" spans="1:26" ht="30.75" customHeight="1">
      <c r="A73" s="38"/>
      <c r="B73" s="741"/>
      <c r="C73" s="741"/>
      <c r="D73" s="744"/>
      <c r="E73" s="572"/>
      <c r="F73" s="572"/>
      <c r="G73" s="46">
        <v>3</v>
      </c>
      <c r="H73" s="174"/>
      <c r="I73" s="744"/>
      <c r="J73" s="873"/>
      <c r="K73" s="694"/>
      <c r="L73" s="697"/>
      <c r="M73" s="393"/>
      <c r="N73" s="393"/>
      <c r="O73" s="38"/>
      <c r="P73" s="38"/>
      <c r="Q73" s="38"/>
      <c r="R73" s="38"/>
      <c r="S73" s="38"/>
      <c r="T73" s="38"/>
      <c r="U73" s="38"/>
      <c r="V73" s="38"/>
      <c r="W73" s="38"/>
      <c r="X73" s="38"/>
      <c r="Y73" s="38"/>
      <c r="Z73" s="38"/>
    </row>
    <row r="74" spans="1:26" ht="19.5" customHeight="1">
      <c r="A74" s="38"/>
      <c r="B74" s="741"/>
      <c r="C74" s="741"/>
      <c r="D74" s="744"/>
      <c r="E74" s="572"/>
      <c r="F74" s="572"/>
      <c r="G74" s="46">
        <v>4</v>
      </c>
      <c r="H74" s="46"/>
      <c r="I74" s="744"/>
      <c r="J74" s="873"/>
      <c r="K74" s="694"/>
      <c r="L74" s="697"/>
      <c r="M74" s="393"/>
      <c r="N74" s="393"/>
      <c r="O74" s="38"/>
      <c r="P74" s="38"/>
      <c r="Q74" s="38"/>
      <c r="R74" s="38"/>
      <c r="S74" s="38"/>
      <c r="T74" s="38"/>
      <c r="U74" s="38"/>
      <c r="V74" s="38"/>
      <c r="W74" s="38"/>
      <c r="X74" s="38"/>
      <c r="Y74" s="38"/>
      <c r="Z74" s="38"/>
    </row>
    <row r="75" spans="1:26" ht="19.5" customHeight="1">
      <c r="A75" s="38"/>
      <c r="B75" s="741"/>
      <c r="C75" s="741"/>
      <c r="D75" s="744"/>
      <c r="E75" s="572"/>
      <c r="F75" s="572"/>
      <c r="G75" s="46">
        <v>5</v>
      </c>
      <c r="H75" s="46"/>
      <c r="I75" s="744"/>
      <c r="J75" s="873"/>
      <c r="K75" s="694"/>
      <c r="L75" s="697"/>
      <c r="M75" s="393"/>
      <c r="N75" s="393"/>
      <c r="O75" s="38"/>
      <c r="P75" s="38"/>
      <c r="Q75" s="38"/>
      <c r="R75" s="38"/>
      <c r="S75" s="38"/>
      <c r="T75" s="38"/>
      <c r="U75" s="38"/>
      <c r="V75" s="38"/>
      <c r="W75" s="38"/>
      <c r="X75" s="38"/>
      <c r="Y75" s="38"/>
      <c r="Z75" s="38"/>
    </row>
    <row r="76" spans="1:26" ht="19.5" customHeight="1">
      <c r="A76" s="38"/>
      <c r="B76" s="741"/>
      <c r="C76" s="741"/>
      <c r="D76" s="744"/>
      <c r="E76" s="572"/>
      <c r="F76" s="572"/>
      <c r="G76" s="46">
        <v>6</v>
      </c>
      <c r="H76" s="46"/>
      <c r="I76" s="744"/>
      <c r="J76" s="873"/>
      <c r="K76" s="694"/>
      <c r="L76" s="697"/>
      <c r="M76" s="393"/>
      <c r="N76" s="393"/>
      <c r="O76" s="38"/>
      <c r="P76" s="38"/>
      <c r="Q76" s="38"/>
      <c r="R76" s="38"/>
      <c r="S76" s="38"/>
      <c r="T76" s="38"/>
      <c r="U76" s="38"/>
      <c r="V76" s="38"/>
      <c r="W76" s="38"/>
      <c r="X76" s="38"/>
      <c r="Y76" s="38"/>
      <c r="Z76" s="38"/>
    </row>
    <row r="77" spans="1:26" ht="19.5" customHeight="1">
      <c r="A77" s="38"/>
      <c r="B77" s="741"/>
      <c r="C77" s="741"/>
      <c r="D77" s="744"/>
      <c r="E77" s="572"/>
      <c r="F77" s="572"/>
      <c r="G77" s="46">
        <v>7</v>
      </c>
      <c r="H77" s="46"/>
      <c r="I77" s="744"/>
      <c r="J77" s="873"/>
      <c r="K77" s="694"/>
      <c r="L77" s="697"/>
      <c r="M77" s="393"/>
      <c r="N77" s="393"/>
      <c r="O77" s="38"/>
      <c r="P77" s="38"/>
      <c r="Q77" s="38"/>
      <c r="R77" s="38"/>
      <c r="S77" s="38"/>
      <c r="T77" s="38"/>
      <c r="U77" s="38"/>
      <c r="V77" s="38"/>
      <c r="W77" s="38"/>
      <c r="X77" s="38"/>
      <c r="Y77" s="38"/>
      <c r="Z77" s="38"/>
    </row>
    <row r="78" spans="1:26" ht="19.5" customHeight="1" thickBot="1">
      <c r="A78" s="38"/>
      <c r="B78" s="742"/>
      <c r="C78" s="742"/>
      <c r="D78" s="745"/>
      <c r="E78" s="573"/>
      <c r="F78" s="573"/>
      <c r="G78" s="332">
        <v>8</v>
      </c>
      <c r="H78" s="332"/>
      <c r="I78" s="745"/>
      <c r="J78" s="874"/>
      <c r="K78" s="695"/>
      <c r="L78" s="698"/>
      <c r="M78" s="393"/>
      <c r="N78" s="393"/>
      <c r="O78" s="38"/>
      <c r="P78" s="38"/>
      <c r="Q78" s="38"/>
      <c r="R78" s="38"/>
      <c r="S78" s="38"/>
      <c r="T78" s="38"/>
      <c r="U78" s="38"/>
      <c r="V78" s="38"/>
      <c r="W78" s="38"/>
      <c r="X78" s="38"/>
      <c r="Y78" s="38"/>
      <c r="Z78" s="38"/>
    </row>
    <row r="79" spans="1:26" ht="80.25" customHeight="1">
      <c r="A79" s="38"/>
      <c r="B79" s="426" t="str">
        <f>+LEFT(C79,5)</f>
        <v xml:space="preserve">17.3 </v>
      </c>
      <c r="C79" s="426" t="s">
        <v>264</v>
      </c>
      <c r="D79" s="623" t="s">
        <v>471</v>
      </c>
      <c r="E79" s="643" t="s">
        <v>725</v>
      </c>
      <c r="F79" s="646">
        <v>3</v>
      </c>
      <c r="G79" s="320">
        <v>1</v>
      </c>
      <c r="H79" s="322" t="s">
        <v>265</v>
      </c>
      <c r="I79" s="677" t="s">
        <v>809</v>
      </c>
      <c r="J79" s="652">
        <v>2</v>
      </c>
      <c r="K79" s="669" t="str">
        <f>+IF(OR(ISBLANK(F79),ISBLANK(J79)),"",IF(OR(AND(F79=1,J79=1),AND(F79=1,J79=2),AND(F79=1,J79=3)),"Deficiencia de control mayor (diseño y ejecución)",IF(OR(AND(F79=2,J79=2),AND(F79=3,J79=1),AND(F79=3,J79=2),AND(F79=2,J79=1)),"Deficiencia de control (diseño o ejecución)",IF(AND(F79=2,J79=3),"Oportunidad de mejora","Mantenimiento del control"))))</f>
        <v>Deficiencia de control (diseño o ejecución)</v>
      </c>
      <c r="L79" s="440">
        <f>+IF(K79="",312,IF(K79="Deficiencia de control mayor (diseño y ejecución)",320,IF(K79="Deficiencia de control (diseño o ejecución)",340,IF(K79="Oportunidad de mejora",360,380))))</f>
        <v>340</v>
      </c>
      <c r="M79" s="819">
        <v>6.5632000000000001</v>
      </c>
      <c r="N79" s="858">
        <f>+L79+M79</f>
        <v>346.56319999999999</v>
      </c>
      <c r="O79" s="38"/>
      <c r="P79" s="38"/>
      <c r="Q79" s="38"/>
      <c r="R79" s="38"/>
      <c r="S79" s="38"/>
      <c r="T79" s="38"/>
      <c r="U79" s="38"/>
      <c r="V79" s="38"/>
      <c r="W79" s="38"/>
      <c r="X79" s="38"/>
      <c r="Y79" s="38"/>
      <c r="Z79" s="38"/>
    </row>
    <row r="80" spans="1:26" ht="45" customHeight="1">
      <c r="A80" s="38"/>
      <c r="B80" s="741"/>
      <c r="C80" s="741"/>
      <c r="D80" s="732"/>
      <c r="E80" s="644"/>
      <c r="F80" s="647"/>
      <c r="G80" s="320">
        <v>2</v>
      </c>
      <c r="H80" s="277" t="s">
        <v>153</v>
      </c>
      <c r="I80" s="678"/>
      <c r="J80" s="873"/>
      <c r="K80" s="694"/>
      <c r="L80" s="697"/>
      <c r="M80" s="393"/>
      <c r="N80" s="393"/>
      <c r="O80" s="38"/>
      <c r="P80" s="38"/>
      <c r="Q80" s="38"/>
      <c r="R80" s="38"/>
      <c r="S80" s="38"/>
      <c r="T80" s="38"/>
      <c r="U80" s="38"/>
      <c r="V80" s="38"/>
      <c r="W80" s="38"/>
      <c r="X80" s="38"/>
      <c r="Y80" s="38"/>
      <c r="Z80" s="38"/>
    </row>
    <row r="81" spans="1:26" ht="45" customHeight="1">
      <c r="A81" s="38"/>
      <c r="B81" s="741"/>
      <c r="C81" s="741"/>
      <c r="D81" s="732"/>
      <c r="E81" s="644"/>
      <c r="F81" s="647"/>
      <c r="G81" s="320">
        <v>3</v>
      </c>
      <c r="H81" s="277" t="s">
        <v>131</v>
      </c>
      <c r="I81" s="678"/>
      <c r="J81" s="873"/>
      <c r="K81" s="694"/>
      <c r="L81" s="697"/>
      <c r="M81" s="393"/>
      <c r="N81" s="393"/>
      <c r="O81" s="38"/>
      <c r="P81" s="38"/>
      <c r="Q81" s="38"/>
      <c r="R81" s="38"/>
      <c r="S81" s="38"/>
      <c r="T81" s="38"/>
      <c r="U81" s="38"/>
      <c r="V81" s="38"/>
      <c r="W81" s="38"/>
      <c r="X81" s="38"/>
      <c r="Y81" s="38"/>
      <c r="Z81" s="38"/>
    </row>
    <row r="82" spans="1:26" ht="75" customHeight="1">
      <c r="A82" s="38"/>
      <c r="B82" s="741"/>
      <c r="C82" s="741"/>
      <c r="D82" s="732"/>
      <c r="E82" s="644"/>
      <c r="F82" s="647"/>
      <c r="G82" s="320">
        <v>4</v>
      </c>
      <c r="H82" s="322" t="s">
        <v>726</v>
      </c>
      <c r="I82" s="678"/>
      <c r="J82" s="873"/>
      <c r="K82" s="694"/>
      <c r="L82" s="697"/>
      <c r="M82" s="393"/>
      <c r="N82" s="393"/>
      <c r="O82" s="38"/>
      <c r="P82" s="38"/>
      <c r="Q82" s="38"/>
      <c r="R82" s="38"/>
      <c r="S82" s="38"/>
      <c r="T82" s="38"/>
      <c r="U82" s="38"/>
      <c r="V82" s="38"/>
      <c r="W82" s="38"/>
      <c r="X82" s="38"/>
      <c r="Y82" s="38"/>
      <c r="Z82" s="38"/>
    </row>
    <row r="83" spans="1:26" ht="34.5" customHeight="1">
      <c r="A83" s="38"/>
      <c r="B83" s="741"/>
      <c r="C83" s="741"/>
      <c r="D83" s="732"/>
      <c r="E83" s="644"/>
      <c r="F83" s="647"/>
      <c r="G83" s="320">
        <v>5</v>
      </c>
      <c r="H83" s="322"/>
      <c r="I83" s="678"/>
      <c r="J83" s="873"/>
      <c r="K83" s="694"/>
      <c r="L83" s="697"/>
      <c r="M83" s="393"/>
      <c r="N83" s="393"/>
      <c r="O83" s="38"/>
      <c r="P83" s="38"/>
      <c r="Q83" s="38"/>
      <c r="R83" s="38"/>
      <c r="S83" s="38"/>
      <c r="T83" s="38"/>
      <c r="U83" s="38"/>
      <c r="V83" s="38"/>
      <c r="W83" s="38"/>
      <c r="X83" s="38"/>
      <c r="Y83" s="38"/>
      <c r="Z83" s="38"/>
    </row>
    <row r="84" spans="1:26" ht="36" customHeight="1">
      <c r="A84" s="38"/>
      <c r="B84" s="741"/>
      <c r="C84" s="741"/>
      <c r="D84" s="732"/>
      <c r="E84" s="644"/>
      <c r="F84" s="647"/>
      <c r="G84" s="320">
        <v>6</v>
      </c>
      <c r="H84" s="277"/>
      <c r="I84" s="678"/>
      <c r="J84" s="873"/>
      <c r="K84" s="694"/>
      <c r="L84" s="697"/>
      <c r="M84" s="393"/>
      <c r="N84" s="393"/>
      <c r="O84" s="38"/>
      <c r="P84" s="38"/>
      <c r="Q84" s="38"/>
      <c r="R84" s="38"/>
      <c r="S84" s="38"/>
      <c r="T84" s="38"/>
      <c r="U84" s="38"/>
      <c r="V84" s="38"/>
      <c r="W84" s="38"/>
      <c r="X84" s="38"/>
      <c r="Y84" s="38"/>
      <c r="Z84" s="38"/>
    </row>
    <row r="85" spans="1:26" ht="14.25" customHeight="1">
      <c r="A85" s="38"/>
      <c r="B85" s="741"/>
      <c r="C85" s="741"/>
      <c r="D85" s="732"/>
      <c r="E85" s="644"/>
      <c r="F85" s="647"/>
      <c r="G85" s="320">
        <v>7</v>
      </c>
      <c r="H85" s="320"/>
      <c r="I85" s="678"/>
      <c r="J85" s="873"/>
      <c r="K85" s="694"/>
      <c r="L85" s="697"/>
      <c r="M85" s="393"/>
      <c r="N85" s="393"/>
      <c r="O85" s="38"/>
      <c r="P85" s="38"/>
      <c r="Q85" s="38"/>
      <c r="R85" s="38"/>
      <c r="S85" s="38"/>
      <c r="T85" s="38"/>
      <c r="U85" s="38"/>
      <c r="V85" s="38"/>
      <c r="W85" s="38"/>
      <c r="X85" s="38"/>
      <c r="Y85" s="38"/>
      <c r="Z85" s="38"/>
    </row>
    <row r="86" spans="1:26" ht="44.25" customHeight="1" thickBot="1">
      <c r="A86" s="38"/>
      <c r="B86" s="742"/>
      <c r="C86" s="742"/>
      <c r="D86" s="733"/>
      <c r="E86" s="645"/>
      <c r="F86" s="648"/>
      <c r="G86" s="320">
        <v>8</v>
      </c>
      <c r="H86" s="320"/>
      <c r="I86" s="679"/>
      <c r="J86" s="874"/>
      <c r="K86" s="695"/>
      <c r="L86" s="698"/>
      <c r="M86" s="393"/>
      <c r="N86" s="393"/>
      <c r="O86" s="38"/>
      <c r="P86" s="38"/>
      <c r="Q86" s="38"/>
      <c r="R86" s="38"/>
      <c r="S86" s="38"/>
      <c r="T86" s="38"/>
      <c r="U86" s="38"/>
      <c r="V86" s="38"/>
      <c r="W86" s="38"/>
      <c r="X86" s="38"/>
      <c r="Y86" s="38"/>
      <c r="Z86" s="38"/>
    </row>
    <row r="87" spans="1:26" ht="61.5" customHeight="1">
      <c r="A87" s="38"/>
      <c r="B87" s="426" t="str">
        <f>+LEFT(C87,5)</f>
        <v xml:space="preserve">17.4 </v>
      </c>
      <c r="C87" s="426" t="s">
        <v>266</v>
      </c>
      <c r="D87" s="571" t="s">
        <v>471</v>
      </c>
      <c r="E87" s="786" t="s">
        <v>727</v>
      </c>
      <c r="F87" s="506">
        <v>3</v>
      </c>
      <c r="G87" s="380">
        <v>1</v>
      </c>
      <c r="H87" s="368" t="s">
        <v>243</v>
      </c>
      <c r="I87" s="850" t="s">
        <v>811</v>
      </c>
      <c r="J87" s="652">
        <v>2</v>
      </c>
      <c r="K87" s="669" t="str">
        <f>+IF(OR(ISBLANK(F87),ISBLANK(J87)),"",IF(OR(AND(F87=1,J87=1),AND(F87=1,J87=2),AND(F87=1,J87=3)),"Deficiencia de control mayor (diseño y ejecución)",IF(OR(AND(F87=2,J87=2),AND(F87=3,J87=1),AND(F87=3,J87=2),AND(F87=2,J87=1)),"Deficiencia de control (diseño o ejecución)",IF(AND(F87=2,J87=3),"Oportunidad de mejora","Mantenimiento del control"))))</f>
        <v>Deficiencia de control (diseño o ejecución)</v>
      </c>
      <c r="L87" s="440">
        <f>+IF(K87="",312,IF(K87="Deficiencia de control mayor (diseño y ejecución)",320,IF(K87="Deficiencia de control (diseño o ejecución)",340,IF(K87="Oportunidad de mejora",360,380))))</f>
        <v>340</v>
      </c>
      <c r="M87" s="564">
        <v>6.7854000000000001</v>
      </c>
      <c r="N87" s="875">
        <f>+L87+M87</f>
        <v>346.78539999999998</v>
      </c>
      <c r="O87" s="38"/>
      <c r="P87" s="38"/>
      <c r="Q87" s="38"/>
      <c r="R87" s="38"/>
      <c r="S87" s="38"/>
      <c r="T87" s="38"/>
      <c r="U87" s="38"/>
      <c r="V87" s="38"/>
      <c r="W87" s="38"/>
      <c r="X87" s="38"/>
      <c r="Y87" s="38"/>
      <c r="Z87" s="38"/>
    </row>
    <row r="88" spans="1:26" ht="86.25" customHeight="1">
      <c r="A88" s="38"/>
      <c r="B88" s="741"/>
      <c r="C88" s="741"/>
      <c r="D88" s="744"/>
      <c r="E88" s="572"/>
      <c r="F88" s="572"/>
      <c r="G88" s="46">
        <v>2</v>
      </c>
      <c r="H88" s="179" t="s">
        <v>728</v>
      </c>
      <c r="I88" s="681"/>
      <c r="J88" s="873"/>
      <c r="K88" s="694"/>
      <c r="L88" s="697"/>
      <c r="M88" s="393"/>
      <c r="N88" s="393"/>
      <c r="O88" s="38"/>
      <c r="P88" s="38"/>
      <c r="Q88" s="38"/>
      <c r="R88" s="38"/>
      <c r="S88" s="38"/>
      <c r="T88" s="38"/>
      <c r="U88" s="38"/>
      <c r="V88" s="38"/>
      <c r="W88" s="38"/>
      <c r="X88" s="38"/>
      <c r="Y88" s="38"/>
      <c r="Z88" s="38"/>
    </row>
    <row r="89" spans="1:26" ht="51.75" customHeight="1">
      <c r="A89" s="38"/>
      <c r="B89" s="741"/>
      <c r="C89" s="741"/>
      <c r="D89" s="744"/>
      <c r="E89" s="572"/>
      <c r="F89" s="572"/>
      <c r="G89" s="46">
        <v>3</v>
      </c>
      <c r="H89" s="174" t="s">
        <v>252</v>
      </c>
      <c r="I89" s="681"/>
      <c r="J89" s="873"/>
      <c r="K89" s="694"/>
      <c r="L89" s="697"/>
      <c r="M89" s="393"/>
      <c r="N89" s="393"/>
      <c r="O89" s="38"/>
      <c r="P89" s="38"/>
      <c r="Q89" s="38"/>
      <c r="R89" s="38"/>
      <c r="S89" s="38"/>
      <c r="T89" s="38"/>
      <c r="U89" s="38"/>
      <c r="V89" s="38"/>
      <c r="W89" s="38"/>
      <c r="X89" s="38"/>
      <c r="Y89" s="38"/>
      <c r="Z89" s="38"/>
    </row>
    <row r="90" spans="1:26" ht="72.75" customHeight="1">
      <c r="A90" s="38"/>
      <c r="B90" s="741"/>
      <c r="C90" s="741"/>
      <c r="D90" s="744"/>
      <c r="E90" s="572"/>
      <c r="F90" s="572"/>
      <c r="G90" s="46">
        <v>4</v>
      </c>
      <c r="H90" s="174" t="s">
        <v>682</v>
      </c>
      <c r="I90" s="681"/>
      <c r="J90" s="873"/>
      <c r="K90" s="694"/>
      <c r="L90" s="697"/>
      <c r="M90" s="393"/>
      <c r="N90" s="393"/>
      <c r="O90" s="38"/>
      <c r="P90" s="38"/>
      <c r="Q90" s="38"/>
      <c r="R90" s="38"/>
      <c r="S90" s="38"/>
      <c r="T90" s="38"/>
      <c r="U90" s="38"/>
      <c r="V90" s="38"/>
      <c r="W90" s="38"/>
      <c r="X90" s="38"/>
      <c r="Y90" s="38"/>
      <c r="Z90" s="38"/>
    </row>
    <row r="91" spans="1:26" ht="19.5" customHeight="1">
      <c r="A91" s="38"/>
      <c r="B91" s="741"/>
      <c r="C91" s="741"/>
      <c r="D91" s="744"/>
      <c r="E91" s="572"/>
      <c r="F91" s="572"/>
      <c r="G91" s="46">
        <v>5</v>
      </c>
      <c r="H91" s="46"/>
      <c r="I91" s="681"/>
      <c r="J91" s="873"/>
      <c r="K91" s="694"/>
      <c r="L91" s="697"/>
      <c r="M91" s="393"/>
      <c r="N91" s="393"/>
      <c r="O91" s="38"/>
      <c r="P91" s="38"/>
      <c r="Q91" s="38"/>
      <c r="R91" s="38"/>
      <c r="S91" s="38"/>
      <c r="T91" s="38"/>
      <c r="U91" s="38"/>
      <c r="V91" s="38"/>
      <c r="W91" s="38"/>
      <c r="X91" s="38"/>
      <c r="Y91" s="38"/>
      <c r="Z91" s="38"/>
    </row>
    <row r="92" spans="1:26" ht="19.5" customHeight="1">
      <c r="A92" s="38"/>
      <c r="B92" s="741"/>
      <c r="C92" s="741"/>
      <c r="D92" s="744"/>
      <c r="E92" s="572"/>
      <c r="F92" s="572"/>
      <c r="G92" s="46">
        <v>6</v>
      </c>
      <c r="H92" s="46"/>
      <c r="I92" s="681"/>
      <c r="J92" s="873"/>
      <c r="K92" s="694"/>
      <c r="L92" s="697"/>
      <c r="M92" s="393"/>
      <c r="N92" s="393"/>
      <c r="O92" s="38"/>
      <c r="P92" s="38"/>
      <c r="Q92" s="38"/>
      <c r="R92" s="38"/>
      <c r="S92" s="38"/>
      <c r="T92" s="38"/>
      <c r="U92" s="38"/>
      <c r="V92" s="38"/>
      <c r="W92" s="38"/>
      <c r="X92" s="38"/>
      <c r="Y92" s="38"/>
      <c r="Z92" s="38"/>
    </row>
    <row r="93" spans="1:26" ht="19.5" customHeight="1">
      <c r="A93" s="38"/>
      <c r="B93" s="741"/>
      <c r="C93" s="741"/>
      <c r="D93" s="744"/>
      <c r="E93" s="572"/>
      <c r="F93" s="572"/>
      <c r="G93" s="46">
        <v>7</v>
      </c>
      <c r="H93" s="46"/>
      <c r="I93" s="681"/>
      <c r="J93" s="873"/>
      <c r="K93" s="694"/>
      <c r="L93" s="697"/>
      <c r="M93" s="393"/>
      <c r="N93" s="393"/>
      <c r="O93" s="38"/>
      <c r="P93" s="38"/>
      <c r="Q93" s="38"/>
      <c r="R93" s="38"/>
      <c r="S93" s="38"/>
      <c r="T93" s="38"/>
      <c r="U93" s="38"/>
      <c r="V93" s="38"/>
      <c r="W93" s="38"/>
      <c r="X93" s="38"/>
      <c r="Y93" s="38"/>
      <c r="Z93" s="38"/>
    </row>
    <row r="94" spans="1:26" ht="19.5" customHeight="1">
      <c r="A94" s="38"/>
      <c r="B94" s="742"/>
      <c r="C94" s="742"/>
      <c r="D94" s="745"/>
      <c r="E94" s="573"/>
      <c r="F94" s="573"/>
      <c r="G94" s="318">
        <v>8</v>
      </c>
      <c r="H94" s="318"/>
      <c r="I94" s="682"/>
      <c r="J94" s="874"/>
      <c r="K94" s="695"/>
      <c r="L94" s="698"/>
      <c r="M94" s="393"/>
      <c r="N94" s="393"/>
      <c r="O94" s="38"/>
      <c r="P94" s="38"/>
      <c r="Q94" s="38"/>
      <c r="R94" s="38"/>
      <c r="S94" s="38"/>
      <c r="T94" s="38"/>
      <c r="U94" s="38"/>
      <c r="V94" s="38"/>
      <c r="W94" s="38"/>
      <c r="X94" s="38"/>
      <c r="Y94" s="38"/>
      <c r="Z94" s="38"/>
    </row>
    <row r="95" spans="1:26" ht="18" customHeight="1">
      <c r="A95" s="38"/>
      <c r="B95" s="426" t="str">
        <f>+LEFT(C95,5)</f>
        <v xml:space="preserve">17.5 </v>
      </c>
      <c r="C95" s="426" t="s">
        <v>267</v>
      </c>
      <c r="D95" s="571" t="s">
        <v>471</v>
      </c>
      <c r="E95" s="571" t="s">
        <v>729</v>
      </c>
      <c r="F95" s="665">
        <v>3</v>
      </c>
      <c r="G95" s="338">
        <v>1</v>
      </c>
      <c r="H95" s="179" t="s">
        <v>186</v>
      </c>
      <c r="I95" s="839" t="s">
        <v>522</v>
      </c>
      <c r="J95" s="652">
        <v>3</v>
      </c>
      <c r="K95" s="585" t="str">
        <f>+IF(OR(ISBLANK(F95),ISBLANK(J95)),"",IF(OR(AND(F95=1,J95=1),AND(F95=1,J95=2),AND(F95=1,J95=3)),"Deficiencia de control mayor (diseño y ejecución)",IF(OR(AND(F95=2,J95=2),AND(F95=3,J95=1),AND(F95=3,J95=2),AND(F95=2,J95=1)),"Deficiencia de control (diseño o ejecución)",IF(AND(F95=2,J95=3),"Oportunidad de mejora","Mantenimiento del control"))))</f>
        <v>Mantenimiento del control</v>
      </c>
      <c r="L95" s="816">
        <f>+IF(K95="",312,IF(K95="Deficiencia de control mayor (diseño y ejecución)",320,IF(K95="Deficiencia de control (diseño o ejecución)",340,IF(K95="Oportunidad de mejora",360,380))))</f>
        <v>380</v>
      </c>
      <c r="M95" s="819">
        <v>6.8745000000000003</v>
      </c>
      <c r="N95" s="858">
        <f>+L95+M95</f>
        <v>386.87450000000001</v>
      </c>
      <c r="O95" s="38"/>
      <c r="P95" s="38"/>
      <c r="Q95" s="38"/>
      <c r="R95" s="38"/>
      <c r="S95" s="38"/>
      <c r="T95" s="38"/>
      <c r="U95" s="38"/>
      <c r="V95" s="38"/>
      <c r="W95" s="38"/>
      <c r="X95" s="38"/>
      <c r="Y95" s="38"/>
      <c r="Z95" s="38"/>
    </row>
    <row r="96" spans="1:26" ht="42.75" customHeight="1">
      <c r="A96" s="38"/>
      <c r="B96" s="741"/>
      <c r="C96" s="741"/>
      <c r="D96" s="744"/>
      <c r="E96" s="572"/>
      <c r="F96" s="572"/>
      <c r="G96" s="46">
        <v>2</v>
      </c>
      <c r="H96" s="174" t="s">
        <v>759</v>
      </c>
      <c r="I96" s="744"/>
      <c r="J96" s="873"/>
      <c r="K96" s="694"/>
      <c r="L96" s="697"/>
      <c r="M96" s="393"/>
      <c r="N96" s="393"/>
      <c r="O96" s="38"/>
      <c r="P96" s="38"/>
      <c r="Q96" s="38"/>
      <c r="R96" s="38"/>
      <c r="S96" s="38"/>
      <c r="T96" s="38"/>
      <c r="U96" s="38"/>
      <c r="V96" s="38"/>
      <c r="W96" s="38"/>
      <c r="X96" s="38"/>
      <c r="Y96" s="38"/>
      <c r="Z96" s="38"/>
    </row>
    <row r="97" spans="1:26" ht="72.75" customHeight="1">
      <c r="A97" s="38"/>
      <c r="B97" s="741"/>
      <c r="C97" s="741"/>
      <c r="D97" s="744"/>
      <c r="E97" s="572"/>
      <c r="F97" s="572"/>
      <c r="G97" s="46">
        <v>3</v>
      </c>
      <c r="H97" s="174" t="s">
        <v>760</v>
      </c>
      <c r="I97" s="744"/>
      <c r="J97" s="873"/>
      <c r="K97" s="694"/>
      <c r="L97" s="697"/>
      <c r="M97" s="393"/>
      <c r="N97" s="393"/>
      <c r="O97" s="38"/>
      <c r="P97" s="38"/>
      <c r="Q97" s="38"/>
      <c r="R97" s="38"/>
      <c r="S97" s="38"/>
      <c r="T97" s="38"/>
      <c r="U97" s="38"/>
      <c r="V97" s="38"/>
      <c r="W97" s="38"/>
      <c r="X97" s="38"/>
      <c r="Y97" s="38"/>
      <c r="Z97" s="38"/>
    </row>
    <row r="98" spans="1:26" ht="42.75" customHeight="1">
      <c r="A98" s="38"/>
      <c r="B98" s="741"/>
      <c r="C98" s="741"/>
      <c r="D98" s="744"/>
      <c r="E98" s="572"/>
      <c r="F98" s="572"/>
      <c r="G98" s="46">
        <v>4</v>
      </c>
      <c r="H98" s="174" t="s">
        <v>761</v>
      </c>
      <c r="I98" s="744"/>
      <c r="J98" s="873"/>
      <c r="K98" s="694"/>
      <c r="L98" s="697"/>
      <c r="M98" s="393"/>
      <c r="N98" s="393"/>
      <c r="O98" s="38"/>
      <c r="P98" s="38"/>
      <c r="Q98" s="38"/>
      <c r="R98" s="38"/>
      <c r="S98" s="38"/>
      <c r="T98" s="38"/>
      <c r="U98" s="38"/>
      <c r="V98" s="38"/>
      <c r="W98" s="38"/>
      <c r="X98" s="38"/>
      <c r="Y98" s="38"/>
      <c r="Z98" s="38"/>
    </row>
    <row r="99" spans="1:26" ht="66" customHeight="1">
      <c r="A99" s="38"/>
      <c r="B99" s="741"/>
      <c r="C99" s="741"/>
      <c r="D99" s="744"/>
      <c r="E99" s="572"/>
      <c r="F99" s="572"/>
      <c r="G99" s="46">
        <v>5</v>
      </c>
      <c r="H99" s="179"/>
      <c r="I99" s="744"/>
      <c r="J99" s="873"/>
      <c r="K99" s="694"/>
      <c r="L99" s="697"/>
      <c r="M99" s="393"/>
      <c r="N99" s="393"/>
      <c r="O99" s="38"/>
      <c r="P99" s="38"/>
      <c r="Q99" s="38"/>
      <c r="R99" s="38"/>
      <c r="S99" s="38"/>
      <c r="T99" s="38"/>
      <c r="U99" s="38"/>
      <c r="V99" s="38"/>
      <c r="W99" s="38"/>
      <c r="X99" s="38"/>
      <c r="Y99" s="38"/>
      <c r="Z99" s="38"/>
    </row>
    <row r="100" spans="1:26" ht="45.75" customHeight="1">
      <c r="A100" s="38"/>
      <c r="B100" s="741"/>
      <c r="C100" s="741"/>
      <c r="D100" s="744"/>
      <c r="E100" s="572"/>
      <c r="F100" s="572"/>
      <c r="G100" s="46">
        <v>6</v>
      </c>
      <c r="H100" s="46"/>
      <c r="I100" s="744"/>
      <c r="J100" s="873"/>
      <c r="K100" s="694"/>
      <c r="L100" s="697"/>
      <c r="M100" s="393"/>
      <c r="N100" s="393"/>
      <c r="O100" s="38"/>
      <c r="P100" s="38"/>
      <c r="Q100" s="38"/>
      <c r="R100" s="38"/>
      <c r="S100" s="38"/>
      <c r="T100" s="38"/>
      <c r="U100" s="38"/>
      <c r="V100" s="38"/>
      <c r="W100" s="38"/>
      <c r="X100" s="38"/>
      <c r="Y100" s="38"/>
      <c r="Z100" s="38"/>
    </row>
    <row r="101" spans="1:26" ht="42.75" customHeight="1">
      <c r="A101" s="38"/>
      <c r="B101" s="741"/>
      <c r="C101" s="741"/>
      <c r="D101" s="744"/>
      <c r="E101" s="572"/>
      <c r="F101" s="572"/>
      <c r="G101" s="46">
        <v>7</v>
      </c>
      <c r="H101" s="46"/>
      <c r="I101" s="744"/>
      <c r="J101" s="873"/>
      <c r="K101" s="694"/>
      <c r="L101" s="697"/>
      <c r="M101" s="393"/>
      <c r="N101" s="393"/>
      <c r="O101" s="38"/>
      <c r="P101" s="38"/>
      <c r="Q101" s="38"/>
      <c r="R101" s="38"/>
      <c r="S101" s="38"/>
      <c r="T101" s="38"/>
      <c r="U101" s="38"/>
      <c r="V101" s="38"/>
      <c r="W101" s="38"/>
      <c r="X101" s="38"/>
      <c r="Y101" s="38"/>
      <c r="Z101" s="38"/>
    </row>
    <row r="102" spans="1:26" ht="12.75" customHeight="1" thickBot="1">
      <c r="A102" s="38"/>
      <c r="B102" s="742"/>
      <c r="C102" s="742"/>
      <c r="D102" s="745"/>
      <c r="E102" s="573"/>
      <c r="F102" s="573"/>
      <c r="G102" s="318">
        <v>8</v>
      </c>
      <c r="H102" s="318"/>
      <c r="I102" s="745"/>
      <c r="J102" s="874"/>
      <c r="K102" s="695"/>
      <c r="L102" s="698"/>
      <c r="M102" s="393"/>
      <c r="N102" s="393"/>
      <c r="O102" s="38"/>
      <c r="P102" s="38"/>
      <c r="Q102" s="38"/>
      <c r="R102" s="38"/>
      <c r="S102" s="38"/>
      <c r="T102" s="38"/>
      <c r="U102" s="38"/>
      <c r="V102" s="38"/>
      <c r="W102" s="38"/>
      <c r="X102" s="38"/>
      <c r="Y102" s="38"/>
      <c r="Z102" s="38"/>
    </row>
    <row r="103" spans="1:26" ht="105" customHeight="1">
      <c r="A103" s="38"/>
      <c r="B103" s="426" t="str">
        <f>+LEFT(C103,5)</f>
        <v xml:space="preserve">17.6 </v>
      </c>
      <c r="C103" s="426" t="s">
        <v>268</v>
      </c>
      <c r="D103" s="571" t="s">
        <v>520</v>
      </c>
      <c r="E103" s="571" t="s">
        <v>743</v>
      </c>
      <c r="F103" s="665">
        <v>3</v>
      </c>
      <c r="G103" s="338">
        <v>1</v>
      </c>
      <c r="H103" s="180" t="s">
        <v>188</v>
      </c>
      <c r="I103" s="680" t="s">
        <v>807</v>
      </c>
      <c r="J103" s="652">
        <v>2</v>
      </c>
      <c r="K103" s="669" t="str">
        <f>+IF(OR(ISBLANK(F103),ISBLANK(J103)),"",IF(OR(AND(F103=1,J103=1),AND(F103=1,J103=2),AND(F103=1,J103=3)),"Deficiencia de control mayor (diseño y ejecución)",IF(OR(AND(F103=2,J103=2),AND(F103=3,J103=1),AND(F103=3,J103=2),AND(F103=2,J103=1)),"Deficiencia de control (diseño o ejecución)",IF(AND(F103=2,J103=3),"Oportunidad de mejora","Mantenimiento del control"))))</f>
        <v>Deficiencia de control (diseño o ejecución)</v>
      </c>
      <c r="L103" s="816">
        <f>+IF(K103="",312,IF(K103="Deficiencia de control mayor (diseño y ejecución)",320,IF(K103="Deficiencia de control (diseño o ejecución)",340,IF(K103="Oportunidad de mejora",360,380))))</f>
        <v>340</v>
      </c>
      <c r="M103" s="819">
        <v>6.9874000000000001</v>
      </c>
      <c r="N103" s="858">
        <f>+L103+M103</f>
        <v>346.98739999999998</v>
      </c>
      <c r="O103" s="38"/>
      <c r="P103" s="38"/>
      <c r="Q103" s="38"/>
      <c r="R103" s="38"/>
      <c r="S103" s="38"/>
      <c r="T103" s="38"/>
      <c r="U103" s="38"/>
      <c r="V103" s="38"/>
      <c r="W103" s="38"/>
      <c r="X103" s="38"/>
      <c r="Y103" s="38"/>
      <c r="Z103" s="38"/>
    </row>
    <row r="104" spans="1:26" ht="79.5" customHeight="1">
      <c r="A104" s="38"/>
      <c r="B104" s="741"/>
      <c r="C104" s="741"/>
      <c r="D104" s="744"/>
      <c r="E104" s="572"/>
      <c r="F104" s="572"/>
      <c r="G104" s="46">
        <v>2</v>
      </c>
      <c r="H104" s="174" t="s">
        <v>744</v>
      </c>
      <c r="I104" s="681"/>
      <c r="J104" s="873"/>
      <c r="K104" s="694"/>
      <c r="L104" s="697"/>
      <c r="M104" s="393"/>
      <c r="N104" s="393"/>
      <c r="O104" s="38"/>
      <c r="P104" s="38"/>
      <c r="Q104" s="38"/>
      <c r="R104" s="38"/>
      <c r="S104" s="38"/>
      <c r="T104" s="38"/>
      <c r="U104" s="38"/>
      <c r="V104" s="38"/>
      <c r="W104" s="38"/>
      <c r="X104" s="38"/>
      <c r="Y104" s="38"/>
      <c r="Z104" s="38"/>
    </row>
    <row r="105" spans="1:26" ht="71.25" customHeight="1">
      <c r="A105" s="38"/>
      <c r="B105" s="741"/>
      <c r="C105" s="741"/>
      <c r="D105" s="744"/>
      <c r="E105" s="572"/>
      <c r="F105" s="572"/>
      <c r="G105" s="46">
        <v>3</v>
      </c>
      <c r="H105" s="174" t="s">
        <v>615</v>
      </c>
      <c r="I105" s="681"/>
      <c r="J105" s="873"/>
      <c r="K105" s="694"/>
      <c r="L105" s="697"/>
      <c r="M105" s="393"/>
      <c r="N105" s="393"/>
      <c r="O105" s="38"/>
      <c r="P105" s="38"/>
      <c r="Q105" s="38"/>
      <c r="R105" s="38"/>
      <c r="S105" s="38"/>
      <c r="T105" s="38"/>
      <c r="U105" s="38"/>
      <c r="V105" s="38"/>
      <c r="W105" s="38"/>
      <c r="X105" s="38"/>
      <c r="Y105" s="38"/>
      <c r="Z105" s="38"/>
    </row>
    <row r="106" spans="1:26" ht="51" customHeight="1">
      <c r="A106" s="38"/>
      <c r="B106" s="741"/>
      <c r="C106" s="741"/>
      <c r="D106" s="744"/>
      <c r="E106" s="572"/>
      <c r="F106" s="572"/>
      <c r="G106" s="46">
        <v>4</v>
      </c>
      <c r="H106" s="174"/>
      <c r="I106" s="681"/>
      <c r="J106" s="873"/>
      <c r="K106" s="694"/>
      <c r="L106" s="697"/>
      <c r="M106" s="393"/>
      <c r="N106" s="393"/>
      <c r="O106" s="38"/>
      <c r="P106" s="38"/>
      <c r="Q106" s="38"/>
      <c r="R106" s="38"/>
      <c r="S106" s="38"/>
      <c r="T106" s="38"/>
      <c r="U106" s="38"/>
      <c r="V106" s="38"/>
      <c r="W106" s="38"/>
      <c r="X106" s="38"/>
      <c r="Y106" s="38"/>
      <c r="Z106" s="38"/>
    </row>
    <row r="107" spans="1:26" ht="19.5" customHeight="1">
      <c r="A107" s="38"/>
      <c r="B107" s="741"/>
      <c r="C107" s="741"/>
      <c r="D107" s="744"/>
      <c r="E107" s="572"/>
      <c r="F107" s="572"/>
      <c r="G107" s="46">
        <v>5</v>
      </c>
      <c r="H107" s="174"/>
      <c r="I107" s="681"/>
      <c r="J107" s="873"/>
      <c r="K107" s="694"/>
      <c r="L107" s="697"/>
      <c r="M107" s="393"/>
      <c r="N107" s="393"/>
      <c r="O107" s="38"/>
      <c r="P107" s="38"/>
      <c r="Q107" s="38"/>
      <c r="R107" s="38"/>
      <c r="S107" s="38"/>
      <c r="T107" s="38"/>
      <c r="U107" s="38"/>
      <c r="V107" s="38"/>
      <c r="W107" s="38"/>
      <c r="X107" s="38"/>
      <c r="Y107" s="38"/>
      <c r="Z107" s="38"/>
    </row>
    <row r="108" spans="1:26" ht="19.5" customHeight="1">
      <c r="A108" s="38"/>
      <c r="B108" s="741"/>
      <c r="C108" s="741"/>
      <c r="D108" s="744"/>
      <c r="E108" s="572"/>
      <c r="F108" s="572"/>
      <c r="G108" s="46">
        <v>6</v>
      </c>
      <c r="H108" s="244"/>
      <c r="I108" s="681"/>
      <c r="J108" s="873"/>
      <c r="K108" s="694"/>
      <c r="L108" s="697"/>
      <c r="M108" s="393"/>
      <c r="N108" s="393"/>
      <c r="O108" s="38"/>
      <c r="P108" s="38"/>
      <c r="Q108" s="38"/>
      <c r="R108" s="38"/>
      <c r="S108" s="38"/>
      <c r="T108" s="38"/>
      <c r="U108" s="38"/>
      <c r="V108" s="38"/>
      <c r="W108" s="38"/>
      <c r="X108" s="38"/>
      <c r="Y108" s="38"/>
      <c r="Z108" s="38"/>
    </row>
    <row r="109" spans="1:26" ht="19.5" customHeight="1">
      <c r="A109" s="38"/>
      <c r="B109" s="741"/>
      <c r="C109" s="741"/>
      <c r="D109" s="744"/>
      <c r="E109" s="572"/>
      <c r="F109" s="572"/>
      <c r="G109" s="46">
        <v>7</v>
      </c>
      <c r="H109" s="46"/>
      <c r="I109" s="681"/>
      <c r="J109" s="873"/>
      <c r="K109" s="694"/>
      <c r="L109" s="697"/>
      <c r="M109" s="393"/>
      <c r="N109" s="393"/>
      <c r="O109" s="38"/>
      <c r="P109" s="38"/>
      <c r="Q109" s="38"/>
      <c r="R109" s="38"/>
      <c r="S109" s="38"/>
      <c r="T109" s="38"/>
      <c r="U109" s="38"/>
      <c r="V109" s="38"/>
      <c r="W109" s="38"/>
      <c r="X109" s="38"/>
      <c r="Y109" s="38"/>
      <c r="Z109" s="38"/>
    </row>
    <row r="110" spans="1:26" ht="19.5" customHeight="1" thickBot="1">
      <c r="A110" s="38"/>
      <c r="B110" s="742"/>
      <c r="C110" s="742"/>
      <c r="D110" s="745"/>
      <c r="E110" s="573"/>
      <c r="F110" s="573"/>
      <c r="G110" s="318">
        <v>8</v>
      </c>
      <c r="H110" s="318"/>
      <c r="I110" s="682"/>
      <c r="J110" s="874"/>
      <c r="K110" s="695"/>
      <c r="L110" s="698"/>
      <c r="M110" s="393"/>
      <c r="N110" s="393"/>
      <c r="O110" s="38"/>
      <c r="P110" s="38"/>
      <c r="Q110" s="38"/>
      <c r="R110" s="38"/>
      <c r="S110" s="38"/>
      <c r="T110" s="38"/>
      <c r="U110" s="38"/>
      <c r="V110" s="38"/>
      <c r="W110" s="38"/>
      <c r="X110" s="38"/>
      <c r="Y110" s="38"/>
      <c r="Z110" s="38"/>
    </row>
    <row r="111" spans="1:26" ht="96.75" customHeight="1">
      <c r="A111" s="38"/>
      <c r="B111" s="426" t="str">
        <f>+LEFT(C111,5)</f>
        <v xml:space="preserve">17.7 </v>
      </c>
      <c r="C111" s="426" t="s">
        <v>269</v>
      </c>
      <c r="D111" s="571" t="s">
        <v>521</v>
      </c>
      <c r="E111" s="571" t="s">
        <v>745</v>
      </c>
      <c r="F111" s="665">
        <v>2</v>
      </c>
      <c r="G111" s="338">
        <v>1</v>
      </c>
      <c r="H111" s="174" t="s">
        <v>262</v>
      </c>
      <c r="I111" s="680" t="s">
        <v>812</v>
      </c>
      <c r="J111" s="652">
        <v>2</v>
      </c>
      <c r="K111" s="669" t="str">
        <f>+IF(OR(ISBLANK(F111),ISBLANK(J111)),"",IF(OR(AND(F111=1,J111=1),AND(F111=1,J111=2),AND(F111=1,J111=3)),"Deficiencia de control mayor (diseño y ejecución)",IF(OR(AND(F111=2,J111=2),AND(F111=3,J111=1),AND(F111=3,J111=2),AND(F111=2,J111=1)),"Deficiencia de control (diseño o ejecución)",IF(AND(F111=2,J111=3),"Oportunidad de mejora","Mantenimiento del control"))))</f>
        <v>Deficiencia de control (diseño o ejecución)</v>
      </c>
      <c r="L111" s="816">
        <f>+IF(K111="",312,IF(K111="Deficiencia de control mayor (diseño y ejecución)",320,IF(K111="Deficiencia de control (diseño o ejecución)",340,IF(K111="Oportunidad de mejora",360,380))))</f>
        <v>340</v>
      </c>
      <c r="M111" s="819">
        <v>6.9874499999999999</v>
      </c>
      <c r="N111" s="858">
        <f>+L111+M111</f>
        <v>346.98745000000002</v>
      </c>
      <c r="O111" s="38"/>
      <c r="P111" s="38"/>
      <c r="Q111" s="38"/>
      <c r="R111" s="38"/>
      <c r="S111" s="38"/>
      <c r="T111" s="38"/>
      <c r="U111" s="38"/>
      <c r="V111" s="38"/>
      <c r="W111" s="38"/>
      <c r="X111" s="38"/>
      <c r="Y111" s="38"/>
      <c r="Z111" s="38"/>
    </row>
    <row r="112" spans="1:26" ht="58.5" customHeight="1">
      <c r="A112" s="38"/>
      <c r="B112" s="741"/>
      <c r="C112" s="741"/>
      <c r="D112" s="744"/>
      <c r="E112" s="572"/>
      <c r="F112" s="572"/>
      <c r="G112" s="46">
        <v>2</v>
      </c>
      <c r="H112" s="381" t="s">
        <v>572</v>
      </c>
      <c r="I112" s="681"/>
      <c r="J112" s="873"/>
      <c r="K112" s="694"/>
      <c r="L112" s="697"/>
      <c r="M112" s="393"/>
      <c r="N112" s="393"/>
      <c r="O112" s="38"/>
      <c r="P112" s="38"/>
      <c r="Q112" s="38"/>
      <c r="R112" s="38"/>
      <c r="S112" s="38"/>
      <c r="T112" s="38"/>
      <c r="U112" s="38"/>
      <c r="V112" s="38"/>
      <c r="W112" s="38"/>
      <c r="X112" s="38"/>
      <c r="Y112" s="38"/>
      <c r="Z112" s="38"/>
    </row>
    <row r="113" spans="1:26" ht="69" customHeight="1">
      <c r="A113" s="38"/>
      <c r="B113" s="741"/>
      <c r="C113" s="741"/>
      <c r="D113" s="744"/>
      <c r="E113" s="572"/>
      <c r="F113" s="572"/>
      <c r="G113" s="46">
        <v>3</v>
      </c>
      <c r="H113" s="381" t="s">
        <v>682</v>
      </c>
      <c r="I113" s="681"/>
      <c r="J113" s="873"/>
      <c r="K113" s="694"/>
      <c r="L113" s="697"/>
      <c r="M113" s="393"/>
      <c r="N113" s="393"/>
      <c r="O113" s="38"/>
      <c r="P113" s="38"/>
      <c r="Q113" s="38"/>
      <c r="R113" s="38"/>
      <c r="S113" s="38"/>
      <c r="T113" s="38"/>
      <c r="U113" s="38"/>
      <c r="V113" s="38"/>
      <c r="W113" s="38"/>
      <c r="X113" s="38"/>
      <c r="Y113" s="38"/>
      <c r="Z113" s="38"/>
    </row>
    <row r="114" spans="1:26" ht="36" customHeight="1">
      <c r="A114" s="38"/>
      <c r="B114" s="741"/>
      <c r="C114" s="741"/>
      <c r="D114" s="744"/>
      <c r="E114" s="572"/>
      <c r="F114" s="572"/>
      <c r="G114" s="46">
        <v>4</v>
      </c>
      <c r="H114" s="179" t="s">
        <v>728</v>
      </c>
      <c r="I114" s="681"/>
      <c r="J114" s="873"/>
      <c r="K114" s="694"/>
      <c r="L114" s="697"/>
      <c r="M114" s="393"/>
      <c r="N114" s="393"/>
      <c r="O114" s="38"/>
      <c r="P114" s="38"/>
      <c r="Q114" s="38"/>
      <c r="R114" s="38"/>
      <c r="S114" s="38"/>
      <c r="T114" s="38"/>
      <c r="U114" s="38"/>
      <c r="V114" s="38"/>
      <c r="W114" s="38"/>
      <c r="X114" s="38"/>
      <c r="Y114" s="38"/>
      <c r="Z114" s="38"/>
    </row>
    <row r="115" spans="1:26" ht="8.25" customHeight="1">
      <c r="A115" s="38"/>
      <c r="B115" s="741"/>
      <c r="C115" s="741"/>
      <c r="D115" s="744"/>
      <c r="E115" s="572"/>
      <c r="F115" s="572"/>
      <c r="G115" s="46">
        <v>5</v>
      </c>
      <c r="H115" s="46"/>
      <c r="I115" s="681"/>
      <c r="J115" s="873"/>
      <c r="K115" s="694"/>
      <c r="L115" s="697"/>
      <c r="M115" s="393"/>
      <c r="N115" s="393"/>
      <c r="O115" s="38"/>
      <c r="P115" s="38"/>
      <c r="Q115" s="38"/>
      <c r="R115" s="38"/>
      <c r="S115" s="38"/>
      <c r="T115" s="38"/>
      <c r="U115" s="38"/>
      <c r="V115" s="38"/>
      <c r="W115" s="38"/>
      <c r="X115" s="38"/>
      <c r="Y115" s="38"/>
      <c r="Z115" s="38"/>
    </row>
    <row r="116" spans="1:26" ht="8.25" customHeight="1">
      <c r="A116" s="38"/>
      <c r="B116" s="741"/>
      <c r="C116" s="741"/>
      <c r="D116" s="744"/>
      <c r="E116" s="572"/>
      <c r="F116" s="572"/>
      <c r="G116" s="46">
        <v>6</v>
      </c>
      <c r="H116" s="46"/>
      <c r="I116" s="681"/>
      <c r="J116" s="873"/>
      <c r="K116" s="694"/>
      <c r="L116" s="697"/>
      <c r="M116" s="393"/>
      <c r="N116" s="393"/>
      <c r="O116" s="38"/>
      <c r="P116" s="38"/>
      <c r="Q116" s="38"/>
      <c r="R116" s="38"/>
      <c r="S116" s="38"/>
      <c r="T116" s="38"/>
      <c r="U116" s="38"/>
      <c r="V116" s="38"/>
      <c r="W116" s="38"/>
      <c r="X116" s="38"/>
      <c r="Y116" s="38"/>
      <c r="Z116" s="38"/>
    </row>
    <row r="117" spans="1:26" ht="8.25" customHeight="1">
      <c r="A117" s="38"/>
      <c r="B117" s="741"/>
      <c r="C117" s="741"/>
      <c r="D117" s="744"/>
      <c r="E117" s="572"/>
      <c r="F117" s="572"/>
      <c r="G117" s="46">
        <v>7</v>
      </c>
      <c r="H117" s="46"/>
      <c r="I117" s="681"/>
      <c r="J117" s="873"/>
      <c r="K117" s="694"/>
      <c r="L117" s="697"/>
      <c r="M117" s="393"/>
      <c r="N117" s="393"/>
      <c r="O117" s="38"/>
      <c r="P117" s="38"/>
      <c r="Q117" s="38"/>
      <c r="R117" s="38"/>
      <c r="S117" s="38"/>
      <c r="T117" s="38"/>
      <c r="U117" s="38"/>
      <c r="V117" s="38"/>
      <c r="W117" s="38"/>
      <c r="X117" s="38"/>
      <c r="Y117" s="38"/>
      <c r="Z117" s="38"/>
    </row>
    <row r="118" spans="1:26" ht="8.25" customHeight="1" thickBot="1">
      <c r="A118" s="38"/>
      <c r="B118" s="742"/>
      <c r="C118" s="742"/>
      <c r="D118" s="745"/>
      <c r="E118" s="573"/>
      <c r="F118" s="573"/>
      <c r="G118" s="318">
        <v>8</v>
      </c>
      <c r="H118" s="318"/>
      <c r="I118" s="682"/>
      <c r="J118" s="874"/>
      <c r="K118" s="695"/>
      <c r="L118" s="698"/>
      <c r="M118" s="393"/>
      <c r="N118" s="393"/>
      <c r="O118" s="38"/>
      <c r="P118" s="38"/>
      <c r="Q118" s="38"/>
      <c r="R118" s="38"/>
      <c r="S118" s="38"/>
      <c r="T118" s="38"/>
      <c r="U118" s="38"/>
      <c r="V118" s="38"/>
      <c r="W118" s="38"/>
      <c r="X118" s="38"/>
      <c r="Y118" s="38"/>
      <c r="Z118" s="38"/>
    </row>
    <row r="119" spans="1:26" ht="72" customHeight="1">
      <c r="A119" s="38"/>
      <c r="B119" s="426" t="str">
        <f>+LEFT(C119,5)</f>
        <v xml:space="preserve">17.8 </v>
      </c>
      <c r="C119" s="426" t="s">
        <v>271</v>
      </c>
      <c r="D119" s="571" t="s">
        <v>521</v>
      </c>
      <c r="E119" s="571" t="s">
        <v>730</v>
      </c>
      <c r="F119" s="665">
        <v>3</v>
      </c>
      <c r="G119" s="328">
        <v>1</v>
      </c>
      <c r="H119" s="381" t="s">
        <v>682</v>
      </c>
      <c r="I119" s="845" t="s">
        <v>808</v>
      </c>
      <c r="J119" s="652">
        <v>3</v>
      </c>
      <c r="K119" s="585" t="str">
        <f>+IF(OR(ISBLANK(F119),ISBLANK(J119)),"",IF(OR(AND(F119=1,J119=1),AND(F119=1,J119=2),AND(F119=1,J119=3)),"Deficiencia de control mayor (diseño y ejecución)",IF(OR(AND(F119=2,J119=2),AND(F119=3,J119=1),AND(F119=3,J119=2),AND(F119=2,J119=1)),"Deficiencia de control (diseño o ejecución)",IF(AND(F119=2,J119=3),"Oportunidad de mejora","Mantenimiento del control"))))</f>
        <v>Mantenimiento del control</v>
      </c>
      <c r="L119" s="816">
        <f>+IF(K119="",312,IF(K119="Deficiencia de control mayor (diseño y ejecución)",320,IF(K119="Deficiencia de control (diseño o ejecución)",340,IF(K119="Oportunidad de mejora",360,380))))</f>
        <v>380</v>
      </c>
      <c r="M119" s="819">
        <v>6.9874559999999999</v>
      </c>
      <c r="N119" s="858">
        <f>+L119+M119</f>
        <v>386.98745600000001</v>
      </c>
      <c r="O119" s="38"/>
      <c r="P119" s="38"/>
      <c r="Q119" s="38"/>
      <c r="R119" s="38"/>
      <c r="S119" s="38"/>
      <c r="T119" s="38"/>
      <c r="U119" s="38"/>
      <c r="V119" s="38"/>
      <c r="W119" s="38"/>
      <c r="X119" s="38"/>
      <c r="Y119" s="38"/>
      <c r="Z119" s="38"/>
    </row>
    <row r="120" spans="1:26" ht="98.25" customHeight="1">
      <c r="A120" s="38"/>
      <c r="B120" s="741"/>
      <c r="C120" s="741"/>
      <c r="D120" s="744"/>
      <c r="E120" s="572"/>
      <c r="F120" s="572"/>
      <c r="G120" s="46">
        <v>2</v>
      </c>
      <c r="H120" s="381"/>
      <c r="I120" s="744"/>
      <c r="J120" s="873"/>
      <c r="K120" s="694"/>
      <c r="L120" s="697"/>
      <c r="M120" s="393"/>
      <c r="N120" s="393"/>
      <c r="O120" s="38"/>
      <c r="P120" s="38"/>
      <c r="Q120" s="38"/>
      <c r="R120" s="38"/>
      <c r="S120" s="38"/>
      <c r="T120" s="38"/>
      <c r="U120" s="38"/>
      <c r="V120" s="38"/>
      <c r="W120" s="38"/>
      <c r="X120" s="38"/>
      <c r="Y120" s="38"/>
      <c r="Z120" s="38"/>
    </row>
    <row r="121" spans="1:26" ht="35.25" customHeight="1">
      <c r="A121" s="38"/>
      <c r="B121" s="741"/>
      <c r="C121" s="741"/>
      <c r="D121" s="744"/>
      <c r="E121" s="572"/>
      <c r="F121" s="572"/>
      <c r="G121" s="46">
        <v>3</v>
      </c>
      <c r="H121" s="174"/>
      <c r="I121" s="744"/>
      <c r="J121" s="873"/>
      <c r="K121" s="694"/>
      <c r="L121" s="697"/>
      <c r="M121" s="393"/>
      <c r="N121" s="393"/>
      <c r="O121" s="38"/>
      <c r="P121" s="38"/>
      <c r="Q121" s="38"/>
      <c r="R121" s="38"/>
      <c r="S121" s="38"/>
      <c r="T121" s="38"/>
      <c r="U121" s="38"/>
      <c r="V121" s="38"/>
      <c r="W121" s="38"/>
      <c r="X121" s="38"/>
      <c r="Y121" s="38"/>
      <c r="Z121" s="38"/>
    </row>
    <row r="122" spans="1:26" ht="4.5" customHeight="1">
      <c r="A122" s="38"/>
      <c r="B122" s="741"/>
      <c r="C122" s="741"/>
      <c r="D122" s="744"/>
      <c r="E122" s="572"/>
      <c r="F122" s="572"/>
      <c r="G122" s="46">
        <v>4</v>
      </c>
      <c r="H122" s="46"/>
      <c r="I122" s="744"/>
      <c r="J122" s="873"/>
      <c r="K122" s="694"/>
      <c r="L122" s="697"/>
      <c r="M122" s="393"/>
      <c r="N122" s="393"/>
      <c r="O122" s="38"/>
      <c r="P122" s="38"/>
      <c r="Q122" s="38"/>
      <c r="R122" s="38"/>
      <c r="S122" s="38"/>
      <c r="T122" s="38"/>
      <c r="U122" s="38"/>
      <c r="V122" s="38"/>
      <c r="W122" s="38"/>
      <c r="X122" s="38"/>
      <c r="Y122" s="38"/>
      <c r="Z122" s="38"/>
    </row>
    <row r="123" spans="1:26" ht="4.5" customHeight="1">
      <c r="A123" s="38"/>
      <c r="B123" s="741"/>
      <c r="C123" s="741"/>
      <c r="D123" s="744"/>
      <c r="E123" s="572"/>
      <c r="F123" s="572"/>
      <c r="G123" s="46">
        <v>5</v>
      </c>
      <c r="H123" s="46"/>
      <c r="I123" s="744"/>
      <c r="J123" s="873"/>
      <c r="K123" s="694"/>
      <c r="L123" s="697"/>
      <c r="M123" s="393"/>
      <c r="N123" s="393"/>
      <c r="O123" s="38"/>
      <c r="P123" s="38"/>
      <c r="Q123" s="38"/>
      <c r="R123" s="38"/>
      <c r="S123" s="38"/>
      <c r="T123" s="38"/>
      <c r="U123" s="38"/>
      <c r="V123" s="38"/>
      <c r="W123" s="38"/>
      <c r="X123" s="38"/>
      <c r="Y123" s="38"/>
      <c r="Z123" s="38"/>
    </row>
    <row r="124" spans="1:26" ht="4.5" customHeight="1">
      <c r="A124" s="38"/>
      <c r="B124" s="741"/>
      <c r="C124" s="741"/>
      <c r="D124" s="744"/>
      <c r="E124" s="572"/>
      <c r="F124" s="572"/>
      <c r="G124" s="46">
        <v>6</v>
      </c>
      <c r="H124" s="46"/>
      <c r="I124" s="744"/>
      <c r="J124" s="873"/>
      <c r="K124" s="694"/>
      <c r="L124" s="697"/>
      <c r="M124" s="393"/>
      <c r="N124" s="393"/>
      <c r="O124" s="38"/>
      <c r="P124" s="38"/>
      <c r="Q124" s="38"/>
      <c r="R124" s="38"/>
      <c r="S124" s="38"/>
      <c r="T124" s="38"/>
      <c r="U124" s="38"/>
      <c r="V124" s="38"/>
      <c r="W124" s="38"/>
      <c r="X124" s="38"/>
      <c r="Y124" s="38"/>
      <c r="Z124" s="38"/>
    </row>
    <row r="125" spans="1:26" ht="4.5" customHeight="1">
      <c r="A125" s="38"/>
      <c r="B125" s="741"/>
      <c r="C125" s="741"/>
      <c r="D125" s="744"/>
      <c r="E125" s="572"/>
      <c r="F125" s="572"/>
      <c r="G125" s="46">
        <v>7</v>
      </c>
      <c r="H125" s="46"/>
      <c r="I125" s="744"/>
      <c r="J125" s="873"/>
      <c r="K125" s="694"/>
      <c r="L125" s="697"/>
      <c r="M125" s="393"/>
      <c r="N125" s="393"/>
      <c r="O125" s="38"/>
      <c r="P125" s="38"/>
      <c r="Q125" s="38"/>
      <c r="R125" s="38"/>
      <c r="S125" s="38"/>
      <c r="T125" s="38"/>
      <c r="U125" s="38"/>
      <c r="V125" s="38"/>
      <c r="W125" s="38"/>
      <c r="X125" s="38"/>
      <c r="Y125" s="38"/>
      <c r="Z125" s="38"/>
    </row>
    <row r="126" spans="1:26" ht="4.5" customHeight="1" thickBot="1">
      <c r="A126" s="38"/>
      <c r="B126" s="742"/>
      <c r="C126" s="877"/>
      <c r="D126" s="744"/>
      <c r="E126" s="572"/>
      <c r="F126" s="572"/>
      <c r="G126" s="332">
        <v>8</v>
      </c>
      <c r="H126" s="332"/>
      <c r="I126" s="744"/>
      <c r="J126" s="864"/>
      <c r="K126" s="876"/>
      <c r="L126" s="698"/>
      <c r="M126" s="393"/>
      <c r="N126" s="393"/>
      <c r="O126" s="38"/>
      <c r="P126" s="38"/>
      <c r="Q126" s="38"/>
      <c r="R126" s="38"/>
      <c r="S126" s="38"/>
      <c r="T126" s="38"/>
      <c r="U126" s="38"/>
      <c r="V126" s="38"/>
      <c r="W126" s="38"/>
      <c r="X126" s="38"/>
      <c r="Y126" s="38"/>
      <c r="Z126" s="38"/>
    </row>
    <row r="127" spans="1:26" ht="99" customHeight="1">
      <c r="A127" s="38"/>
      <c r="B127" s="859" t="str">
        <f>+LEFT(C127,5)</f>
        <v xml:space="preserve">17.9 </v>
      </c>
      <c r="C127" s="860" t="s">
        <v>272</v>
      </c>
      <c r="D127" s="863" t="s">
        <v>270</v>
      </c>
      <c r="E127" s="869" t="s">
        <v>731</v>
      </c>
      <c r="F127" s="871">
        <v>3</v>
      </c>
      <c r="G127" s="328">
        <v>1</v>
      </c>
      <c r="H127" s="174" t="s">
        <v>732</v>
      </c>
      <c r="I127" s="866" t="s">
        <v>623</v>
      </c>
      <c r="J127" s="868">
        <v>3</v>
      </c>
      <c r="K127" s="855" t="str">
        <f>+IF(OR(ISBLANK(F127),ISBLANK(J127)),"",IF(OR(AND(F127=1,J127=1),AND(F127=1,J127=2),AND(F127=1,J127=3)),"Deficiencia de control mayor (diseño y ejecución)",IF(OR(AND(F127=2,J127=2),AND(F127=3,J127=1),AND(F127=3,J127=2),AND(F127=2,J127=1)),"Deficiencia de control (diseño o ejecución)",IF(AND(F127=2,J127=3),"Oportunidad de mejora","Mantenimiento del control"))))</f>
        <v>Mantenimiento del control</v>
      </c>
      <c r="L127" s="816">
        <f>+IF(K127="",312,IF(K127="Deficiencia de control mayor (diseño y ejecución)",320,IF(K127="Deficiencia de control (diseño o ejecución)",340,IF(K127="Oportunidad de mejora",360,380))))</f>
        <v>380</v>
      </c>
      <c r="M127" s="819">
        <v>7.0122999999999998</v>
      </c>
      <c r="N127" s="858">
        <f>+L127+M127</f>
        <v>387.01229999999998</v>
      </c>
      <c r="O127" s="38"/>
      <c r="P127" s="38"/>
      <c r="Q127" s="38"/>
      <c r="R127" s="38"/>
      <c r="S127" s="38"/>
      <c r="T127" s="38"/>
      <c r="U127" s="38"/>
      <c r="V127" s="38"/>
      <c r="W127" s="38"/>
      <c r="X127" s="38"/>
      <c r="Y127" s="38"/>
      <c r="Z127" s="38"/>
    </row>
    <row r="128" spans="1:26" ht="47.25" customHeight="1">
      <c r="A128" s="38"/>
      <c r="B128" s="712"/>
      <c r="C128" s="861"/>
      <c r="D128" s="864"/>
      <c r="E128" s="644"/>
      <c r="F128" s="647"/>
      <c r="G128" s="320">
        <v>2</v>
      </c>
      <c r="H128" s="322" t="s">
        <v>158</v>
      </c>
      <c r="I128" s="633"/>
      <c r="J128" s="864"/>
      <c r="K128" s="856"/>
      <c r="L128" s="697"/>
      <c r="M128" s="393"/>
      <c r="N128" s="393"/>
      <c r="O128" s="38"/>
      <c r="P128" s="38"/>
      <c r="Q128" s="38"/>
      <c r="R128" s="38"/>
      <c r="S128" s="38"/>
      <c r="T128" s="38"/>
      <c r="U128" s="38"/>
      <c r="V128" s="38"/>
      <c r="W128" s="38"/>
      <c r="X128" s="38"/>
      <c r="Y128" s="38"/>
      <c r="Z128" s="38"/>
    </row>
    <row r="129" spans="1:26" ht="47.25" customHeight="1">
      <c r="A129" s="38"/>
      <c r="B129" s="712"/>
      <c r="C129" s="861"/>
      <c r="D129" s="864"/>
      <c r="E129" s="644"/>
      <c r="F129" s="647"/>
      <c r="G129" s="320">
        <v>3</v>
      </c>
      <c r="H129" s="322" t="s">
        <v>159</v>
      </c>
      <c r="I129" s="633"/>
      <c r="J129" s="864"/>
      <c r="K129" s="856"/>
      <c r="L129" s="697"/>
      <c r="M129" s="393"/>
      <c r="N129" s="393"/>
      <c r="O129" s="38"/>
      <c r="P129" s="38"/>
      <c r="Q129" s="38"/>
      <c r="R129" s="38"/>
      <c r="S129" s="38"/>
      <c r="T129" s="38"/>
      <c r="U129" s="38"/>
      <c r="V129" s="38"/>
      <c r="W129" s="38"/>
      <c r="X129" s="38"/>
      <c r="Y129" s="38"/>
      <c r="Z129" s="38"/>
    </row>
    <row r="130" spans="1:26" ht="47.25" customHeight="1">
      <c r="A130" s="38"/>
      <c r="B130" s="712"/>
      <c r="C130" s="861"/>
      <c r="D130" s="864"/>
      <c r="E130" s="644"/>
      <c r="F130" s="647"/>
      <c r="G130" s="320">
        <v>4</v>
      </c>
      <c r="H130" s="322" t="s">
        <v>181</v>
      </c>
      <c r="I130" s="633"/>
      <c r="J130" s="864"/>
      <c r="K130" s="856"/>
      <c r="L130" s="697"/>
      <c r="M130" s="393"/>
      <c r="N130" s="393"/>
      <c r="O130" s="38"/>
      <c r="P130" s="38"/>
      <c r="Q130" s="38"/>
      <c r="R130" s="38"/>
      <c r="S130" s="38"/>
      <c r="T130" s="38"/>
      <c r="U130" s="38"/>
      <c r="V130" s="38"/>
      <c r="W130" s="38"/>
      <c r="X130" s="38"/>
      <c r="Y130" s="38"/>
      <c r="Z130" s="38"/>
    </row>
    <row r="131" spans="1:26" ht="20.25" customHeight="1">
      <c r="A131" s="38"/>
      <c r="B131" s="712"/>
      <c r="C131" s="861"/>
      <c r="D131" s="864"/>
      <c r="E131" s="644"/>
      <c r="F131" s="647"/>
      <c r="G131" s="320">
        <v>5</v>
      </c>
      <c r="H131" s="322"/>
      <c r="I131" s="633"/>
      <c r="J131" s="864"/>
      <c r="K131" s="856"/>
      <c r="L131" s="697"/>
      <c r="M131" s="393"/>
      <c r="N131" s="393"/>
      <c r="O131" s="38"/>
      <c r="P131" s="38"/>
      <c r="Q131" s="38"/>
      <c r="R131" s="38"/>
      <c r="S131" s="38"/>
      <c r="T131" s="38"/>
      <c r="U131" s="38"/>
      <c r="V131" s="38"/>
      <c r="W131" s="38"/>
      <c r="X131" s="38"/>
      <c r="Y131" s="38"/>
      <c r="Z131" s="38"/>
    </row>
    <row r="132" spans="1:26" ht="17.25" customHeight="1">
      <c r="A132" s="38"/>
      <c r="B132" s="712"/>
      <c r="C132" s="861"/>
      <c r="D132" s="864"/>
      <c r="E132" s="644"/>
      <c r="F132" s="647"/>
      <c r="G132" s="320">
        <v>6</v>
      </c>
      <c r="H132" s="322"/>
      <c r="I132" s="633"/>
      <c r="J132" s="864"/>
      <c r="K132" s="856"/>
      <c r="L132" s="697"/>
      <c r="M132" s="393"/>
      <c r="N132" s="393"/>
      <c r="O132" s="38"/>
      <c r="P132" s="38"/>
      <c r="Q132" s="38"/>
      <c r="R132" s="38"/>
      <c r="S132" s="38"/>
      <c r="T132" s="38"/>
      <c r="U132" s="38"/>
      <c r="V132" s="38"/>
      <c r="W132" s="38"/>
      <c r="X132" s="38"/>
      <c r="Y132" s="38"/>
      <c r="Z132" s="38"/>
    </row>
    <row r="133" spans="1:26" ht="17.25" customHeight="1">
      <c r="A133" s="38"/>
      <c r="B133" s="712"/>
      <c r="C133" s="861"/>
      <c r="D133" s="864"/>
      <c r="E133" s="644"/>
      <c r="F133" s="647"/>
      <c r="G133" s="320">
        <v>7</v>
      </c>
      <c r="H133" s="322"/>
      <c r="I133" s="633"/>
      <c r="J133" s="864"/>
      <c r="K133" s="856"/>
      <c r="L133" s="697"/>
      <c r="M133" s="393"/>
      <c r="N133" s="393"/>
      <c r="O133" s="38"/>
      <c r="P133" s="38"/>
      <c r="Q133" s="38"/>
      <c r="R133" s="38"/>
      <c r="S133" s="38"/>
      <c r="T133" s="38"/>
      <c r="U133" s="38"/>
      <c r="V133" s="38"/>
      <c r="W133" s="38"/>
      <c r="X133" s="38"/>
      <c r="Y133" s="38"/>
      <c r="Z133" s="38"/>
    </row>
    <row r="134" spans="1:26" ht="17.25" customHeight="1" thickBot="1">
      <c r="A134" s="38"/>
      <c r="B134" s="713"/>
      <c r="C134" s="862"/>
      <c r="D134" s="865"/>
      <c r="E134" s="870"/>
      <c r="F134" s="872"/>
      <c r="G134" s="382">
        <v>8</v>
      </c>
      <c r="H134" s="383"/>
      <c r="I134" s="867"/>
      <c r="J134" s="865"/>
      <c r="K134" s="857"/>
      <c r="L134" s="698"/>
      <c r="M134" s="393"/>
      <c r="N134" s="393"/>
      <c r="O134" s="38"/>
      <c r="P134" s="38"/>
      <c r="Q134" s="38"/>
      <c r="R134" s="38"/>
      <c r="S134" s="38"/>
      <c r="T134" s="38"/>
      <c r="U134" s="38"/>
      <c r="V134" s="38"/>
      <c r="W134" s="38"/>
      <c r="X134" s="38"/>
      <c r="Y134" s="38"/>
      <c r="Z134" s="38"/>
    </row>
    <row r="135" spans="1:26" ht="22.5" customHeight="1">
      <c r="A135" s="38"/>
      <c r="B135" s="38"/>
      <c r="C135" s="38"/>
      <c r="D135" s="38"/>
      <c r="E135" s="49"/>
      <c r="F135" s="49"/>
      <c r="G135" s="49"/>
      <c r="H135" s="49"/>
      <c r="I135" s="38"/>
      <c r="J135" s="38"/>
      <c r="K135" s="38"/>
      <c r="L135" s="51"/>
      <c r="M135" s="51"/>
      <c r="N135" s="55"/>
      <c r="O135" s="38"/>
      <c r="P135" s="38"/>
      <c r="Q135" s="38"/>
      <c r="R135" s="38"/>
      <c r="S135" s="38"/>
      <c r="T135" s="38"/>
      <c r="U135" s="38"/>
      <c r="V135" s="38"/>
      <c r="W135" s="38"/>
      <c r="X135" s="38"/>
      <c r="Y135" s="38"/>
      <c r="Z135" s="38"/>
    </row>
    <row r="136" spans="1:26" ht="22.5" customHeight="1">
      <c r="A136" s="38"/>
      <c r="B136" s="38"/>
      <c r="C136" s="38"/>
      <c r="D136" s="38"/>
      <c r="E136" s="38"/>
      <c r="F136" s="38"/>
      <c r="G136" s="38"/>
      <c r="H136" s="38"/>
      <c r="I136" s="38"/>
      <c r="J136" s="38"/>
      <c r="K136" s="38"/>
      <c r="L136" s="51"/>
      <c r="M136" s="51"/>
      <c r="N136" s="55"/>
      <c r="O136" s="38"/>
      <c r="P136" s="38"/>
      <c r="Q136" s="38"/>
      <c r="R136" s="38"/>
      <c r="S136" s="38"/>
      <c r="T136" s="38"/>
      <c r="U136" s="38"/>
      <c r="V136" s="38"/>
      <c r="W136" s="38"/>
      <c r="X136" s="38"/>
      <c r="Y136" s="38"/>
      <c r="Z136" s="38"/>
    </row>
    <row r="137" spans="1:26" ht="22.5" customHeight="1">
      <c r="A137" s="38"/>
      <c r="B137" s="38"/>
      <c r="C137" s="38"/>
      <c r="D137" s="38"/>
      <c r="E137" s="38"/>
      <c r="F137" s="38"/>
      <c r="G137" s="38"/>
      <c r="H137" s="38"/>
      <c r="I137" s="38"/>
      <c r="J137" s="38"/>
      <c r="K137" s="38"/>
      <c r="L137" s="51"/>
      <c r="M137" s="51"/>
      <c r="N137" s="55"/>
      <c r="O137" s="38"/>
      <c r="P137" s="38"/>
      <c r="Q137" s="38"/>
      <c r="R137" s="38"/>
      <c r="S137" s="38"/>
      <c r="T137" s="38"/>
      <c r="U137" s="38"/>
      <c r="V137" s="38"/>
      <c r="W137" s="38"/>
      <c r="X137" s="38"/>
      <c r="Y137" s="38"/>
      <c r="Z137" s="38"/>
    </row>
    <row r="138" spans="1:26" ht="22.5" customHeight="1">
      <c r="A138" s="38"/>
      <c r="B138" s="38"/>
      <c r="C138" s="38"/>
      <c r="D138" s="38"/>
      <c r="E138" s="38"/>
      <c r="F138" s="38"/>
      <c r="G138" s="38"/>
      <c r="H138" s="38"/>
      <c r="I138" s="38"/>
      <c r="J138" s="38"/>
      <c r="K138" s="38"/>
      <c r="L138" s="51"/>
      <c r="M138" s="51"/>
      <c r="N138" s="55"/>
      <c r="O138" s="38"/>
      <c r="P138" s="38"/>
      <c r="Q138" s="38"/>
      <c r="R138" s="38"/>
      <c r="S138" s="38"/>
      <c r="T138" s="38"/>
      <c r="U138" s="38"/>
      <c r="V138" s="38"/>
      <c r="W138" s="38"/>
      <c r="X138" s="38"/>
      <c r="Y138" s="38"/>
      <c r="Z138" s="38"/>
    </row>
    <row r="139" spans="1:26" ht="22.5" customHeight="1">
      <c r="A139" s="38"/>
      <c r="B139" s="38"/>
      <c r="C139" s="38"/>
      <c r="D139" s="38"/>
      <c r="E139" s="38"/>
      <c r="F139" s="38"/>
      <c r="G139" s="38"/>
      <c r="H139" s="38"/>
      <c r="I139" s="38"/>
      <c r="J139" s="38"/>
      <c r="K139" s="38"/>
      <c r="L139" s="51"/>
      <c r="M139" s="51"/>
      <c r="N139" s="55"/>
      <c r="O139" s="38"/>
      <c r="P139" s="38"/>
      <c r="Q139" s="38"/>
      <c r="R139" s="38"/>
      <c r="S139" s="38"/>
      <c r="T139" s="38"/>
      <c r="U139" s="38"/>
      <c r="V139" s="38"/>
      <c r="W139" s="38"/>
      <c r="X139" s="38"/>
      <c r="Y139" s="38"/>
      <c r="Z139" s="38"/>
    </row>
    <row r="140" spans="1:26" ht="22.5" customHeight="1">
      <c r="A140" s="38"/>
      <c r="B140" s="38"/>
      <c r="C140" s="38"/>
      <c r="D140" s="38"/>
      <c r="E140" s="38"/>
      <c r="F140" s="38"/>
      <c r="G140" s="38"/>
      <c r="H140" s="38"/>
      <c r="I140" s="38"/>
      <c r="J140" s="38"/>
      <c r="K140" s="38"/>
      <c r="L140" s="51"/>
      <c r="M140" s="51"/>
      <c r="N140" s="55"/>
      <c r="O140" s="38"/>
      <c r="P140" s="38"/>
      <c r="Q140" s="38"/>
      <c r="R140" s="38"/>
      <c r="S140" s="38"/>
      <c r="T140" s="38"/>
      <c r="U140" s="38"/>
      <c r="V140" s="38"/>
      <c r="W140" s="38"/>
      <c r="X140" s="38"/>
      <c r="Y140" s="38"/>
      <c r="Z140" s="38"/>
    </row>
    <row r="141" spans="1:26" ht="22.5" customHeight="1">
      <c r="A141" s="38"/>
      <c r="B141" s="38"/>
      <c r="C141" s="38"/>
      <c r="D141" s="38"/>
      <c r="E141" s="38"/>
      <c r="F141" s="38"/>
      <c r="G141" s="38"/>
      <c r="H141" s="38"/>
      <c r="I141" s="38"/>
      <c r="J141" s="38"/>
      <c r="K141" s="38"/>
      <c r="L141" s="51"/>
      <c r="M141" s="51"/>
      <c r="N141" s="55"/>
      <c r="O141" s="38"/>
      <c r="P141" s="38"/>
      <c r="Q141" s="38"/>
      <c r="R141" s="38"/>
      <c r="S141" s="38"/>
      <c r="T141" s="38"/>
      <c r="U141" s="38"/>
      <c r="V141" s="38"/>
      <c r="W141" s="38"/>
      <c r="X141" s="38"/>
      <c r="Y141" s="38"/>
      <c r="Z141" s="38"/>
    </row>
    <row r="142" spans="1:26" ht="22.5" customHeight="1">
      <c r="A142" s="38"/>
      <c r="B142" s="38"/>
      <c r="C142" s="38"/>
      <c r="D142" s="38"/>
      <c r="E142" s="38"/>
      <c r="F142" s="38"/>
      <c r="G142" s="38"/>
      <c r="H142" s="38"/>
      <c r="I142" s="38"/>
      <c r="J142" s="38"/>
      <c r="K142" s="38"/>
      <c r="L142" s="51"/>
      <c r="M142" s="51"/>
      <c r="N142" s="55"/>
      <c r="O142" s="38"/>
      <c r="P142" s="38"/>
      <c r="Q142" s="38"/>
      <c r="R142" s="38"/>
      <c r="S142" s="38"/>
      <c r="T142" s="38"/>
      <c r="U142" s="38"/>
      <c r="V142" s="38"/>
      <c r="W142" s="38"/>
      <c r="X142" s="38"/>
      <c r="Y142" s="38"/>
      <c r="Z142" s="38"/>
    </row>
    <row r="143" spans="1:26" ht="22.5" customHeight="1">
      <c r="A143" s="38"/>
      <c r="B143" s="38"/>
      <c r="C143" s="38"/>
      <c r="D143" s="38"/>
      <c r="E143" s="38"/>
      <c r="F143" s="38"/>
      <c r="G143" s="38"/>
      <c r="H143" s="38"/>
      <c r="I143" s="38"/>
      <c r="J143" s="38"/>
      <c r="K143" s="38"/>
      <c r="L143" s="51"/>
      <c r="M143" s="51"/>
      <c r="N143" s="55"/>
      <c r="O143" s="38"/>
      <c r="P143" s="38"/>
      <c r="Q143" s="38"/>
      <c r="R143" s="38"/>
      <c r="S143" s="38"/>
      <c r="T143" s="38"/>
      <c r="U143" s="38"/>
      <c r="V143" s="38"/>
      <c r="W143" s="38"/>
      <c r="X143" s="38"/>
      <c r="Y143" s="38"/>
      <c r="Z143" s="38"/>
    </row>
    <row r="144" spans="1:26" ht="22.5" customHeight="1">
      <c r="A144" s="38"/>
      <c r="B144" s="38"/>
      <c r="C144" s="38"/>
      <c r="D144" s="38"/>
      <c r="E144" s="38"/>
      <c r="F144" s="38"/>
      <c r="G144" s="38"/>
      <c r="H144" s="38"/>
      <c r="I144" s="38"/>
      <c r="J144" s="38"/>
      <c r="K144" s="38"/>
      <c r="L144" s="51"/>
      <c r="M144" s="51"/>
      <c r="N144" s="55"/>
      <c r="O144" s="38"/>
      <c r="P144" s="38"/>
      <c r="Q144" s="38"/>
      <c r="R144" s="38"/>
      <c r="S144" s="38"/>
      <c r="T144" s="38"/>
      <c r="U144" s="38"/>
      <c r="V144" s="38"/>
      <c r="W144" s="38"/>
      <c r="X144" s="38"/>
      <c r="Y144" s="38"/>
      <c r="Z144" s="38"/>
    </row>
    <row r="145" spans="1:26" ht="22.5" customHeight="1">
      <c r="A145" s="38"/>
      <c r="B145" s="38"/>
      <c r="C145" s="38"/>
      <c r="D145" s="38"/>
      <c r="E145" s="38"/>
      <c r="F145" s="38"/>
      <c r="G145" s="38"/>
      <c r="H145" s="38"/>
      <c r="I145" s="38"/>
      <c r="J145" s="38"/>
      <c r="K145" s="38"/>
      <c r="L145" s="51"/>
      <c r="M145" s="51"/>
      <c r="N145" s="55"/>
      <c r="O145" s="38"/>
      <c r="P145" s="38"/>
      <c r="Q145" s="38"/>
      <c r="R145" s="38"/>
      <c r="S145" s="38"/>
      <c r="T145" s="38"/>
      <c r="U145" s="38"/>
      <c r="V145" s="38"/>
      <c r="W145" s="38"/>
      <c r="X145" s="38"/>
      <c r="Y145" s="38"/>
      <c r="Z145" s="38"/>
    </row>
    <row r="146" spans="1:26" ht="22.5" customHeight="1">
      <c r="A146" s="38"/>
      <c r="B146" s="38"/>
      <c r="C146" s="38"/>
      <c r="D146" s="38"/>
      <c r="E146" s="38"/>
      <c r="F146" s="38"/>
      <c r="G146" s="38"/>
      <c r="H146" s="38"/>
      <c r="I146" s="38"/>
      <c r="J146" s="38"/>
      <c r="K146" s="38"/>
      <c r="L146" s="51"/>
      <c r="M146" s="51"/>
      <c r="N146" s="55"/>
      <c r="O146" s="38"/>
      <c r="P146" s="38"/>
      <c r="Q146" s="38"/>
      <c r="R146" s="38"/>
      <c r="S146" s="38"/>
      <c r="T146" s="38"/>
      <c r="U146" s="38"/>
      <c r="V146" s="38"/>
      <c r="W146" s="38"/>
      <c r="X146" s="38"/>
      <c r="Y146" s="38"/>
      <c r="Z146" s="38"/>
    </row>
    <row r="147" spans="1:26" ht="22.5" customHeight="1">
      <c r="A147" s="38"/>
      <c r="B147" s="38"/>
      <c r="C147" s="38"/>
      <c r="D147" s="38"/>
      <c r="E147" s="38"/>
      <c r="F147" s="38"/>
      <c r="G147" s="38"/>
      <c r="H147" s="38"/>
      <c r="I147" s="38"/>
      <c r="J147" s="38"/>
      <c r="K147" s="38"/>
      <c r="L147" s="51"/>
      <c r="M147" s="51"/>
      <c r="N147" s="55"/>
      <c r="O147" s="38"/>
      <c r="P147" s="38"/>
      <c r="Q147" s="38"/>
      <c r="R147" s="38"/>
      <c r="S147" s="38"/>
      <c r="T147" s="38"/>
      <c r="U147" s="38"/>
      <c r="V147" s="38"/>
      <c r="W147" s="38"/>
      <c r="X147" s="38"/>
      <c r="Y147" s="38"/>
      <c r="Z147" s="38"/>
    </row>
    <row r="148" spans="1:26" ht="22.5" customHeight="1">
      <c r="A148" s="38"/>
      <c r="B148" s="38"/>
      <c r="C148" s="38"/>
      <c r="D148" s="38"/>
      <c r="E148" s="38"/>
      <c r="F148" s="38"/>
      <c r="G148" s="38"/>
      <c r="H148" s="38"/>
      <c r="I148" s="38"/>
      <c r="J148" s="38"/>
      <c r="K148" s="38"/>
      <c r="L148" s="51"/>
      <c r="M148" s="51"/>
      <c r="N148" s="55"/>
      <c r="O148" s="38"/>
      <c r="P148" s="38"/>
      <c r="Q148" s="38"/>
      <c r="R148" s="38"/>
      <c r="S148" s="38"/>
      <c r="T148" s="38"/>
      <c r="U148" s="38"/>
      <c r="V148" s="38"/>
      <c r="W148" s="38"/>
      <c r="X148" s="38"/>
      <c r="Y148" s="38"/>
      <c r="Z148" s="38"/>
    </row>
    <row r="149" spans="1:26" ht="22.5" customHeight="1">
      <c r="A149" s="38"/>
      <c r="B149" s="38"/>
      <c r="C149" s="38"/>
      <c r="D149" s="38"/>
      <c r="E149" s="38"/>
      <c r="F149" s="38"/>
      <c r="G149" s="38"/>
      <c r="H149" s="38"/>
      <c r="I149" s="38"/>
      <c r="J149" s="38"/>
      <c r="K149" s="38"/>
      <c r="L149" s="51"/>
      <c r="M149" s="51"/>
      <c r="N149" s="55"/>
      <c r="O149" s="38"/>
      <c r="P149" s="38"/>
      <c r="Q149" s="38"/>
      <c r="R149" s="38"/>
      <c r="S149" s="38"/>
      <c r="T149" s="38"/>
      <c r="U149" s="38"/>
      <c r="V149" s="38"/>
      <c r="W149" s="38"/>
      <c r="X149" s="38"/>
      <c r="Y149" s="38"/>
      <c r="Z149" s="38"/>
    </row>
    <row r="150" spans="1:26" ht="22.5" customHeight="1">
      <c r="A150" s="38"/>
      <c r="B150" s="38"/>
      <c r="C150" s="38"/>
      <c r="D150" s="38"/>
      <c r="E150" s="38"/>
      <c r="F150" s="38"/>
      <c r="G150" s="38"/>
      <c r="H150" s="38"/>
      <c r="I150" s="38"/>
      <c r="J150" s="38"/>
      <c r="K150" s="38"/>
      <c r="L150" s="51"/>
      <c r="M150" s="51"/>
      <c r="N150" s="55"/>
      <c r="O150" s="38"/>
      <c r="P150" s="38"/>
      <c r="Q150" s="38"/>
      <c r="R150" s="38"/>
      <c r="S150" s="38"/>
      <c r="T150" s="38"/>
      <c r="U150" s="38"/>
      <c r="V150" s="38"/>
      <c r="W150" s="38"/>
      <c r="X150" s="38"/>
      <c r="Y150" s="38"/>
      <c r="Z150" s="38"/>
    </row>
    <row r="151" spans="1:26" ht="22.5" customHeight="1">
      <c r="A151" s="38"/>
      <c r="B151" s="38"/>
      <c r="C151" s="38"/>
      <c r="D151" s="38"/>
      <c r="E151" s="38"/>
      <c r="F151" s="38"/>
      <c r="G151" s="38"/>
      <c r="H151" s="38"/>
      <c r="I151" s="38"/>
      <c r="J151" s="38"/>
      <c r="K151" s="38"/>
      <c r="L151" s="51"/>
      <c r="M151" s="51"/>
      <c r="N151" s="55"/>
      <c r="O151" s="38"/>
      <c r="P151" s="38"/>
      <c r="Q151" s="38"/>
      <c r="R151" s="38"/>
      <c r="S151" s="38"/>
      <c r="T151" s="38"/>
      <c r="U151" s="38"/>
      <c r="V151" s="38"/>
      <c r="W151" s="38"/>
      <c r="X151" s="38"/>
      <c r="Y151" s="38"/>
      <c r="Z151" s="38"/>
    </row>
    <row r="152" spans="1:26" ht="22.5" customHeight="1">
      <c r="A152" s="38"/>
      <c r="B152" s="38"/>
      <c r="C152" s="38"/>
      <c r="D152" s="38"/>
      <c r="E152" s="38"/>
      <c r="F152" s="38"/>
      <c r="G152" s="38"/>
      <c r="H152" s="38"/>
      <c r="I152" s="38"/>
      <c r="J152" s="38"/>
      <c r="K152" s="38"/>
      <c r="L152" s="51"/>
      <c r="M152" s="51"/>
      <c r="N152" s="55"/>
      <c r="O152" s="38"/>
      <c r="P152" s="38"/>
      <c r="Q152" s="38"/>
      <c r="R152" s="38"/>
      <c r="S152" s="38"/>
      <c r="T152" s="38"/>
      <c r="U152" s="38"/>
      <c r="V152" s="38"/>
      <c r="W152" s="38"/>
      <c r="X152" s="38"/>
      <c r="Y152" s="38"/>
      <c r="Z152" s="38"/>
    </row>
    <row r="153" spans="1:26" ht="22.5" customHeight="1">
      <c r="A153" s="38"/>
      <c r="B153" s="38"/>
      <c r="C153" s="38"/>
      <c r="D153" s="38"/>
      <c r="E153" s="38"/>
      <c r="F153" s="38"/>
      <c r="G153" s="38"/>
      <c r="H153" s="38"/>
      <c r="I153" s="38"/>
      <c r="J153" s="38"/>
      <c r="K153" s="38"/>
      <c r="L153" s="51"/>
      <c r="M153" s="51"/>
      <c r="N153" s="55"/>
      <c r="O153" s="38"/>
      <c r="P153" s="38"/>
      <c r="Q153" s="38"/>
      <c r="R153" s="38"/>
      <c r="S153" s="38"/>
      <c r="T153" s="38"/>
      <c r="U153" s="38"/>
      <c r="V153" s="38"/>
      <c r="W153" s="38"/>
      <c r="X153" s="38"/>
      <c r="Y153" s="38"/>
      <c r="Z153" s="38"/>
    </row>
    <row r="154" spans="1:26" ht="22.5" customHeight="1">
      <c r="A154" s="38"/>
      <c r="B154" s="38"/>
      <c r="C154" s="38"/>
      <c r="D154" s="38"/>
      <c r="E154" s="38"/>
      <c r="F154" s="38"/>
      <c r="G154" s="38"/>
      <c r="H154" s="38"/>
      <c r="I154" s="38"/>
      <c r="J154" s="38"/>
      <c r="K154" s="38"/>
      <c r="L154" s="51"/>
      <c r="M154" s="51"/>
      <c r="N154" s="55"/>
      <c r="O154" s="38"/>
      <c r="P154" s="38"/>
      <c r="Q154" s="38"/>
      <c r="R154" s="38"/>
      <c r="S154" s="38"/>
      <c r="T154" s="38"/>
      <c r="U154" s="38"/>
      <c r="V154" s="38"/>
      <c r="W154" s="38"/>
      <c r="X154" s="38"/>
      <c r="Y154" s="38"/>
      <c r="Z154" s="38"/>
    </row>
    <row r="155" spans="1:26" ht="22.5" customHeight="1">
      <c r="A155" s="38"/>
      <c r="B155" s="38"/>
      <c r="C155" s="38"/>
      <c r="D155" s="38"/>
      <c r="E155" s="38"/>
      <c r="F155" s="38"/>
      <c r="G155" s="38"/>
      <c r="H155" s="38"/>
      <c r="I155" s="38"/>
      <c r="J155" s="38"/>
      <c r="K155" s="38"/>
      <c r="L155" s="51"/>
      <c r="M155" s="51"/>
      <c r="N155" s="55"/>
      <c r="O155" s="38"/>
      <c r="P155" s="38"/>
      <c r="Q155" s="38"/>
      <c r="R155" s="38"/>
      <c r="S155" s="38"/>
      <c r="T155" s="38"/>
      <c r="U155" s="38"/>
      <c r="V155" s="38"/>
      <c r="W155" s="38"/>
      <c r="X155" s="38"/>
      <c r="Y155" s="38"/>
      <c r="Z155" s="38"/>
    </row>
    <row r="156" spans="1:26" ht="22.5" customHeight="1">
      <c r="A156" s="38"/>
      <c r="B156" s="38"/>
      <c r="C156" s="38"/>
      <c r="D156" s="38"/>
      <c r="E156" s="38"/>
      <c r="F156" s="38"/>
      <c r="G156" s="38"/>
      <c r="H156" s="38"/>
      <c r="I156" s="38"/>
      <c r="J156" s="38"/>
      <c r="K156" s="38"/>
      <c r="L156" s="51"/>
      <c r="M156" s="51"/>
      <c r="N156" s="55"/>
      <c r="O156" s="38"/>
      <c r="P156" s="38"/>
      <c r="Q156" s="38"/>
      <c r="R156" s="38"/>
      <c r="S156" s="38"/>
      <c r="T156" s="38"/>
      <c r="U156" s="38"/>
      <c r="V156" s="38"/>
      <c r="W156" s="38"/>
      <c r="X156" s="38"/>
      <c r="Y156" s="38"/>
      <c r="Z156" s="38"/>
    </row>
    <row r="157" spans="1:26" ht="22.5" customHeight="1">
      <c r="A157" s="38"/>
      <c r="B157" s="38"/>
      <c r="C157" s="38"/>
      <c r="D157" s="38"/>
      <c r="E157" s="38"/>
      <c r="F157" s="38"/>
      <c r="G157" s="38"/>
      <c r="H157" s="38"/>
      <c r="I157" s="38"/>
      <c r="J157" s="38"/>
      <c r="K157" s="38"/>
      <c r="L157" s="51"/>
      <c r="M157" s="51"/>
      <c r="N157" s="55"/>
      <c r="O157" s="38"/>
      <c r="P157" s="38"/>
      <c r="Q157" s="38"/>
      <c r="R157" s="38"/>
      <c r="S157" s="38"/>
      <c r="T157" s="38"/>
      <c r="U157" s="38"/>
      <c r="V157" s="38"/>
      <c r="W157" s="38"/>
      <c r="X157" s="38"/>
      <c r="Y157" s="38"/>
      <c r="Z157" s="38"/>
    </row>
    <row r="158" spans="1:26" ht="22.5" customHeight="1">
      <c r="A158" s="38"/>
      <c r="B158" s="38"/>
      <c r="C158" s="38"/>
      <c r="D158" s="38"/>
      <c r="E158" s="38"/>
      <c r="F158" s="38"/>
      <c r="G158" s="38"/>
      <c r="H158" s="38"/>
      <c r="I158" s="38"/>
      <c r="J158" s="38"/>
      <c r="K158" s="38"/>
      <c r="L158" s="51"/>
      <c r="M158" s="51"/>
      <c r="N158" s="55"/>
      <c r="O158" s="38"/>
      <c r="P158" s="38"/>
      <c r="Q158" s="38"/>
      <c r="R158" s="38"/>
      <c r="S158" s="38"/>
      <c r="T158" s="38"/>
      <c r="U158" s="38"/>
      <c r="V158" s="38"/>
      <c r="W158" s="38"/>
      <c r="X158" s="38"/>
      <c r="Y158" s="38"/>
      <c r="Z158" s="38"/>
    </row>
    <row r="159" spans="1:26" ht="22.5" customHeight="1">
      <c r="A159" s="38"/>
      <c r="B159" s="38"/>
      <c r="C159" s="38"/>
      <c r="D159" s="38"/>
      <c r="E159" s="38"/>
      <c r="F159" s="38"/>
      <c r="G159" s="38"/>
      <c r="H159" s="38"/>
      <c r="I159" s="38"/>
      <c r="J159" s="38"/>
      <c r="K159" s="38"/>
      <c r="L159" s="51"/>
      <c r="M159" s="51"/>
      <c r="N159" s="55"/>
      <c r="O159" s="38"/>
      <c r="P159" s="38"/>
      <c r="Q159" s="38"/>
      <c r="R159" s="38"/>
      <c r="S159" s="38"/>
      <c r="T159" s="38"/>
      <c r="U159" s="38"/>
      <c r="V159" s="38"/>
      <c r="W159" s="38"/>
      <c r="X159" s="38"/>
      <c r="Y159" s="38"/>
      <c r="Z159" s="38"/>
    </row>
    <row r="160" spans="1:26" ht="22.5" customHeight="1">
      <c r="A160" s="38"/>
      <c r="B160" s="38"/>
      <c r="C160" s="38"/>
      <c r="D160" s="38"/>
      <c r="E160" s="38"/>
      <c r="F160" s="38"/>
      <c r="G160" s="38"/>
      <c r="H160" s="38"/>
      <c r="I160" s="38"/>
      <c r="J160" s="38"/>
      <c r="K160" s="38"/>
      <c r="L160" s="51"/>
      <c r="M160" s="51"/>
      <c r="N160" s="55"/>
      <c r="O160" s="38"/>
      <c r="P160" s="38"/>
      <c r="Q160" s="38"/>
      <c r="R160" s="38"/>
      <c r="S160" s="38"/>
      <c r="T160" s="38"/>
      <c r="U160" s="38"/>
      <c r="V160" s="38"/>
      <c r="W160" s="38"/>
      <c r="X160" s="38"/>
      <c r="Y160" s="38"/>
      <c r="Z160" s="38"/>
    </row>
    <row r="161" spans="1:26" ht="22.5" customHeight="1">
      <c r="A161" s="38"/>
      <c r="B161" s="38"/>
      <c r="C161" s="38"/>
      <c r="D161" s="38"/>
      <c r="E161" s="38"/>
      <c r="F161" s="38"/>
      <c r="G161" s="38"/>
      <c r="H161" s="38"/>
      <c r="I161" s="38"/>
      <c r="J161" s="38"/>
      <c r="K161" s="38"/>
      <c r="L161" s="51"/>
      <c r="M161" s="51"/>
      <c r="N161" s="55"/>
      <c r="O161" s="38"/>
      <c r="P161" s="38"/>
      <c r="Q161" s="38"/>
      <c r="R161" s="38"/>
      <c r="S161" s="38"/>
      <c r="T161" s="38"/>
      <c r="U161" s="38"/>
      <c r="V161" s="38"/>
      <c r="W161" s="38"/>
      <c r="X161" s="38"/>
      <c r="Y161" s="38"/>
      <c r="Z161" s="38"/>
    </row>
    <row r="162" spans="1:26" ht="22.5" customHeight="1">
      <c r="A162" s="38"/>
      <c r="B162" s="38"/>
      <c r="C162" s="38"/>
      <c r="D162" s="38"/>
      <c r="E162" s="38"/>
      <c r="F162" s="38"/>
      <c r="G162" s="38"/>
      <c r="H162" s="38"/>
      <c r="I162" s="38"/>
      <c r="J162" s="38"/>
      <c r="K162" s="38"/>
      <c r="L162" s="51"/>
      <c r="M162" s="51"/>
      <c r="N162" s="55"/>
      <c r="O162" s="38"/>
      <c r="P162" s="38"/>
      <c r="Q162" s="38"/>
      <c r="R162" s="38"/>
      <c r="S162" s="38"/>
      <c r="T162" s="38"/>
      <c r="U162" s="38"/>
      <c r="V162" s="38"/>
      <c r="W162" s="38"/>
      <c r="X162" s="38"/>
      <c r="Y162" s="38"/>
      <c r="Z162" s="38"/>
    </row>
    <row r="163" spans="1:26" ht="22.5" customHeight="1">
      <c r="A163" s="38"/>
      <c r="B163" s="38"/>
      <c r="C163" s="38"/>
      <c r="D163" s="38"/>
      <c r="E163" s="38"/>
      <c r="F163" s="38"/>
      <c r="G163" s="38"/>
      <c r="H163" s="38"/>
      <c r="I163" s="38"/>
      <c r="J163" s="38"/>
      <c r="K163" s="38"/>
      <c r="L163" s="51"/>
      <c r="M163" s="51"/>
      <c r="N163" s="55"/>
      <c r="O163" s="38"/>
      <c r="P163" s="38"/>
      <c r="Q163" s="38"/>
      <c r="R163" s="38"/>
      <c r="S163" s="38"/>
      <c r="T163" s="38"/>
      <c r="U163" s="38"/>
      <c r="V163" s="38"/>
      <c r="W163" s="38"/>
      <c r="X163" s="38"/>
      <c r="Y163" s="38"/>
      <c r="Z163" s="38"/>
    </row>
    <row r="164" spans="1:26" ht="22.5" customHeight="1">
      <c r="A164" s="38"/>
      <c r="B164" s="38"/>
      <c r="C164" s="38"/>
      <c r="D164" s="38"/>
      <c r="E164" s="38"/>
      <c r="F164" s="38"/>
      <c r="G164" s="38"/>
      <c r="H164" s="38"/>
      <c r="I164" s="38"/>
      <c r="J164" s="38"/>
      <c r="K164" s="38"/>
      <c r="L164" s="51"/>
      <c r="M164" s="51"/>
      <c r="N164" s="55"/>
      <c r="O164" s="38"/>
      <c r="P164" s="38"/>
      <c r="Q164" s="38"/>
      <c r="R164" s="38"/>
      <c r="S164" s="38"/>
      <c r="T164" s="38"/>
      <c r="U164" s="38"/>
      <c r="V164" s="38"/>
      <c r="W164" s="38"/>
      <c r="X164" s="38"/>
      <c r="Y164" s="38"/>
      <c r="Z164" s="38"/>
    </row>
    <row r="165" spans="1:26" ht="22.5" customHeight="1">
      <c r="A165" s="38"/>
      <c r="B165" s="38"/>
      <c r="C165" s="38"/>
      <c r="D165" s="38"/>
      <c r="E165" s="38"/>
      <c r="F165" s="38"/>
      <c r="G165" s="38"/>
      <c r="H165" s="38"/>
      <c r="I165" s="38"/>
      <c r="J165" s="38"/>
      <c r="K165" s="38"/>
      <c r="L165" s="51"/>
      <c r="M165" s="51"/>
      <c r="N165" s="55"/>
      <c r="O165" s="38"/>
      <c r="P165" s="38"/>
      <c r="Q165" s="38"/>
      <c r="R165" s="38"/>
      <c r="S165" s="38"/>
      <c r="T165" s="38"/>
      <c r="U165" s="38"/>
      <c r="V165" s="38"/>
      <c r="W165" s="38"/>
      <c r="X165" s="38"/>
      <c r="Y165" s="38"/>
      <c r="Z165" s="38"/>
    </row>
    <row r="166" spans="1:26" ht="22.5" customHeight="1">
      <c r="A166" s="38"/>
      <c r="B166" s="38"/>
      <c r="C166" s="38"/>
      <c r="D166" s="38"/>
      <c r="E166" s="38"/>
      <c r="F166" s="38"/>
      <c r="G166" s="38"/>
      <c r="H166" s="38"/>
      <c r="I166" s="38"/>
      <c r="J166" s="38"/>
      <c r="K166" s="38"/>
      <c r="L166" s="51"/>
      <c r="M166" s="51"/>
      <c r="N166" s="55"/>
      <c r="O166" s="38"/>
      <c r="P166" s="38"/>
      <c r="Q166" s="38"/>
      <c r="R166" s="38"/>
      <c r="S166" s="38"/>
      <c r="T166" s="38"/>
      <c r="U166" s="38"/>
      <c r="V166" s="38"/>
      <c r="W166" s="38"/>
      <c r="X166" s="38"/>
      <c r="Y166" s="38"/>
      <c r="Z166" s="38"/>
    </row>
    <row r="167" spans="1:26" ht="22.5" customHeight="1">
      <c r="A167" s="38"/>
      <c r="B167" s="38"/>
      <c r="C167" s="38"/>
      <c r="D167" s="38"/>
      <c r="E167" s="38"/>
      <c r="F167" s="38"/>
      <c r="G167" s="38"/>
      <c r="H167" s="38"/>
      <c r="I167" s="38"/>
      <c r="J167" s="38"/>
      <c r="K167" s="38"/>
      <c r="L167" s="51"/>
      <c r="M167" s="51"/>
      <c r="N167" s="55"/>
      <c r="O167" s="38"/>
      <c r="P167" s="38"/>
      <c r="Q167" s="38"/>
      <c r="R167" s="38"/>
      <c r="S167" s="38"/>
      <c r="T167" s="38"/>
      <c r="U167" s="38"/>
      <c r="V167" s="38"/>
      <c r="W167" s="38"/>
      <c r="X167" s="38"/>
      <c r="Y167" s="38"/>
      <c r="Z167" s="38"/>
    </row>
    <row r="168" spans="1:26" ht="22.5" customHeight="1">
      <c r="A168" s="38"/>
      <c r="B168" s="38"/>
      <c r="C168" s="38"/>
      <c r="D168" s="38"/>
      <c r="E168" s="38"/>
      <c r="F168" s="38"/>
      <c r="G168" s="38"/>
      <c r="H168" s="38"/>
      <c r="I168" s="38"/>
      <c r="J168" s="38"/>
      <c r="K168" s="38"/>
      <c r="L168" s="51"/>
      <c r="M168" s="51"/>
      <c r="N168" s="55"/>
      <c r="O168" s="38"/>
      <c r="P168" s="38"/>
      <c r="Q168" s="38"/>
      <c r="R168" s="38"/>
      <c r="S168" s="38"/>
      <c r="T168" s="38"/>
      <c r="U168" s="38"/>
      <c r="V168" s="38"/>
      <c r="W168" s="38"/>
      <c r="X168" s="38"/>
      <c r="Y168" s="38"/>
      <c r="Z168" s="38"/>
    </row>
    <row r="169" spans="1:26" ht="22.5" customHeight="1">
      <c r="A169" s="38"/>
      <c r="B169" s="38"/>
      <c r="C169" s="38"/>
      <c r="D169" s="38"/>
      <c r="E169" s="38"/>
      <c r="F169" s="38"/>
      <c r="G169" s="38"/>
      <c r="H169" s="38"/>
      <c r="I169" s="38"/>
      <c r="J169" s="38"/>
      <c r="K169" s="38"/>
      <c r="L169" s="51"/>
      <c r="M169" s="51"/>
      <c r="N169" s="55"/>
      <c r="O169" s="38"/>
      <c r="P169" s="38"/>
      <c r="Q169" s="38"/>
      <c r="R169" s="38"/>
      <c r="S169" s="38"/>
      <c r="T169" s="38"/>
      <c r="U169" s="38"/>
      <c r="V169" s="38"/>
      <c r="W169" s="38"/>
      <c r="X169" s="38"/>
      <c r="Y169" s="38"/>
      <c r="Z169" s="38"/>
    </row>
    <row r="170" spans="1:26" ht="22.5" customHeight="1">
      <c r="A170" s="38"/>
      <c r="B170" s="38"/>
      <c r="C170" s="38"/>
      <c r="D170" s="38"/>
      <c r="E170" s="38"/>
      <c r="F170" s="38"/>
      <c r="G170" s="38"/>
      <c r="H170" s="38"/>
      <c r="I170" s="38"/>
      <c r="J170" s="38"/>
      <c r="K170" s="38"/>
      <c r="L170" s="51"/>
      <c r="M170" s="51"/>
      <c r="N170" s="55"/>
      <c r="O170" s="38"/>
      <c r="P170" s="38"/>
      <c r="Q170" s="38"/>
      <c r="R170" s="38"/>
      <c r="S170" s="38"/>
      <c r="T170" s="38"/>
      <c r="U170" s="38"/>
      <c r="V170" s="38"/>
      <c r="W170" s="38"/>
      <c r="X170" s="38"/>
      <c r="Y170" s="38"/>
      <c r="Z170" s="38"/>
    </row>
    <row r="171" spans="1:26" ht="22.5" customHeight="1">
      <c r="A171" s="38"/>
      <c r="B171" s="38"/>
      <c r="C171" s="38"/>
      <c r="D171" s="38"/>
      <c r="E171" s="38"/>
      <c r="F171" s="38"/>
      <c r="G171" s="38"/>
      <c r="H171" s="38"/>
      <c r="I171" s="38"/>
      <c r="J171" s="38"/>
      <c r="K171" s="38"/>
      <c r="L171" s="51"/>
      <c r="M171" s="51"/>
      <c r="N171" s="55"/>
      <c r="O171" s="38"/>
      <c r="P171" s="38"/>
      <c r="Q171" s="38"/>
      <c r="R171" s="38"/>
      <c r="S171" s="38"/>
      <c r="T171" s="38"/>
      <c r="U171" s="38"/>
      <c r="V171" s="38"/>
      <c r="W171" s="38"/>
      <c r="X171" s="38"/>
      <c r="Y171" s="38"/>
      <c r="Z171" s="38"/>
    </row>
    <row r="172" spans="1:26" ht="22.5" customHeight="1">
      <c r="A172" s="38"/>
      <c r="B172" s="38"/>
      <c r="C172" s="38"/>
      <c r="D172" s="38"/>
      <c r="E172" s="38"/>
      <c r="F172" s="38"/>
      <c r="G172" s="38"/>
      <c r="H172" s="38"/>
      <c r="I172" s="38"/>
      <c r="J172" s="38"/>
      <c r="K172" s="38"/>
      <c r="L172" s="51"/>
      <c r="M172" s="51"/>
      <c r="N172" s="55"/>
      <c r="O172" s="38"/>
      <c r="P172" s="38"/>
      <c r="Q172" s="38"/>
      <c r="R172" s="38"/>
      <c r="S172" s="38"/>
      <c r="T172" s="38"/>
      <c r="U172" s="38"/>
      <c r="V172" s="38"/>
      <c r="W172" s="38"/>
      <c r="X172" s="38"/>
      <c r="Y172" s="38"/>
      <c r="Z172" s="38"/>
    </row>
    <row r="173" spans="1:26" ht="22.5" customHeight="1">
      <c r="A173" s="38"/>
      <c r="B173" s="38"/>
      <c r="C173" s="38"/>
      <c r="D173" s="38"/>
      <c r="E173" s="38"/>
      <c r="F173" s="38"/>
      <c r="G173" s="38"/>
      <c r="H173" s="38"/>
      <c r="I173" s="38"/>
      <c r="J173" s="38"/>
      <c r="K173" s="38"/>
      <c r="L173" s="51"/>
      <c r="M173" s="51"/>
      <c r="N173" s="55"/>
      <c r="O173" s="38"/>
      <c r="P173" s="38"/>
      <c r="Q173" s="38"/>
      <c r="R173" s="38"/>
      <c r="S173" s="38"/>
      <c r="T173" s="38"/>
      <c r="U173" s="38"/>
      <c r="V173" s="38"/>
      <c r="W173" s="38"/>
      <c r="X173" s="38"/>
      <c r="Y173" s="38"/>
      <c r="Z173" s="38"/>
    </row>
    <row r="174" spans="1:26" ht="22.5" customHeight="1">
      <c r="A174" s="38"/>
      <c r="B174" s="38"/>
      <c r="C174" s="38"/>
      <c r="D174" s="38"/>
      <c r="E174" s="38"/>
      <c r="F174" s="38"/>
      <c r="G174" s="38"/>
      <c r="H174" s="38"/>
      <c r="I174" s="38"/>
      <c r="J174" s="38"/>
      <c r="K174" s="38"/>
      <c r="L174" s="51"/>
      <c r="M174" s="51"/>
      <c r="N174" s="55"/>
      <c r="O174" s="38"/>
      <c r="P174" s="38"/>
      <c r="Q174" s="38"/>
      <c r="R174" s="38"/>
      <c r="S174" s="38"/>
      <c r="T174" s="38"/>
      <c r="U174" s="38"/>
      <c r="V174" s="38"/>
      <c r="W174" s="38"/>
      <c r="X174" s="38"/>
      <c r="Y174" s="38"/>
      <c r="Z174" s="38"/>
    </row>
    <row r="175" spans="1:26" ht="22.5" customHeight="1">
      <c r="A175" s="38"/>
      <c r="B175" s="38"/>
      <c r="C175" s="38"/>
      <c r="D175" s="38"/>
      <c r="E175" s="38"/>
      <c r="F175" s="38"/>
      <c r="G175" s="38"/>
      <c r="H175" s="38"/>
      <c r="I175" s="38"/>
      <c r="J175" s="38"/>
      <c r="K175" s="38"/>
      <c r="L175" s="51"/>
      <c r="M175" s="51"/>
      <c r="N175" s="55"/>
      <c r="O175" s="38"/>
      <c r="P175" s="38"/>
      <c r="Q175" s="38"/>
      <c r="R175" s="38"/>
      <c r="S175" s="38"/>
      <c r="T175" s="38"/>
      <c r="U175" s="38"/>
      <c r="V175" s="38"/>
      <c r="W175" s="38"/>
      <c r="X175" s="38"/>
      <c r="Y175" s="38"/>
      <c r="Z175" s="38"/>
    </row>
    <row r="176" spans="1:26" ht="22.5" customHeight="1">
      <c r="A176" s="38"/>
      <c r="B176" s="38"/>
      <c r="C176" s="38"/>
      <c r="D176" s="38"/>
      <c r="E176" s="38"/>
      <c r="F176" s="38"/>
      <c r="G176" s="38"/>
      <c r="H176" s="38"/>
      <c r="I176" s="38"/>
      <c r="J176" s="38"/>
      <c r="K176" s="38"/>
      <c r="L176" s="51"/>
      <c r="M176" s="51"/>
      <c r="N176" s="55"/>
      <c r="O176" s="38"/>
      <c r="P176" s="38"/>
      <c r="Q176" s="38"/>
      <c r="R176" s="38"/>
      <c r="S176" s="38"/>
      <c r="T176" s="38"/>
      <c r="U176" s="38"/>
      <c r="V176" s="38"/>
      <c r="W176" s="38"/>
      <c r="X176" s="38"/>
      <c r="Y176" s="38"/>
      <c r="Z176" s="38"/>
    </row>
    <row r="177" spans="1:26" ht="22.5" customHeight="1">
      <c r="A177" s="38"/>
      <c r="B177" s="38"/>
      <c r="C177" s="38"/>
      <c r="D177" s="38"/>
      <c r="E177" s="38"/>
      <c r="F177" s="38"/>
      <c r="G177" s="38"/>
      <c r="H177" s="38"/>
      <c r="I177" s="38"/>
      <c r="J177" s="38"/>
      <c r="K177" s="38"/>
      <c r="L177" s="51"/>
      <c r="M177" s="51"/>
      <c r="N177" s="55"/>
      <c r="O177" s="38"/>
      <c r="P177" s="38"/>
      <c r="Q177" s="38"/>
      <c r="R177" s="38"/>
      <c r="S177" s="38"/>
      <c r="T177" s="38"/>
      <c r="U177" s="38"/>
      <c r="V177" s="38"/>
      <c r="W177" s="38"/>
      <c r="X177" s="38"/>
      <c r="Y177" s="38"/>
      <c r="Z177" s="38"/>
    </row>
    <row r="178" spans="1:26" ht="22.5" customHeight="1">
      <c r="A178" s="38"/>
      <c r="B178" s="38"/>
      <c r="C178" s="38"/>
      <c r="D178" s="38"/>
      <c r="E178" s="38"/>
      <c r="F178" s="38"/>
      <c r="G178" s="38"/>
      <c r="H178" s="38"/>
      <c r="I178" s="38"/>
      <c r="J178" s="38"/>
      <c r="K178" s="38"/>
      <c r="L178" s="51"/>
      <c r="M178" s="51"/>
      <c r="N178" s="55"/>
      <c r="O178" s="38"/>
      <c r="P178" s="38"/>
      <c r="Q178" s="38"/>
      <c r="R178" s="38"/>
      <c r="S178" s="38"/>
      <c r="T178" s="38"/>
      <c r="U178" s="38"/>
      <c r="V178" s="38"/>
      <c r="W178" s="38"/>
      <c r="X178" s="38"/>
      <c r="Y178" s="38"/>
      <c r="Z178" s="38"/>
    </row>
    <row r="179" spans="1:26" ht="22.5" customHeight="1">
      <c r="A179" s="38"/>
      <c r="B179" s="38"/>
      <c r="C179" s="38"/>
      <c r="D179" s="38"/>
      <c r="E179" s="38"/>
      <c r="F179" s="38"/>
      <c r="G179" s="38"/>
      <c r="H179" s="38"/>
      <c r="I179" s="38"/>
      <c r="J179" s="38"/>
      <c r="K179" s="38"/>
      <c r="L179" s="51"/>
      <c r="M179" s="51"/>
      <c r="N179" s="55"/>
      <c r="O179" s="38"/>
      <c r="P179" s="38"/>
      <c r="Q179" s="38"/>
      <c r="R179" s="38"/>
      <c r="S179" s="38"/>
      <c r="T179" s="38"/>
      <c r="U179" s="38"/>
      <c r="V179" s="38"/>
      <c r="W179" s="38"/>
      <c r="X179" s="38"/>
      <c r="Y179" s="38"/>
      <c r="Z179" s="38"/>
    </row>
    <row r="180" spans="1:26" ht="22.5" customHeight="1">
      <c r="A180" s="38"/>
      <c r="B180" s="38"/>
      <c r="C180" s="38"/>
      <c r="D180" s="38"/>
      <c r="E180" s="38"/>
      <c r="F180" s="38"/>
      <c r="G180" s="38"/>
      <c r="H180" s="38"/>
      <c r="I180" s="38"/>
      <c r="J180" s="38"/>
      <c r="K180" s="38"/>
      <c r="L180" s="51"/>
      <c r="M180" s="51"/>
      <c r="N180" s="55"/>
      <c r="O180" s="38"/>
      <c r="P180" s="38"/>
      <c r="Q180" s="38"/>
      <c r="R180" s="38"/>
      <c r="S180" s="38"/>
      <c r="T180" s="38"/>
      <c r="U180" s="38"/>
      <c r="V180" s="38"/>
      <c r="W180" s="38"/>
      <c r="X180" s="38"/>
      <c r="Y180" s="38"/>
      <c r="Z180" s="38"/>
    </row>
    <row r="181" spans="1:26" ht="22.5" customHeight="1">
      <c r="A181" s="38"/>
      <c r="B181" s="38"/>
      <c r="C181" s="38"/>
      <c r="D181" s="38"/>
      <c r="E181" s="38"/>
      <c r="F181" s="38"/>
      <c r="G181" s="38"/>
      <c r="H181" s="38"/>
      <c r="I181" s="38"/>
      <c r="J181" s="38"/>
      <c r="K181" s="38"/>
      <c r="L181" s="51"/>
      <c r="M181" s="51"/>
      <c r="N181" s="55"/>
      <c r="O181" s="38"/>
      <c r="P181" s="38"/>
      <c r="Q181" s="38"/>
      <c r="R181" s="38"/>
      <c r="S181" s="38"/>
      <c r="T181" s="38"/>
      <c r="U181" s="38"/>
      <c r="V181" s="38"/>
      <c r="W181" s="38"/>
      <c r="X181" s="38"/>
      <c r="Y181" s="38"/>
      <c r="Z181" s="38"/>
    </row>
    <row r="182" spans="1:26" ht="22.5" customHeight="1">
      <c r="A182" s="38"/>
      <c r="B182" s="38"/>
      <c r="C182" s="38"/>
      <c r="D182" s="38"/>
      <c r="E182" s="38"/>
      <c r="F182" s="38"/>
      <c r="G182" s="38"/>
      <c r="H182" s="38"/>
      <c r="I182" s="38"/>
      <c r="J182" s="38"/>
      <c r="K182" s="38"/>
      <c r="L182" s="51"/>
      <c r="M182" s="51"/>
      <c r="N182" s="55"/>
      <c r="O182" s="38"/>
      <c r="P182" s="38"/>
      <c r="Q182" s="38"/>
      <c r="R182" s="38"/>
      <c r="S182" s="38"/>
      <c r="T182" s="38"/>
      <c r="U182" s="38"/>
      <c r="V182" s="38"/>
      <c r="W182" s="38"/>
      <c r="X182" s="38"/>
      <c r="Y182" s="38"/>
      <c r="Z182" s="38"/>
    </row>
    <row r="183" spans="1:26" ht="22.5" customHeight="1">
      <c r="A183" s="38"/>
      <c r="B183" s="38"/>
      <c r="C183" s="38"/>
      <c r="D183" s="38"/>
      <c r="E183" s="38"/>
      <c r="F183" s="38"/>
      <c r="G183" s="38"/>
      <c r="H183" s="38"/>
      <c r="I183" s="38"/>
      <c r="J183" s="38"/>
      <c r="K183" s="38"/>
      <c r="L183" s="51"/>
      <c r="M183" s="51"/>
      <c r="N183" s="55"/>
      <c r="O183" s="38"/>
      <c r="P183" s="38"/>
      <c r="Q183" s="38"/>
      <c r="R183" s="38"/>
      <c r="S183" s="38"/>
      <c r="T183" s="38"/>
      <c r="U183" s="38"/>
      <c r="V183" s="38"/>
      <c r="W183" s="38"/>
      <c r="X183" s="38"/>
      <c r="Y183" s="38"/>
      <c r="Z183" s="38"/>
    </row>
    <row r="184" spans="1:26" ht="22.5" customHeight="1">
      <c r="A184" s="38"/>
      <c r="B184" s="38"/>
      <c r="C184" s="38"/>
      <c r="D184" s="38"/>
      <c r="E184" s="38"/>
      <c r="F184" s="38"/>
      <c r="G184" s="38"/>
      <c r="H184" s="38"/>
      <c r="I184" s="38"/>
      <c r="J184" s="38"/>
      <c r="K184" s="38"/>
      <c r="L184" s="51"/>
      <c r="M184" s="51"/>
      <c r="N184" s="55"/>
      <c r="O184" s="38"/>
      <c r="P184" s="38"/>
      <c r="Q184" s="38"/>
      <c r="R184" s="38"/>
      <c r="S184" s="38"/>
      <c r="T184" s="38"/>
      <c r="U184" s="38"/>
      <c r="V184" s="38"/>
      <c r="W184" s="38"/>
      <c r="X184" s="38"/>
      <c r="Y184" s="38"/>
      <c r="Z184" s="38"/>
    </row>
    <row r="185" spans="1:26" ht="22.5" customHeight="1">
      <c r="A185" s="38"/>
      <c r="B185" s="38"/>
      <c r="C185" s="38"/>
      <c r="D185" s="38"/>
      <c r="E185" s="38"/>
      <c r="F185" s="38"/>
      <c r="G185" s="38"/>
      <c r="H185" s="38"/>
      <c r="I185" s="38"/>
      <c r="J185" s="38"/>
      <c r="K185" s="38"/>
      <c r="L185" s="51"/>
      <c r="M185" s="51"/>
      <c r="N185" s="55"/>
      <c r="O185" s="38"/>
      <c r="P185" s="38"/>
      <c r="Q185" s="38"/>
      <c r="R185" s="38"/>
      <c r="S185" s="38"/>
      <c r="T185" s="38"/>
      <c r="U185" s="38"/>
      <c r="V185" s="38"/>
      <c r="W185" s="38"/>
      <c r="X185" s="38"/>
      <c r="Y185" s="38"/>
      <c r="Z185" s="38"/>
    </row>
    <row r="186" spans="1:26" ht="22.5" customHeight="1">
      <c r="A186" s="38"/>
      <c r="B186" s="38"/>
      <c r="C186" s="38"/>
      <c r="D186" s="38"/>
      <c r="E186" s="38"/>
      <c r="F186" s="38"/>
      <c r="G186" s="38"/>
      <c r="H186" s="38"/>
      <c r="I186" s="38"/>
      <c r="J186" s="38"/>
      <c r="K186" s="38"/>
      <c r="L186" s="51"/>
      <c r="M186" s="51"/>
      <c r="N186" s="55"/>
      <c r="O186" s="38"/>
      <c r="P186" s="38"/>
      <c r="Q186" s="38"/>
      <c r="R186" s="38"/>
      <c r="S186" s="38"/>
      <c r="T186" s="38"/>
      <c r="U186" s="38"/>
      <c r="V186" s="38"/>
      <c r="W186" s="38"/>
      <c r="X186" s="38"/>
      <c r="Y186" s="38"/>
      <c r="Z186" s="38"/>
    </row>
    <row r="187" spans="1:26" ht="22.5" customHeight="1">
      <c r="A187" s="38"/>
      <c r="B187" s="38"/>
      <c r="C187" s="38"/>
      <c r="D187" s="38"/>
      <c r="E187" s="38"/>
      <c r="F187" s="38"/>
      <c r="G187" s="38"/>
      <c r="H187" s="38"/>
      <c r="I187" s="38"/>
      <c r="J187" s="38"/>
      <c r="K187" s="38"/>
      <c r="L187" s="51"/>
      <c r="M187" s="51"/>
      <c r="N187" s="55"/>
      <c r="O187" s="38"/>
      <c r="P187" s="38"/>
      <c r="Q187" s="38"/>
      <c r="R187" s="38"/>
      <c r="S187" s="38"/>
      <c r="T187" s="38"/>
      <c r="U187" s="38"/>
      <c r="V187" s="38"/>
      <c r="W187" s="38"/>
      <c r="X187" s="38"/>
      <c r="Y187" s="38"/>
      <c r="Z187" s="38"/>
    </row>
    <row r="188" spans="1:26" ht="22.5" customHeight="1">
      <c r="A188" s="38"/>
      <c r="B188" s="38"/>
      <c r="C188" s="38"/>
      <c r="D188" s="38"/>
      <c r="E188" s="38"/>
      <c r="F188" s="38"/>
      <c r="G188" s="38"/>
      <c r="H188" s="38"/>
      <c r="I188" s="38"/>
      <c r="J188" s="38"/>
      <c r="K188" s="38"/>
      <c r="L188" s="51"/>
      <c r="M188" s="51"/>
      <c r="N188" s="55"/>
      <c r="O188" s="38"/>
      <c r="P188" s="38"/>
      <c r="Q188" s="38"/>
      <c r="R188" s="38"/>
      <c r="S188" s="38"/>
      <c r="T188" s="38"/>
      <c r="U188" s="38"/>
      <c r="V188" s="38"/>
      <c r="W188" s="38"/>
      <c r="X188" s="38"/>
      <c r="Y188" s="38"/>
      <c r="Z188" s="38"/>
    </row>
    <row r="189" spans="1:26" ht="22.5" customHeight="1">
      <c r="A189" s="38"/>
      <c r="B189" s="38"/>
      <c r="C189" s="38"/>
      <c r="D189" s="38"/>
      <c r="E189" s="38"/>
      <c r="F189" s="38"/>
      <c r="G189" s="38"/>
      <c r="H189" s="38"/>
      <c r="I189" s="38"/>
      <c r="J189" s="38"/>
      <c r="K189" s="38"/>
      <c r="L189" s="51"/>
      <c r="M189" s="51"/>
      <c r="N189" s="55"/>
      <c r="O189" s="38"/>
      <c r="P189" s="38"/>
      <c r="Q189" s="38"/>
      <c r="R189" s="38"/>
      <c r="S189" s="38"/>
      <c r="T189" s="38"/>
      <c r="U189" s="38"/>
      <c r="V189" s="38"/>
      <c r="W189" s="38"/>
      <c r="X189" s="38"/>
      <c r="Y189" s="38"/>
      <c r="Z189" s="38"/>
    </row>
    <row r="190" spans="1:26" ht="22.5" customHeight="1">
      <c r="A190" s="38"/>
      <c r="B190" s="38"/>
      <c r="C190" s="38"/>
      <c r="D190" s="38"/>
      <c r="E190" s="38"/>
      <c r="F190" s="38"/>
      <c r="G190" s="38"/>
      <c r="H190" s="38"/>
      <c r="I190" s="38"/>
      <c r="J190" s="38"/>
      <c r="K190" s="38"/>
      <c r="L190" s="51"/>
      <c r="M190" s="51"/>
      <c r="N190" s="55"/>
      <c r="O190" s="38"/>
      <c r="P190" s="38"/>
      <c r="Q190" s="38"/>
      <c r="R190" s="38"/>
      <c r="S190" s="38"/>
      <c r="T190" s="38"/>
      <c r="U190" s="38"/>
      <c r="V190" s="38"/>
      <c r="W190" s="38"/>
      <c r="X190" s="38"/>
      <c r="Y190" s="38"/>
      <c r="Z190" s="38"/>
    </row>
    <row r="191" spans="1:26" ht="22.5" customHeight="1">
      <c r="A191" s="38"/>
      <c r="B191" s="38"/>
      <c r="C191" s="38"/>
      <c r="D191" s="38"/>
      <c r="E191" s="38"/>
      <c r="F191" s="38"/>
      <c r="G191" s="38"/>
      <c r="H191" s="38"/>
      <c r="I191" s="38"/>
      <c r="J191" s="38"/>
      <c r="K191" s="38"/>
      <c r="L191" s="51"/>
      <c r="M191" s="51"/>
      <c r="N191" s="55"/>
      <c r="O191" s="38"/>
      <c r="P191" s="38"/>
      <c r="Q191" s="38"/>
      <c r="R191" s="38"/>
      <c r="S191" s="38"/>
      <c r="T191" s="38"/>
      <c r="U191" s="38"/>
      <c r="V191" s="38"/>
      <c r="W191" s="38"/>
      <c r="X191" s="38"/>
      <c r="Y191" s="38"/>
      <c r="Z191" s="38"/>
    </row>
    <row r="192" spans="1:26" ht="22.5" customHeight="1">
      <c r="A192" s="38"/>
      <c r="B192" s="38"/>
      <c r="C192" s="38"/>
      <c r="D192" s="38"/>
      <c r="E192" s="38"/>
      <c r="F192" s="38"/>
      <c r="G192" s="38"/>
      <c r="H192" s="38"/>
      <c r="I192" s="38"/>
      <c r="J192" s="38"/>
      <c r="K192" s="38"/>
      <c r="L192" s="51"/>
      <c r="M192" s="51"/>
      <c r="N192" s="55"/>
      <c r="O192" s="38"/>
      <c r="P192" s="38"/>
      <c r="Q192" s="38"/>
      <c r="R192" s="38"/>
      <c r="S192" s="38"/>
      <c r="T192" s="38"/>
      <c r="U192" s="38"/>
      <c r="V192" s="38"/>
      <c r="W192" s="38"/>
      <c r="X192" s="38"/>
      <c r="Y192" s="38"/>
      <c r="Z192" s="38"/>
    </row>
    <row r="193" spans="1:26" ht="22.5" customHeight="1">
      <c r="A193" s="38"/>
      <c r="B193" s="38"/>
      <c r="C193" s="38"/>
      <c r="D193" s="38"/>
      <c r="E193" s="38"/>
      <c r="F193" s="38"/>
      <c r="G193" s="38"/>
      <c r="H193" s="38"/>
      <c r="I193" s="38"/>
      <c r="J193" s="38"/>
      <c r="K193" s="38"/>
      <c r="L193" s="51"/>
      <c r="M193" s="51"/>
      <c r="N193" s="55"/>
      <c r="O193" s="38"/>
      <c r="P193" s="38"/>
      <c r="Q193" s="38"/>
      <c r="R193" s="38"/>
      <c r="S193" s="38"/>
      <c r="T193" s="38"/>
      <c r="U193" s="38"/>
      <c r="V193" s="38"/>
      <c r="W193" s="38"/>
      <c r="X193" s="38"/>
      <c r="Y193" s="38"/>
      <c r="Z193" s="38"/>
    </row>
    <row r="194" spans="1:26" ht="22.5" customHeight="1">
      <c r="A194" s="38"/>
      <c r="B194" s="38"/>
      <c r="C194" s="38"/>
      <c r="D194" s="38"/>
      <c r="E194" s="38"/>
      <c r="F194" s="38"/>
      <c r="G194" s="38"/>
      <c r="H194" s="38"/>
      <c r="I194" s="38"/>
      <c r="J194" s="38"/>
      <c r="K194" s="38"/>
      <c r="L194" s="51"/>
      <c r="M194" s="51"/>
      <c r="N194" s="55"/>
      <c r="O194" s="38"/>
      <c r="P194" s="38"/>
      <c r="Q194" s="38"/>
      <c r="R194" s="38"/>
      <c r="S194" s="38"/>
      <c r="T194" s="38"/>
      <c r="U194" s="38"/>
      <c r="V194" s="38"/>
      <c r="W194" s="38"/>
      <c r="X194" s="38"/>
      <c r="Y194" s="38"/>
      <c r="Z194" s="38"/>
    </row>
    <row r="195" spans="1:26" ht="22.5" customHeight="1">
      <c r="A195" s="38"/>
      <c r="B195" s="38"/>
      <c r="C195" s="38"/>
      <c r="D195" s="38"/>
      <c r="E195" s="38"/>
      <c r="F195" s="38"/>
      <c r="G195" s="38"/>
      <c r="H195" s="38"/>
      <c r="I195" s="38"/>
      <c r="J195" s="38"/>
      <c r="K195" s="38"/>
      <c r="L195" s="51"/>
      <c r="M195" s="51"/>
      <c r="N195" s="55"/>
      <c r="O195" s="38"/>
      <c r="P195" s="38"/>
      <c r="Q195" s="38"/>
      <c r="R195" s="38"/>
      <c r="S195" s="38"/>
      <c r="T195" s="38"/>
      <c r="U195" s="38"/>
      <c r="V195" s="38"/>
      <c r="W195" s="38"/>
      <c r="X195" s="38"/>
      <c r="Y195" s="38"/>
      <c r="Z195" s="38"/>
    </row>
    <row r="196" spans="1:26" ht="22.5" customHeight="1">
      <c r="A196" s="38"/>
      <c r="B196" s="38"/>
      <c r="C196" s="38"/>
      <c r="D196" s="38"/>
      <c r="E196" s="38"/>
      <c r="F196" s="38"/>
      <c r="G196" s="38"/>
      <c r="H196" s="38"/>
      <c r="I196" s="38"/>
      <c r="J196" s="38"/>
      <c r="K196" s="38"/>
      <c r="L196" s="51"/>
      <c r="M196" s="51"/>
      <c r="N196" s="55"/>
      <c r="O196" s="38"/>
      <c r="P196" s="38"/>
      <c r="Q196" s="38"/>
      <c r="R196" s="38"/>
      <c r="S196" s="38"/>
      <c r="T196" s="38"/>
      <c r="U196" s="38"/>
      <c r="V196" s="38"/>
      <c r="W196" s="38"/>
      <c r="X196" s="38"/>
      <c r="Y196" s="38"/>
      <c r="Z196" s="38"/>
    </row>
    <row r="197" spans="1:26" ht="22.5" customHeight="1">
      <c r="A197" s="38"/>
      <c r="B197" s="38"/>
      <c r="C197" s="38"/>
      <c r="D197" s="38"/>
      <c r="E197" s="38"/>
      <c r="F197" s="38"/>
      <c r="G197" s="38"/>
      <c r="H197" s="38"/>
      <c r="I197" s="38"/>
      <c r="J197" s="38"/>
      <c r="K197" s="38"/>
      <c r="L197" s="51"/>
      <c r="M197" s="51"/>
      <c r="N197" s="55"/>
      <c r="O197" s="38"/>
      <c r="P197" s="38"/>
      <c r="Q197" s="38"/>
      <c r="R197" s="38"/>
      <c r="S197" s="38"/>
      <c r="T197" s="38"/>
      <c r="U197" s="38"/>
      <c r="V197" s="38"/>
      <c r="W197" s="38"/>
      <c r="X197" s="38"/>
      <c r="Y197" s="38"/>
      <c r="Z197" s="38"/>
    </row>
    <row r="198" spans="1:26" ht="22.5" customHeight="1">
      <c r="A198" s="38"/>
      <c r="B198" s="38"/>
      <c r="C198" s="38"/>
      <c r="D198" s="38"/>
      <c r="E198" s="38"/>
      <c r="F198" s="38"/>
      <c r="G198" s="38"/>
      <c r="H198" s="38"/>
      <c r="I198" s="38"/>
      <c r="J198" s="38"/>
      <c r="K198" s="38"/>
      <c r="L198" s="51"/>
      <c r="M198" s="51"/>
      <c r="N198" s="55"/>
      <c r="O198" s="38"/>
      <c r="P198" s="38"/>
      <c r="Q198" s="38"/>
      <c r="R198" s="38"/>
      <c r="S198" s="38"/>
      <c r="T198" s="38"/>
      <c r="U198" s="38"/>
      <c r="V198" s="38"/>
      <c r="W198" s="38"/>
      <c r="X198" s="38"/>
      <c r="Y198" s="38"/>
      <c r="Z198" s="38"/>
    </row>
    <row r="199" spans="1:26" ht="22.5" customHeight="1">
      <c r="A199" s="38"/>
      <c r="B199" s="38"/>
      <c r="C199" s="38"/>
      <c r="D199" s="38"/>
      <c r="E199" s="38"/>
      <c r="F199" s="38"/>
      <c r="G199" s="38"/>
      <c r="H199" s="38"/>
      <c r="I199" s="38"/>
      <c r="J199" s="38"/>
      <c r="K199" s="38"/>
      <c r="L199" s="51"/>
      <c r="M199" s="51"/>
      <c r="N199" s="55"/>
      <c r="O199" s="38"/>
      <c r="P199" s="38"/>
      <c r="Q199" s="38"/>
      <c r="R199" s="38"/>
      <c r="S199" s="38"/>
      <c r="T199" s="38"/>
      <c r="U199" s="38"/>
      <c r="V199" s="38"/>
      <c r="W199" s="38"/>
      <c r="X199" s="38"/>
      <c r="Y199" s="38"/>
      <c r="Z199" s="38"/>
    </row>
    <row r="200" spans="1:26" ht="22.5" customHeight="1">
      <c r="A200" s="38"/>
      <c r="B200" s="38"/>
      <c r="C200" s="38"/>
      <c r="D200" s="38"/>
      <c r="E200" s="38"/>
      <c r="F200" s="38"/>
      <c r="G200" s="38"/>
      <c r="H200" s="38"/>
      <c r="I200" s="38"/>
      <c r="J200" s="38"/>
      <c r="K200" s="38"/>
      <c r="L200" s="51"/>
      <c r="M200" s="51"/>
      <c r="N200" s="55"/>
      <c r="O200" s="38"/>
      <c r="P200" s="38"/>
      <c r="Q200" s="38"/>
      <c r="R200" s="38"/>
      <c r="S200" s="38"/>
      <c r="T200" s="38"/>
      <c r="U200" s="38"/>
      <c r="V200" s="38"/>
      <c r="W200" s="38"/>
      <c r="X200" s="38"/>
      <c r="Y200" s="38"/>
      <c r="Z200" s="38"/>
    </row>
    <row r="201" spans="1:26" ht="22.5" customHeight="1">
      <c r="A201" s="38"/>
      <c r="B201" s="38"/>
      <c r="C201" s="38"/>
      <c r="D201" s="38"/>
      <c r="E201" s="38"/>
      <c r="F201" s="38"/>
      <c r="G201" s="38"/>
      <c r="H201" s="38"/>
      <c r="I201" s="38"/>
      <c r="J201" s="38"/>
      <c r="K201" s="38"/>
      <c r="L201" s="51"/>
      <c r="M201" s="51"/>
      <c r="N201" s="55"/>
      <c r="O201" s="38"/>
      <c r="P201" s="38"/>
      <c r="Q201" s="38"/>
      <c r="R201" s="38"/>
      <c r="S201" s="38"/>
      <c r="T201" s="38"/>
      <c r="U201" s="38"/>
      <c r="V201" s="38"/>
      <c r="W201" s="38"/>
      <c r="X201" s="38"/>
      <c r="Y201" s="38"/>
      <c r="Z201" s="38"/>
    </row>
    <row r="202" spans="1:26" ht="22.5" customHeight="1">
      <c r="A202" s="38"/>
      <c r="B202" s="38"/>
      <c r="C202" s="38"/>
      <c r="D202" s="38"/>
      <c r="E202" s="38"/>
      <c r="F202" s="38"/>
      <c r="G202" s="38"/>
      <c r="H202" s="38"/>
      <c r="I202" s="38"/>
      <c r="J202" s="38"/>
      <c r="K202" s="38"/>
      <c r="L202" s="51"/>
      <c r="M202" s="51"/>
      <c r="N202" s="55"/>
      <c r="O202" s="38"/>
      <c r="P202" s="38"/>
      <c r="Q202" s="38"/>
      <c r="R202" s="38"/>
      <c r="S202" s="38"/>
      <c r="T202" s="38"/>
      <c r="U202" s="38"/>
      <c r="V202" s="38"/>
      <c r="W202" s="38"/>
      <c r="X202" s="38"/>
      <c r="Y202" s="38"/>
      <c r="Z202" s="38"/>
    </row>
    <row r="203" spans="1:26" ht="22.5" customHeight="1">
      <c r="A203" s="38"/>
      <c r="B203" s="38"/>
      <c r="C203" s="38"/>
      <c r="D203" s="38"/>
      <c r="E203" s="38"/>
      <c r="F203" s="38"/>
      <c r="G203" s="38"/>
      <c r="H203" s="38"/>
      <c r="I203" s="38"/>
      <c r="J203" s="38"/>
      <c r="K203" s="38"/>
      <c r="L203" s="51"/>
      <c r="M203" s="51"/>
      <c r="N203" s="55"/>
      <c r="O203" s="38"/>
      <c r="P203" s="38"/>
      <c r="Q203" s="38"/>
      <c r="R203" s="38"/>
      <c r="S203" s="38"/>
      <c r="T203" s="38"/>
      <c r="U203" s="38"/>
      <c r="V203" s="38"/>
      <c r="W203" s="38"/>
      <c r="X203" s="38"/>
      <c r="Y203" s="38"/>
      <c r="Z203" s="38"/>
    </row>
    <row r="204" spans="1:26" ht="22.5" customHeight="1">
      <c r="A204" s="38"/>
      <c r="B204" s="38"/>
      <c r="C204" s="38"/>
      <c r="D204" s="38"/>
      <c r="E204" s="38"/>
      <c r="F204" s="38"/>
      <c r="G204" s="38"/>
      <c r="H204" s="38"/>
      <c r="I204" s="38"/>
      <c r="J204" s="38"/>
      <c r="K204" s="38"/>
      <c r="L204" s="51"/>
      <c r="M204" s="51"/>
      <c r="N204" s="55"/>
      <c r="O204" s="38"/>
      <c r="P204" s="38"/>
      <c r="Q204" s="38"/>
      <c r="R204" s="38"/>
      <c r="S204" s="38"/>
      <c r="T204" s="38"/>
      <c r="U204" s="38"/>
      <c r="V204" s="38"/>
      <c r="W204" s="38"/>
      <c r="X204" s="38"/>
      <c r="Y204" s="38"/>
      <c r="Z204" s="38"/>
    </row>
    <row r="205" spans="1:26" ht="22.5" customHeight="1">
      <c r="A205" s="38"/>
      <c r="B205" s="38"/>
      <c r="C205" s="38"/>
      <c r="D205" s="38"/>
      <c r="E205" s="38"/>
      <c r="F205" s="38"/>
      <c r="G205" s="38"/>
      <c r="H205" s="38"/>
      <c r="I205" s="38"/>
      <c r="J205" s="38"/>
      <c r="K205" s="38"/>
      <c r="L205" s="51"/>
      <c r="M205" s="51"/>
      <c r="N205" s="55"/>
      <c r="O205" s="38"/>
      <c r="P205" s="38"/>
      <c r="Q205" s="38"/>
      <c r="R205" s="38"/>
      <c r="S205" s="38"/>
      <c r="T205" s="38"/>
      <c r="U205" s="38"/>
      <c r="V205" s="38"/>
      <c r="W205" s="38"/>
      <c r="X205" s="38"/>
      <c r="Y205" s="38"/>
      <c r="Z205" s="38"/>
    </row>
    <row r="206" spans="1:26" ht="22.5" customHeight="1">
      <c r="A206" s="38"/>
      <c r="B206" s="38"/>
      <c r="C206" s="38"/>
      <c r="D206" s="38"/>
      <c r="E206" s="38"/>
      <c r="F206" s="38"/>
      <c r="G206" s="38"/>
      <c r="H206" s="38"/>
      <c r="I206" s="38"/>
      <c r="J206" s="38"/>
      <c r="K206" s="38"/>
      <c r="L206" s="51"/>
      <c r="M206" s="51"/>
      <c r="N206" s="55"/>
      <c r="O206" s="38"/>
      <c r="P206" s="38"/>
      <c r="Q206" s="38"/>
      <c r="R206" s="38"/>
      <c r="S206" s="38"/>
      <c r="T206" s="38"/>
      <c r="U206" s="38"/>
      <c r="V206" s="38"/>
      <c r="W206" s="38"/>
      <c r="X206" s="38"/>
      <c r="Y206" s="38"/>
      <c r="Z206" s="38"/>
    </row>
    <row r="207" spans="1:26" ht="22.5" customHeight="1">
      <c r="A207" s="38"/>
      <c r="B207" s="38"/>
      <c r="C207" s="38"/>
      <c r="D207" s="38"/>
      <c r="E207" s="38"/>
      <c r="F207" s="38"/>
      <c r="G207" s="38"/>
      <c r="H207" s="38"/>
      <c r="I207" s="38"/>
      <c r="J207" s="38"/>
      <c r="K207" s="38"/>
      <c r="L207" s="51"/>
      <c r="M207" s="51"/>
      <c r="N207" s="55"/>
      <c r="O207" s="38"/>
      <c r="P207" s="38"/>
      <c r="Q207" s="38"/>
      <c r="R207" s="38"/>
      <c r="S207" s="38"/>
      <c r="T207" s="38"/>
      <c r="U207" s="38"/>
      <c r="V207" s="38"/>
      <c r="W207" s="38"/>
      <c r="X207" s="38"/>
      <c r="Y207" s="38"/>
      <c r="Z207" s="38"/>
    </row>
    <row r="208" spans="1:26" ht="22.5" customHeight="1">
      <c r="A208" s="38"/>
      <c r="B208" s="38"/>
      <c r="C208" s="38"/>
      <c r="D208" s="38"/>
      <c r="E208" s="38"/>
      <c r="F208" s="38"/>
      <c r="G208" s="38"/>
      <c r="H208" s="38"/>
      <c r="I208" s="38"/>
      <c r="J208" s="38"/>
      <c r="K208" s="38"/>
      <c r="L208" s="51"/>
      <c r="M208" s="51"/>
      <c r="N208" s="55"/>
      <c r="O208" s="38"/>
      <c r="P208" s="38"/>
      <c r="Q208" s="38"/>
      <c r="R208" s="38"/>
      <c r="S208" s="38"/>
      <c r="T208" s="38"/>
      <c r="U208" s="38"/>
      <c r="V208" s="38"/>
      <c r="W208" s="38"/>
      <c r="X208" s="38"/>
      <c r="Y208" s="38"/>
      <c r="Z208" s="38"/>
    </row>
    <row r="209" spans="1:26" ht="22.5" customHeight="1">
      <c r="A209" s="38"/>
      <c r="B209" s="38"/>
      <c r="C209" s="38"/>
      <c r="D209" s="38"/>
      <c r="E209" s="38"/>
      <c r="F209" s="38"/>
      <c r="G209" s="38"/>
      <c r="H209" s="38"/>
      <c r="I209" s="38"/>
      <c r="J209" s="38"/>
      <c r="K209" s="38"/>
      <c r="L209" s="51"/>
      <c r="M209" s="51"/>
      <c r="N209" s="55"/>
      <c r="O209" s="38"/>
      <c r="P209" s="38"/>
      <c r="Q209" s="38"/>
      <c r="R209" s="38"/>
      <c r="S209" s="38"/>
      <c r="T209" s="38"/>
      <c r="U209" s="38"/>
      <c r="V209" s="38"/>
      <c r="W209" s="38"/>
      <c r="X209" s="38"/>
      <c r="Y209" s="38"/>
      <c r="Z209" s="38"/>
    </row>
    <row r="210" spans="1:26" ht="22.5" customHeight="1">
      <c r="A210" s="38"/>
      <c r="B210" s="38"/>
      <c r="C210" s="38"/>
      <c r="D210" s="38"/>
      <c r="E210" s="38"/>
      <c r="F210" s="38"/>
      <c r="G210" s="38"/>
      <c r="H210" s="38"/>
      <c r="I210" s="38"/>
      <c r="J210" s="38"/>
      <c r="K210" s="38"/>
      <c r="L210" s="51"/>
      <c r="M210" s="51"/>
      <c r="N210" s="55"/>
      <c r="O210" s="38"/>
      <c r="P210" s="38"/>
      <c r="Q210" s="38"/>
      <c r="R210" s="38"/>
      <c r="S210" s="38"/>
      <c r="T210" s="38"/>
      <c r="U210" s="38"/>
      <c r="V210" s="38"/>
      <c r="W210" s="38"/>
      <c r="X210" s="38"/>
      <c r="Y210" s="38"/>
      <c r="Z210" s="38"/>
    </row>
    <row r="211" spans="1:26" ht="22.5" customHeight="1">
      <c r="A211" s="38"/>
      <c r="B211" s="38"/>
      <c r="C211" s="38"/>
      <c r="D211" s="38"/>
      <c r="E211" s="38"/>
      <c r="F211" s="38"/>
      <c r="G211" s="38"/>
      <c r="H211" s="38"/>
      <c r="I211" s="38"/>
      <c r="J211" s="38"/>
      <c r="K211" s="38"/>
      <c r="L211" s="51"/>
      <c r="M211" s="51"/>
      <c r="N211" s="55"/>
      <c r="O211" s="38"/>
      <c r="P211" s="38"/>
      <c r="Q211" s="38"/>
      <c r="R211" s="38"/>
      <c r="S211" s="38"/>
      <c r="T211" s="38"/>
      <c r="U211" s="38"/>
      <c r="V211" s="38"/>
      <c r="W211" s="38"/>
      <c r="X211" s="38"/>
      <c r="Y211" s="38"/>
      <c r="Z211" s="38"/>
    </row>
    <row r="212" spans="1:26" ht="22.5" customHeight="1">
      <c r="A212" s="38"/>
      <c r="B212" s="38"/>
      <c r="C212" s="38"/>
      <c r="D212" s="38"/>
      <c r="E212" s="38"/>
      <c r="F212" s="38"/>
      <c r="G212" s="38"/>
      <c r="H212" s="38"/>
      <c r="I212" s="38"/>
      <c r="J212" s="38"/>
      <c r="K212" s="38"/>
      <c r="L212" s="51"/>
      <c r="M212" s="51"/>
      <c r="N212" s="55"/>
      <c r="O212" s="38"/>
      <c r="P212" s="38"/>
      <c r="Q212" s="38"/>
      <c r="R212" s="38"/>
      <c r="S212" s="38"/>
      <c r="T212" s="38"/>
      <c r="U212" s="38"/>
      <c r="V212" s="38"/>
      <c r="W212" s="38"/>
      <c r="X212" s="38"/>
      <c r="Y212" s="38"/>
      <c r="Z212" s="38"/>
    </row>
    <row r="213" spans="1:26" ht="22.5" customHeight="1">
      <c r="A213" s="38"/>
      <c r="B213" s="38"/>
      <c r="C213" s="38"/>
      <c r="D213" s="38"/>
      <c r="E213" s="38"/>
      <c r="F213" s="38"/>
      <c r="G213" s="38"/>
      <c r="H213" s="38"/>
      <c r="I213" s="38"/>
      <c r="J213" s="38"/>
      <c r="K213" s="38"/>
      <c r="L213" s="51"/>
      <c r="M213" s="51"/>
      <c r="N213" s="55"/>
      <c r="O213" s="38"/>
      <c r="P213" s="38"/>
      <c r="Q213" s="38"/>
      <c r="R213" s="38"/>
      <c r="S213" s="38"/>
      <c r="T213" s="38"/>
      <c r="U213" s="38"/>
      <c r="V213" s="38"/>
      <c r="W213" s="38"/>
      <c r="X213" s="38"/>
      <c r="Y213" s="38"/>
      <c r="Z213" s="38"/>
    </row>
    <row r="214" spans="1:26" ht="22.5" customHeight="1">
      <c r="A214" s="38"/>
      <c r="B214" s="38"/>
      <c r="C214" s="38"/>
      <c r="D214" s="38"/>
      <c r="E214" s="38"/>
      <c r="F214" s="38"/>
      <c r="G214" s="38"/>
      <c r="H214" s="38"/>
      <c r="I214" s="38"/>
      <c r="J214" s="38"/>
      <c r="K214" s="38"/>
      <c r="L214" s="51"/>
      <c r="M214" s="51"/>
      <c r="N214" s="55"/>
      <c r="O214" s="38"/>
      <c r="P214" s="38"/>
      <c r="Q214" s="38"/>
      <c r="R214" s="38"/>
      <c r="S214" s="38"/>
      <c r="T214" s="38"/>
      <c r="U214" s="38"/>
      <c r="V214" s="38"/>
      <c r="W214" s="38"/>
      <c r="X214" s="38"/>
      <c r="Y214" s="38"/>
      <c r="Z214" s="38"/>
    </row>
    <row r="215" spans="1:26" ht="22.5" customHeight="1">
      <c r="A215" s="38"/>
      <c r="B215" s="38"/>
      <c r="C215" s="38"/>
      <c r="D215" s="38"/>
      <c r="E215" s="38"/>
      <c r="F215" s="38"/>
      <c r="G215" s="38"/>
      <c r="H215" s="38"/>
      <c r="I215" s="38"/>
      <c r="J215" s="38"/>
      <c r="K215" s="38"/>
      <c r="L215" s="51"/>
      <c r="M215" s="51"/>
      <c r="N215" s="55"/>
      <c r="O215" s="38"/>
      <c r="P215" s="38"/>
      <c r="Q215" s="38"/>
      <c r="R215" s="38"/>
      <c r="S215" s="38"/>
      <c r="T215" s="38"/>
      <c r="U215" s="38"/>
      <c r="V215" s="38"/>
      <c r="W215" s="38"/>
      <c r="X215" s="38"/>
      <c r="Y215" s="38"/>
      <c r="Z215" s="38"/>
    </row>
    <row r="216" spans="1:26" ht="22.5" customHeight="1">
      <c r="A216" s="38"/>
      <c r="B216" s="38"/>
      <c r="C216" s="38"/>
      <c r="D216" s="38"/>
      <c r="E216" s="38"/>
      <c r="F216" s="38"/>
      <c r="G216" s="38"/>
      <c r="H216" s="38"/>
      <c r="I216" s="38"/>
      <c r="J216" s="38"/>
      <c r="K216" s="38"/>
      <c r="L216" s="51"/>
      <c r="M216" s="51"/>
      <c r="N216" s="55"/>
      <c r="O216" s="38"/>
      <c r="P216" s="38"/>
      <c r="Q216" s="38"/>
      <c r="R216" s="38"/>
      <c r="S216" s="38"/>
      <c r="T216" s="38"/>
      <c r="U216" s="38"/>
      <c r="V216" s="38"/>
      <c r="W216" s="38"/>
      <c r="X216" s="38"/>
      <c r="Y216" s="38"/>
      <c r="Z216" s="38"/>
    </row>
    <row r="217" spans="1:26" ht="22.5" customHeight="1">
      <c r="A217" s="38"/>
      <c r="B217" s="38"/>
      <c r="C217" s="38"/>
      <c r="D217" s="38"/>
      <c r="E217" s="38"/>
      <c r="F217" s="38"/>
      <c r="G217" s="38"/>
      <c r="H217" s="38"/>
      <c r="I217" s="38"/>
      <c r="J217" s="38"/>
      <c r="K217" s="38"/>
      <c r="L217" s="51"/>
      <c r="M217" s="51"/>
      <c r="N217" s="55"/>
      <c r="O217" s="38"/>
      <c r="P217" s="38"/>
      <c r="Q217" s="38"/>
      <c r="R217" s="38"/>
      <c r="S217" s="38"/>
      <c r="T217" s="38"/>
      <c r="U217" s="38"/>
      <c r="V217" s="38"/>
      <c r="W217" s="38"/>
      <c r="X217" s="38"/>
      <c r="Y217" s="38"/>
      <c r="Z217" s="38"/>
    </row>
    <row r="218" spans="1:26" ht="22.5" customHeight="1">
      <c r="A218" s="38"/>
      <c r="B218" s="38"/>
      <c r="C218" s="38"/>
      <c r="D218" s="38"/>
      <c r="E218" s="38"/>
      <c r="F218" s="38"/>
      <c r="G218" s="38"/>
      <c r="H218" s="38"/>
      <c r="I218" s="38"/>
      <c r="J218" s="38"/>
      <c r="K218" s="38"/>
      <c r="L218" s="51"/>
      <c r="M218" s="51"/>
      <c r="N218" s="55"/>
      <c r="O218" s="38"/>
      <c r="P218" s="38"/>
      <c r="Q218" s="38"/>
      <c r="R218" s="38"/>
      <c r="S218" s="38"/>
      <c r="T218" s="38"/>
      <c r="U218" s="38"/>
      <c r="V218" s="38"/>
      <c r="W218" s="38"/>
      <c r="X218" s="38"/>
      <c r="Y218" s="38"/>
      <c r="Z218" s="38"/>
    </row>
    <row r="219" spans="1:26" ht="22.5" customHeight="1">
      <c r="A219" s="38"/>
      <c r="B219" s="38"/>
      <c r="C219" s="38"/>
      <c r="D219" s="38"/>
      <c r="E219" s="38"/>
      <c r="F219" s="38"/>
      <c r="G219" s="38"/>
      <c r="H219" s="38"/>
      <c r="I219" s="38"/>
      <c r="J219" s="38"/>
      <c r="K219" s="38"/>
      <c r="L219" s="51"/>
      <c r="M219" s="51"/>
      <c r="N219" s="55"/>
      <c r="O219" s="38"/>
      <c r="P219" s="38"/>
      <c r="Q219" s="38"/>
      <c r="R219" s="38"/>
      <c r="S219" s="38"/>
      <c r="T219" s="38"/>
      <c r="U219" s="38"/>
      <c r="V219" s="38"/>
      <c r="W219" s="38"/>
      <c r="X219" s="38"/>
      <c r="Y219" s="38"/>
      <c r="Z219" s="38"/>
    </row>
    <row r="220" spans="1:26" ht="22.5" customHeight="1">
      <c r="A220" s="38"/>
      <c r="B220" s="38"/>
      <c r="C220" s="38"/>
      <c r="D220" s="38"/>
      <c r="E220" s="38"/>
      <c r="F220" s="38"/>
      <c r="G220" s="38"/>
      <c r="H220" s="38"/>
      <c r="I220" s="38"/>
      <c r="J220" s="38"/>
      <c r="K220" s="38"/>
      <c r="L220" s="51"/>
      <c r="M220" s="51"/>
      <c r="N220" s="55"/>
      <c r="O220" s="38"/>
      <c r="P220" s="38"/>
      <c r="Q220" s="38"/>
      <c r="R220" s="38"/>
      <c r="S220" s="38"/>
      <c r="T220" s="38"/>
      <c r="U220" s="38"/>
      <c r="V220" s="38"/>
      <c r="W220" s="38"/>
      <c r="X220" s="38"/>
      <c r="Y220" s="38"/>
      <c r="Z220" s="38"/>
    </row>
    <row r="221" spans="1:26" ht="22.5" customHeight="1">
      <c r="A221" s="38"/>
      <c r="B221" s="38"/>
      <c r="C221" s="38"/>
      <c r="D221" s="38"/>
      <c r="E221" s="38"/>
      <c r="F221" s="38"/>
      <c r="G221" s="38"/>
      <c r="H221" s="38"/>
      <c r="I221" s="38"/>
      <c r="J221" s="38"/>
      <c r="K221" s="38"/>
      <c r="L221" s="51"/>
      <c r="M221" s="51"/>
      <c r="N221" s="55"/>
      <c r="O221" s="38"/>
      <c r="P221" s="38"/>
      <c r="Q221" s="38"/>
      <c r="R221" s="38"/>
      <c r="S221" s="38"/>
      <c r="T221" s="38"/>
      <c r="U221" s="38"/>
      <c r="V221" s="38"/>
      <c r="W221" s="38"/>
      <c r="X221" s="38"/>
      <c r="Y221" s="38"/>
      <c r="Z221" s="38"/>
    </row>
    <row r="222" spans="1:26" ht="22.5" customHeight="1">
      <c r="A222" s="38"/>
      <c r="B222" s="38"/>
      <c r="C222" s="38"/>
      <c r="D222" s="38"/>
      <c r="E222" s="38"/>
      <c r="F222" s="38"/>
      <c r="G222" s="38"/>
      <c r="H222" s="38"/>
      <c r="I222" s="38"/>
      <c r="J222" s="38"/>
      <c r="K222" s="38"/>
      <c r="L222" s="51"/>
      <c r="M222" s="51"/>
      <c r="N222" s="55"/>
      <c r="O222" s="38"/>
      <c r="P222" s="38"/>
      <c r="Q222" s="38"/>
      <c r="R222" s="38"/>
      <c r="S222" s="38"/>
      <c r="T222" s="38"/>
      <c r="U222" s="38"/>
      <c r="V222" s="38"/>
      <c r="W222" s="38"/>
      <c r="X222" s="38"/>
      <c r="Y222" s="38"/>
      <c r="Z222" s="38"/>
    </row>
    <row r="223" spans="1:26" ht="22.5" customHeight="1">
      <c r="A223" s="38"/>
      <c r="B223" s="38"/>
      <c r="C223" s="38"/>
      <c r="D223" s="38"/>
      <c r="E223" s="38"/>
      <c r="F223" s="38"/>
      <c r="G223" s="38"/>
      <c r="H223" s="38"/>
      <c r="I223" s="38"/>
      <c r="J223" s="38"/>
      <c r="K223" s="38"/>
      <c r="L223" s="51"/>
      <c r="M223" s="51"/>
      <c r="N223" s="55"/>
      <c r="O223" s="38"/>
      <c r="P223" s="38"/>
      <c r="Q223" s="38"/>
      <c r="R223" s="38"/>
      <c r="S223" s="38"/>
      <c r="T223" s="38"/>
      <c r="U223" s="38"/>
      <c r="V223" s="38"/>
      <c r="W223" s="38"/>
      <c r="X223" s="38"/>
      <c r="Y223" s="38"/>
      <c r="Z223" s="38"/>
    </row>
    <row r="224" spans="1:26" ht="22.5" customHeight="1">
      <c r="A224" s="38"/>
      <c r="B224" s="38"/>
      <c r="C224" s="38"/>
      <c r="D224" s="38"/>
      <c r="E224" s="38"/>
      <c r="F224" s="38"/>
      <c r="G224" s="38"/>
      <c r="H224" s="38"/>
      <c r="I224" s="38"/>
      <c r="J224" s="38"/>
      <c r="K224" s="38"/>
      <c r="L224" s="51"/>
      <c r="M224" s="51"/>
      <c r="N224" s="55"/>
      <c r="O224" s="38"/>
      <c r="P224" s="38"/>
      <c r="Q224" s="38"/>
      <c r="R224" s="38"/>
      <c r="S224" s="38"/>
      <c r="T224" s="38"/>
      <c r="U224" s="38"/>
      <c r="V224" s="38"/>
      <c r="W224" s="38"/>
      <c r="X224" s="38"/>
      <c r="Y224" s="38"/>
      <c r="Z224" s="38"/>
    </row>
    <row r="225" spans="1:26" ht="22.5" customHeight="1">
      <c r="A225" s="38"/>
      <c r="B225" s="38"/>
      <c r="C225" s="38"/>
      <c r="D225" s="38"/>
      <c r="E225" s="38"/>
      <c r="F225" s="38"/>
      <c r="G225" s="38"/>
      <c r="H225" s="38"/>
      <c r="I225" s="38"/>
      <c r="J225" s="38"/>
      <c r="K225" s="38"/>
      <c r="L225" s="51"/>
      <c r="M225" s="51"/>
      <c r="N225" s="55"/>
      <c r="O225" s="38"/>
      <c r="P225" s="38"/>
      <c r="Q225" s="38"/>
      <c r="R225" s="38"/>
      <c r="S225" s="38"/>
      <c r="T225" s="38"/>
      <c r="U225" s="38"/>
      <c r="V225" s="38"/>
      <c r="W225" s="38"/>
      <c r="X225" s="38"/>
      <c r="Y225" s="38"/>
      <c r="Z225" s="38"/>
    </row>
    <row r="226" spans="1:26" ht="22.5" customHeight="1">
      <c r="A226" s="38"/>
      <c r="B226" s="38"/>
      <c r="C226" s="38"/>
      <c r="D226" s="38"/>
      <c r="E226" s="38"/>
      <c r="F226" s="38"/>
      <c r="G226" s="38"/>
      <c r="H226" s="38"/>
      <c r="I226" s="38"/>
      <c r="J226" s="38"/>
      <c r="K226" s="38"/>
      <c r="L226" s="51"/>
      <c r="M226" s="51"/>
      <c r="N226" s="55"/>
      <c r="O226" s="38"/>
      <c r="P226" s="38"/>
      <c r="Q226" s="38"/>
      <c r="R226" s="38"/>
      <c r="S226" s="38"/>
      <c r="T226" s="38"/>
      <c r="U226" s="38"/>
      <c r="V226" s="38"/>
      <c r="W226" s="38"/>
      <c r="X226" s="38"/>
      <c r="Y226" s="38"/>
      <c r="Z226" s="38"/>
    </row>
    <row r="227" spans="1:26" ht="22.5" customHeight="1">
      <c r="A227" s="38"/>
      <c r="B227" s="38"/>
      <c r="C227" s="38"/>
      <c r="D227" s="38"/>
      <c r="E227" s="38"/>
      <c r="F227" s="38"/>
      <c r="G227" s="38"/>
      <c r="H227" s="38"/>
      <c r="I227" s="38"/>
      <c r="J227" s="38"/>
      <c r="K227" s="38"/>
      <c r="L227" s="51"/>
      <c r="M227" s="51"/>
      <c r="N227" s="55"/>
      <c r="O227" s="38"/>
      <c r="P227" s="38"/>
      <c r="Q227" s="38"/>
      <c r="R227" s="38"/>
      <c r="S227" s="38"/>
      <c r="T227" s="38"/>
      <c r="U227" s="38"/>
      <c r="V227" s="38"/>
      <c r="W227" s="38"/>
      <c r="X227" s="38"/>
      <c r="Y227" s="38"/>
      <c r="Z227" s="38"/>
    </row>
    <row r="228" spans="1:26" ht="22.5" customHeight="1">
      <c r="A228" s="38"/>
      <c r="B228" s="38"/>
      <c r="C228" s="38"/>
      <c r="D228" s="38"/>
      <c r="E228" s="38"/>
      <c r="F228" s="38"/>
      <c r="G228" s="38"/>
      <c r="H228" s="38"/>
      <c r="I228" s="38"/>
      <c r="J228" s="38"/>
      <c r="K228" s="38"/>
      <c r="L228" s="51"/>
      <c r="M228" s="51"/>
      <c r="N228" s="55"/>
      <c r="O228" s="38"/>
      <c r="P228" s="38"/>
      <c r="Q228" s="38"/>
      <c r="R228" s="38"/>
      <c r="S228" s="38"/>
      <c r="T228" s="38"/>
      <c r="U228" s="38"/>
      <c r="V228" s="38"/>
      <c r="W228" s="38"/>
      <c r="X228" s="38"/>
      <c r="Y228" s="38"/>
      <c r="Z228" s="38"/>
    </row>
    <row r="229" spans="1:26" ht="22.5" customHeight="1">
      <c r="A229" s="38"/>
      <c r="B229" s="38"/>
      <c r="C229" s="38"/>
      <c r="D229" s="38"/>
      <c r="E229" s="38"/>
      <c r="F229" s="38"/>
      <c r="G229" s="38"/>
      <c r="H229" s="38"/>
      <c r="I229" s="38"/>
      <c r="J229" s="38"/>
      <c r="K229" s="38"/>
      <c r="L229" s="51"/>
      <c r="M229" s="51"/>
      <c r="N229" s="55"/>
      <c r="O229" s="38"/>
      <c r="P229" s="38"/>
      <c r="Q229" s="38"/>
      <c r="R229" s="38"/>
      <c r="S229" s="38"/>
      <c r="T229" s="38"/>
      <c r="U229" s="38"/>
      <c r="V229" s="38"/>
      <c r="W229" s="38"/>
      <c r="X229" s="38"/>
      <c r="Y229" s="38"/>
      <c r="Z229" s="38"/>
    </row>
    <row r="230" spans="1:26" ht="22.5" customHeight="1">
      <c r="A230" s="38"/>
      <c r="B230" s="38"/>
      <c r="C230" s="38"/>
      <c r="D230" s="38"/>
      <c r="E230" s="38"/>
      <c r="F230" s="38"/>
      <c r="G230" s="38"/>
      <c r="H230" s="38"/>
      <c r="I230" s="38"/>
      <c r="J230" s="38"/>
      <c r="K230" s="38"/>
      <c r="L230" s="51"/>
      <c r="M230" s="51"/>
      <c r="N230" s="55"/>
      <c r="O230" s="38"/>
      <c r="P230" s="38"/>
      <c r="Q230" s="38"/>
      <c r="R230" s="38"/>
      <c r="S230" s="38"/>
      <c r="T230" s="38"/>
      <c r="U230" s="38"/>
      <c r="V230" s="38"/>
      <c r="W230" s="38"/>
      <c r="X230" s="38"/>
      <c r="Y230" s="38"/>
      <c r="Z230" s="38"/>
    </row>
    <row r="231" spans="1:26" ht="22.5" customHeight="1">
      <c r="A231" s="38"/>
      <c r="B231" s="38"/>
      <c r="C231" s="38"/>
      <c r="D231" s="38"/>
      <c r="E231" s="38"/>
      <c r="F231" s="38"/>
      <c r="G231" s="38"/>
      <c r="H231" s="38"/>
      <c r="I231" s="38"/>
      <c r="J231" s="38"/>
      <c r="K231" s="38"/>
      <c r="L231" s="51"/>
      <c r="M231" s="51"/>
      <c r="N231" s="55"/>
      <c r="O231" s="38"/>
      <c r="P231" s="38"/>
      <c r="Q231" s="38"/>
      <c r="R231" s="38"/>
      <c r="S231" s="38"/>
      <c r="T231" s="38"/>
      <c r="U231" s="38"/>
      <c r="V231" s="38"/>
      <c r="W231" s="38"/>
      <c r="X231" s="38"/>
      <c r="Y231" s="38"/>
      <c r="Z231" s="38"/>
    </row>
    <row r="232" spans="1:26" ht="22.5" customHeight="1">
      <c r="A232" s="38"/>
      <c r="B232" s="38"/>
      <c r="C232" s="38"/>
      <c r="D232" s="38"/>
      <c r="E232" s="38"/>
      <c r="F232" s="38"/>
      <c r="G232" s="38"/>
      <c r="H232" s="38"/>
      <c r="I232" s="38"/>
      <c r="J232" s="38"/>
      <c r="K232" s="38"/>
      <c r="L232" s="51"/>
      <c r="M232" s="51"/>
      <c r="N232" s="55"/>
      <c r="O232" s="38"/>
      <c r="P232" s="38"/>
      <c r="Q232" s="38"/>
      <c r="R232" s="38"/>
      <c r="S232" s="38"/>
      <c r="T232" s="38"/>
      <c r="U232" s="38"/>
      <c r="V232" s="38"/>
      <c r="W232" s="38"/>
      <c r="X232" s="38"/>
      <c r="Y232" s="38"/>
      <c r="Z232" s="38"/>
    </row>
    <row r="233" spans="1:26" ht="22.5" customHeight="1">
      <c r="A233" s="38"/>
      <c r="B233" s="38"/>
      <c r="C233" s="38"/>
      <c r="D233" s="38"/>
      <c r="E233" s="38"/>
      <c r="F233" s="38"/>
      <c r="G233" s="38"/>
      <c r="H233" s="38"/>
      <c r="I233" s="38"/>
      <c r="J233" s="38"/>
      <c r="K233" s="38"/>
      <c r="L233" s="51"/>
      <c r="M233" s="51"/>
      <c r="N233" s="55"/>
      <c r="O233" s="38"/>
      <c r="P233" s="38"/>
      <c r="Q233" s="38"/>
      <c r="R233" s="38"/>
      <c r="S233" s="38"/>
      <c r="T233" s="38"/>
      <c r="U233" s="38"/>
      <c r="V233" s="38"/>
      <c r="W233" s="38"/>
      <c r="X233" s="38"/>
      <c r="Y233" s="38"/>
      <c r="Z233" s="38"/>
    </row>
    <row r="234" spans="1:26" ht="22.5" customHeight="1">
      <c r="A234" s="38"/>
      <c r="B234" s="38"/>
      <c r="C234" s="38"/>
      <c r="D234" s="38"/>
      <c r="E234" s="38"/>
      <c r="F234" s="38"/>
      <c r="G234" s="38"/>
      <c r="H234" s="38"/>
      <c r="I234" s="38"/>
      <c r="J234" s="38"/>
      <c r="K234" s="38"/>
      <c r="L234" s="51"/>
      <c r="M234" s="51"/>
      <c r="N234" s="55"/>
      <c r="O234" s="38"/>
      <c r="P234" s="38"/>
      <c r="Q234" s="38"/>
      <c r="R234" s="38"/>
      <c r="S234" s="38"/>
      <c r="T234" s="38"/>
      <c r="U234" s="38"/>
      <c r="V234" s="38"/>
      <c r="W234" s="38"/>
      <c r="X234" s="38"/>
      <c r="Y234" s="38"/>
      <c r="Z234" s="38"/>
    </row>
    <row r="235" spans="1:26" ht="22.5" customHeight="1">
      <c r="A235" s="38"/>
      <c r="B235" s="38"/>
      <c r="C235" s="38"/>
      <c r="D235" s="38"/>
      <c r="E235" s="38"/>
      <c r="F235" s="38"/>
      <c r="G235" s="38"/>
      <c r="H235" s="38"/>
      <c r="I235" s="38"/>
      <c r="J235" s="38"/>
      <c r="K235" s="38"/>
      <c r="L235" s="51"/>
      <c r="M235" s="51"/>
      <c r="N235" s="55"/>
      <c r="O235" s="38"/>
      <c r="P235" s="38"/>
      <c r="Q235" s="38"/>
      <c r="R235" s="38"/>
      <c r="S235" s="38"/>
      <c r="T235" s="38"/>
      <c r="U235" s="38"/>
      <c r="V235" s="38"/>
      <c r="W235" s="38"/>
      <c r="X235" s="38"/>
      <c r="Y235" s="38"/>
      <c r="Z235" s="38"/>
    </row>
    <row r="236" spans="1:26" ht="22.5" customHeight="1">
      <c r="A236" s="38"/>
      <c r="B236" s="38"/>
      <c r="C236" s="38"/>
      <c r="D236" s="38"/>
      <c r="E236" s="38"/>
      <c r="F236" s="38"/>
      <c r="G236" s="38"/>
      <c r="H236" s="38"/>
      <c r="I236" s="38"/>
      <c r="J236" s="38"/>
      <c r="K236" s="38"/>
      <c r="L236" s="51"/>
      <c r="M236" s="51"/>
      <c r="N236" s="55"/>
      <c r="O236" s="38"/>
      <c r="P236" s="38"/>
      <c r="Q236" s="38"/>
      <c r="R236" s="38"/>
      <c r="S236" s="38"/>
      <c r="T236" s="38"/>
      <c r="U236" s="38"/>
      <c r="V236" s="38"/>
      <c r="W236" s="38"/>
      <c r="X236" s="38"/>
      <c r="Y236" s="38"/>
      <c r="Z236" s="38"/>
    </row>
    <row r="237" spans="1:26" ht="22.5" customHeight="1">
      <c r="A237" s="38"/>
      <c r="B237" s="38"/>
      <c r="C237" s="38"/>
      <c r="D237" s="38"/>
      <c r="E237" s="38"/>
      <c r="F237" s="38"/>
      <c r="G237" s="38"/>
      <c r="H237" s="38"/>
      <c r="I237" s="38"/>
      <c r="J237" s="38"/>
      <c r="K237" s="38"/>
      <c r="L237" s="51"/>
      <c r="M237" s="51"/>
      <c r="N237" s="55"/>
      <c r="O237" s="38"/>
      <c r="P237" s="38"/>
      <c r="Q237" s="38"/>
      <c r="R237" s="38"/>
      <c r="S237" s="38"/>
      <c r="T237" s="38"/>
      <c r="U237" s="38"/>
      <c r="V237" s="38"/>
      <c r="W237" s="38"/>
      <c r="X237" s="38"/>
      <c r="Y237" s="38"/>
      <c r="Z237" s="38"/>
    </row>
    <row r="238" spans="1:26" ht="22.5" customHeight="1">
      <c r="A238" s="38"/>
      <c r="B238" s="38"/>
      <c r="C238" s="38"/>
      <c r="D238" s="38"/>
      <c r="E238" s="38"/>
      <c r="F238" s="38"/>
      <c r="G238" s="38"/>
      <c r="H238" s="38"/>
      <c r="I238" s="38"/>
      <c r="J238" s="38"/>
      <c r="K238" s="38"/>
      <c r="L238" s="51"/>
      <c r="M238" s="51"/>
      <c r="N238" s="55"/>
      <c r="O238" s="38"/>
      <c r="P238" s="38"/>
      <c r="Q238" s="38"/>
      <c r="R238" s="38"/>
      <c r="S238" s="38"/>
      <c r="T238" s="38"/>
      <c r="U238" s="38"/>
      <c r="V238" s="38"/>
      <c r="W238" s="38"/>
      <c r="X238" s="38"/>
      <c r="Y238" s="38"/>
      <c r="Z238" s="38"/>
    </row>
    <row r="239" spans="1:26" ht="22.5" customHeight="1">
      <c r="A239" s="38"/>
      <c r="B239" s="38"/>
      <c r="C239" s="38"/>
      <c r="D239" s="38"/>
      <c r="E239" s="38"/>
      <c r="F239" s="38"/>
      <c r="G239" s="38"/>
      <c r="H239" s="38"/>
      <c r="I239" s="38"/>
      <c r="J239" s="38"/>
      <c r="K239" s="38"/>
      <c r="L239" s="51"/>
      <c r="M239" s="51"/>
      <c r="N239" s="55"/>
      <c r="O239" s="38"/>
      <c r="P239" s="38"/>
      <c r="Q239" s="38"/>
      <c r="R239" s="38"/>
      <c r="S239" s="38"/>
      <c r="T239" s="38"/>
      <c r="U239" s="38"/>
      <c r="V239" s="38"/>
      <c r="W239" s="38"/>
      <c r="X239" s="38"/>
      <c r="Y239" s="38"/>
      <c r="Z239" s="38"/>
    </row>
    <row r="240" spans="1:26" ht="22.5" customHeight="1">
      <c r="A240" s="38"/>
      <c r="B240" s="38"/>
      <c r="C240" s="38"/>
      <c r="D240" s="38"/>
      <c r="E240" s="38"/>
      <c r="F240" s="38"/>
      <c r="G240" s="38"/>
      <c r="H240" s="38"/>
      <c r="I240" s="38"/>
      <c r="J240" s="38"/>
      <c r="K240" s="38"/>
      <c r="L240" s="51"/>
      <c r="M240" s="51"/>
      <c r="N240" s="55"/>
      <c r="O240" s="38"/>
      <c r="P240" s="38"/>
      <c r="Q240" s="38"/>
      <c r="R240" s="38"/>
      <c r="S240" s="38"/>
      <c r="T240" s="38"/>
      <c r="U240" s="38"/>
      <c r="V240" s="38"/>
      <c r="W240" s="38"/>
      <c r="X240" s="38"/>
      <c r="Y240" s="38"/>
      <c r="Z240" s="38"/>
    </row>
    <row r="241" spans="1:26" ht="22.5" customHeight="1">
      <c r="A241" s="38"/>
      <c r="B241" s="38"/>
      <c r="C241" s="38"/>
      <c r="D241" s="38"/>
      <c r="E241" s="38"/>
      <c r="F241" s="38"/>
      <c r="G241" s="38"/>
      <c r="H241" s="38"/>
      <c r="I241" s="38"/>
      <c r="J241" s="38"/>
      <c r="K241" s="38"/>
      <c r="L241" s="51"/>
      <c r="M241" s="51"/>
      <c r="N241" s="55"/>
      <c r="O241" s="38"/>
      <c r="P241" s="38"/>
      <c r="Q241" s="38"/>
      <c r="R241" s="38"/>
      <c r="S241" s="38"/>
      <c r="T241" s="38"/>
      <c r="U241" s="38"/>
      <c r="V241" s="38"/>
      <c r="W241" s="38"/>
      <c r="X241" s="38"/>
      <c r="Y241" s="38"/>
      <c r="Z241" s="38"/>
    </row>
    <row r="242" spans="1:26" ht="22.5" customHeight="1">
      <c r="A242" s="38"/>
      <c r="B242" s="38"/>
      <c r="C242" s="38"/>
      <c r="D242" s="38"/>
      <c r="E242" s="38"/>
      <c r="F242" s="38"/>
      <c r="G242" s="38"/>
      <c r="H242" s="38"/>
      <c r="I242" s="38"/>
      <c r="J242" s="38"/>
      <c r="K242" s="38"/>
      <c r="L242" s="51"/>
      <c r="M242" s="51"/>
      <c r="N242" s="55"/>
      <c r="O242" s="38"/>
      <c r="P242" s="38"/>
      <c r="Q242" s="38"/>
      <c r="R242" s="38"/>
      <c r="S242" s="38"/>
      <c r="T242" s="38"/>
      <c r="U242" s="38"/>
      <c r="V242" s="38"/>
      <c r="W242" s="38"/>
      <c r="X242" s="38"/>
      <c r="Y242" s="38"/>
      <c r="Z242" s="38"/>
    </row>
    <row r="243" spans="1:26" ht="22.5" customHeight="1">
      <c r="A243" s="38"/>
      <c r="B243" s="38"/>
      <c r="C243" s="38"/>
      <c r="D243" s="38"/>
      <c r="E243" s="38"/>
      <c r="F243" s="38"/>
      <c r="G243" s="38"/>
      <c r="H243" s="38"/>
      <c r="I243" s="38"/>
      <c r="J243" s="38"/>
      <c r="K243" s="38"/>
      <c r="L243" s="51"/>
      <c r="M243" s="51"/>
      <c r="N243" s="55"/>
      <c r="O243" s="38"/>
      <c r="P243" s="38"/>
      <c r="Q243" s="38"/>
      <c r="R243" s="38"/>
      <c r="S243" s="38"/>
      <c r="T243" s="38"/>
      <c r="U243" s="38"/>
      <c r="V243" s="38"/>
      <c r="W243" s="38"/>
      <c r="X243" s="38"/>
      <c r="Y243" s="38"/>
      <c r="Z243" s="38"/>
    </row>
    <row r="244" spans="1:26" ht="22.5" customHeight="1">
      <c r="A244" s="38"/>
      <c r="B244" s="38"/>
      <c r="C244" s="38"/>
      <c r="D244" s="38"/>
      <c r="E244" s="38"/>
      <c r="F244" s="38"/>
      <c r="G244" s="38"/>
      <c r="H244" s="38"/>
      <c r="I244" s="38"/>
      <c r="J244" s="38"/>
      <c r="K244" s="38"/>
      <c r="L244" s="51"/>
      <c r="M244" s="51"/>
      <c r="N244" s="55"/>
      <c r="O244" s="38"/>
      <c r="P244" s="38"/>
      <c r="Q244" s="38"/>
      <c r="R244" s="38"/>
      <c r="S244" s="38"/>
      <c r="T244" s="38"/>
      <c r="U244" s="38"/>
      <c r="V244" s="38"/>
      <c r="W244" s="38"/>
      <c r="X244" s="38"/>
      <c r="Y244" s="38"/>
      <c r="Z244" s="38"/>
    </row>
    <row r="245" spans="1:26" ht="22.5" customHeight="1">
      <c r="A245" s="38"/>
      <c r="B245" s="38"/>
      <c r="C245" s="38"/>
      <c r="D245" s="38"/>
      <c r="E245" s="38"/>
      <c r="F245" s="38"/>
      <c r="G245" s="38"/>
      <c r="H245" s="38"/>
      <c r="I245" s="38"/>
      <c r="J245" s="38"/>
      <c r="K245" s="38"/>
      <c r="L245" s="51"/>
      <c r="M245" s="51"/>
      <c r="N245" s="55"/>
      <c r="O245" s="38"/>
      <c r="P245" s="38"/>
      <c r="Q245" s="38"/>
      <c r="R245" s="38"/>
      <c r="S245" s="38"/>
      <c r="T245" s="38"/>
      <c r="U245" s="38"/>
      <c r="V245" s="38"/>
      <c r="W245" s="38"/>
      <c r="X245" s="38"/>
      <c r="Y245" s="38"/>
      <c r="Z245" s="38"/>
    </row>
    <row r="246" spans="1:26" ht="22.5" customHeight="1">
      <c r="A246" s="38"/>
      <c r="B246" s="38"/>
      <c r="C246" s="38"/>
      <c r="D246" s="38"/>
      <c r="E246" s="38"/>
      <c r="F246" s="38"/>
      <c r="G246" s="38"/>
      <c r="H246" s="38"/>
      <c r="I246" s="38"/>
      <c r="J246" s="38"/>
      <c r="K246" s="38"/>
      <c r="L246" s="51"/>
      <c r="M246" s="51"/>
      <c r="N246" s="55"/>
      <c r="O246" s="38"/>
      <c r="P246" s="38"/>
      <c r="Q246" s="38"/>
      <c r="R246" s="38"/>
      <c r="S246" s="38"/>
      <c r="T246" s="38"/>
      <c r="U246" s="38"/>
      <c r="V246" s="38"/>
      <c r="W246" s="38"/>
      <c r="X246" s="38"/>
      <c r="Y246" s="38"/>
      <c r="Z246" s="38"/>
    </row>
    <row r="247" spans="1:26" ht="22.5" customHeight="1">
      <c r="A247" s="38"/>
      <c r="B247" s="38"/>
      <c r="C247" s="38"/>
      <c r="D247" s="38"/>
      <c r="E247" s="38"/>
      <c r="F247" s="38"/>
      <c r="G247" s="38"/>
      <c r="H247" s="38"/>
      <c r="I247" s="38"/>
      <c r="J247" s="38"/>
      <c r="K247" s="38"/>
      <c r="L247" s="51"/>
      <c r="M247" s="51"/>
      <c r="N247" s="55"/>
      <c r="O247" s="38"/>
      <c r="P247" s="38"/>
      <c r="Q247" s="38"/>
      <c r="R247" s="38"/>
      <c r="S247" s="38"/>
      <c r="T247" s="38"/>
      <c r="U247" s="38"/>
      <c r="V247" s="38"/>
      <c r="W247" s="38"/>
      <c r="X247" s="38"/>
      <c r="Y247" s="38"/>
      <c r="Z247" s="38"/>
    </row>
    <row r="248" spans="1:26" ht="22.5" customHeight="1">
      <c r="A248" s="38"/>
      <c r="B248" s="38"/>
      <c r="C248" s="38"/>
      <c r="D248" s="38"/>
      <c r="E248" s="38"/>
      <c r="F248" s="38"/>
      <c r="G248" s="38"/>
      <c r="H248" s="38"/>
      <c r="I248" s="38"/>
      <c r="J248" s="38"/>
      <c r="K248" s="38"/>
      <c r="L248" s="51"/>
      <c r="M248" s="51"/>
      <c r="N248" s="55"/>
      <c r="O248" s="38"/>
      <c r="P248" s="38"/>
      <c r="Q248" s="38"/>
      <c r="R248" s="38"/>
      <c r="S248" s="38"/>
      <c r="T248" s="38"/>
      <c r="U248" s="38"/>
      <c r="V248" s="38"/>
      <c r="W248" s="38"/>
      <c r="X248" s="38"/>
      <c r="Y248" s="38"/>
      <c r="Z248" s="38"/>
    </row>
    <row r="249" spans="1:26" ht="22.5" customHeight="1">
      <c r="A249" s="38"/>
      <c r="B249" s="38"/>
      <c r="C249" s="38"/>
      <c r="D249" s="38"/>
      <c r="E249" s="38"/>
      <c r="F249" s="38"/>
      <c r="G249" s="38"/>
      <c r="H249" s="38"/>
      <c r="I249" s="38"/>
      <c r="J249" s="38"/>
      <c r="K249" s="38"/>
      <c r="L249" s="51"/>
      <c r="M249" s="51"/>
      <c r="N249" s="55"/>
      <c r="O249" s="38"/>
      <c r="P249" s="38"/>
      <c r="Q249" s="38"/>
      <c r="R249" s="38"/>
      <c r="S249" s="38"/>
      <c r="T249" s="38"/>
      <c r="U249" s="38"/>
      <c r="V249" s="38"/>
      <c r="W249" s="38"/>
      <c r="X249" s="38"/>
      <c r="Y249" s="38"/>
      <c r="Z249" s="38"/>
    </row>
    <row r="250" spans="1:26" ht="22.5" customHeight="1">
      <c r="A250" s="38"/>
      <c r="B250" s="38"/>
      <c r="C250" s="38"/>
      <c r="D250" s="38"/>
      <c r="E250" s="38"/>
      <c r="F250" s="38"/>
      <c r="G250" s="38"/>
      <c r="H250" s="38"/>
      <c r="I250" s="38"/>
      <c r="J250" s="38"/>
      <c r="K250" s="38"/>
      <c r="L250" s="51"/>
      <c r="M250" s="51"/>
      <c r="N250" s="55"/>
      <c r="O250" s="38"/>
      <c r="P250" s="38"/>
      <c r="Q250" s="38"/>
      <c r="R250" s="38"/>
      <c r="S250" s="38"/>
      <c r="T250" s="38"/>
      <c r="U250" s="38"/>
      <c r="V250" s="38"/>
      <c r="W250" s="38"/>
      <c r="X250" s="38"/>
      <c r="Y250" s="38"/>
      <c r="Z250" s="38"/>
    </row>
    <row r="251" spans="1:26" ht="22.5" customHeight="1">
      <c r="A251" s="38"/>
      <c r="B251" s="38"/>
      <c r="C251" s="38"/>
      <c r="D251" s="38"/>
      <c r="E251" s="38"/>
      <c r="F251" s="38"/>
      <c r="G251" s="38"/>
      <c r="H251" s="38"/>
      <c r="I251" s="38"/>
      <c r="J251" s="38"/>
      <c r="K251" s="38"/>
      <c r="L251" s="51"/>
      <c r="M251" s="51"/>
      <c r="N251" s="55"/>
      <c r="O251" s="38"/>
      <c r="P251" s="38"/>
      <c r="Q251" s="38"/>
      <c r="R251" s="38"/>
      <c r="S251" s="38"/>
      <c r="T251" s="38"/>
      <c r="U251" s="38"/>
      <c r="V251" s="38"/>
      <c r="W251" s="38"/>
      <c r="X251" s="38"/>
      <c r="Y251" s="38"/>
      <c r="Z251" s="38"/>
    </row>
    <row r="252" spans="1:26" ht="22.5" customHeight="1">
      <c r="A252" s="38"/>
      <c r="B252" s="38"/>
      <c r="C252" s="38"/>
      <c r="D252" s="38"/>
      <c r="E252" s="38"/>
      <c r="F252" s="38"/>
      <c r="G252" s="38"/>
      <c r="H252" s="38"/>
      <c r="I252" s="38"/>
      <c r="J252" s="38"/>
      <c r="K252" s="38"/>
      <c r="L252" s="51"/>
      <c r="M252" s="51"/>
      <c r="N252" s="55"/>
      <c r="O252" s="38"/>
      <c r="P252" s="38"/>
      <c r="Q252" s="38"/>
      <c r="R252" s="38"/>
      <c r="S252" s="38"/>
      <c r="T252" s="38"/>
      <c r="U252" s="38"/>
      <c r="V252" s="38"/>
      <c r="W252" s="38"/>
      <c r="X252" s="38"/>
      <c r="Y252" s="38"/>
      <c r="Z252" s="38"/>
    </row>
    <row r="253" spans="1:26" ht="22.5" customHeight="1">
      <c r="A253" s="38"/>
      <c r="B253" s="38"/>
      <c r="C253" s="38"/>
      <c r="D253" s="38"/>
      <c r="E253" s="38"/>
      <c r="F253" s="38"/>
      <c r="G253" s="38"/>
      <c r="H253" s="38"/>
      <c r="I253" s="38"/>
      <c r="J253" s="38"/>
      <c r="K253" s="38"/>
      <c r="L253" s="51"/>
      <c r="M253" s="51"/>
      <c r="N253" s="55"/>
      <c r="O253" s="38"/>
      <c r="P253" s="38"/>
      <c r="Q253" s="38"/>
      <c r="R253" s="38"/>
      <c r="S253" s="38"/>
      <c r="T253" s="38"/>
      <c r="U253" s="38"/>
      <c r="V253" s="38"/>
      <c r="W253" s="38"/>
      <c r="X253" s="38"/>
      <c r="Y253" s="38"/>
      <c r="Z253" s="38"/>
    </row>
    <row r="254" spans="1:26" ht="22.5" customHeight="1">
      <c r="A254" s="38"/>
      <c r="B254" s="38"/>
      <c r="C254" s="38"/>
      <c r="D254" s="38"/>
      <c r="E254" s="38"/>
      <c r="F254" s="38"/>
      <c r="G254" s="38"/>
      <c r="H254" s="38"/>
      <c r="I254" s="38"/>
      <c r="J254" s="38"/>
      <c r="K254" s="38"/>
      <c r="L254" s="51"/>
      <c r="M254" s="51"/>
      <c r="N254" s="55"/>
      <c r="O254" s="38"/>
      <c r="P254" s="38"/>
      <c r="Q254" s="38"/>
      <c r="R254" s="38"/>
      <c r="S254" s="38"/>
      <c r="T254" s="38"/>
      <c r="U254" s="38"/>
      <c r="V254" s="38"/>
      <c r="W254" s="38"/>
      <c r="X254" s="38"/>
      <c r="Y254" s="38"/>
      <c r="Z254" s="38"/>
    </row>
    <row r="255" spans="1:26" ht="22.5" customHeight="1">
      <c r="A255" s="38"/>
      <c r="B255" s="38"/>
      <c r="C255" s="38"/>
      <c r="D255" s="38"/>
      <c r="E255" s="38"/>
      <c r="F255" s="38"/>
      <c r="G255" s="38"/>
      <c r="H255" s="38"/>
      <c r="I255" s="38"/>
      <c r="J255" s="38"/>
      <c r="K255" s="38"/>
      <c r="L255" s="51"/>
      <c r="M255" s="51"/>
      <c r="N255" s="55"/>
      <c r="O255" s="38"/>
      <c r="P255" s="38"/>
      <c r="Q255" s="38"/>
      <c r="R255" s="38"/>
      <c r="S255" s="38"/>
      <c r="T255" s="38"/>
      <c r="U255" s="38"/>
      <c r="V255" s="38"/>
      <c r="W255" s="38"/>
      <c r="X255" s="38"/>
      <c r="Y255" s="38"/>
      <c r="Z255" s="38"/>
    </row>
    <row r="256" spans="1:26" ht="22.5" customHeight="1">
      <c r="A256" s="38"/>
      <c r="B256" s="38"/>
      <c r="C256" s="38"/>
      <c r="D256" s="38"/>
      <c r="E256" s="38"/>
      <c r="F256" s="38"/>
      <c r="G256" s="38"/>
      <c r="H256" s="38"/>
      <c r="I256" s="38"/>
      <c r="J256" s="38"/>
      <c r="K256" s="38"/>
      <c r="L256" s="51"/>
      <c r="M256" s="51"/>
      <c r="N256" s="55"/>
      <c r="O256" s="38"/>
      <c r="P256" s="38"/>
      <c r="Q256" s="38"/>
      <c r="R256" s="38"/>
      <c r="S256" s="38"/>
      <c r="T256" s="38"/>
      <c r="U256" s="38"/>
      <c r="V256" s="38"/>
      <c r="W256" s="38"/>
      <c r="X256" s="38"/>
      <c r="Y256" s="38"/>
      <c r="Z256" s="38"/>
    </row>
    <row r="257" spans="1:26" ht="22.5" customHeight="1">
      <c r="A257" s="38"/>
      <c r="B257" s="38"/>
      <c r="C257" s="38"/>
      <c r="D257" s="38"/>
      <c r="E257" s="38"/>
      <c r="F257" s="38"/>
      <c r="G257" s="38"/>
      <c r="H257" s="38"/>
      <c r="I257" s="38"/>
      <c r="J257" s="38"/>
      <c r="K257" s="38"/>
      <c r="L257" s="51"/>
      <c r="M257" s="51"/>
      <c r="N257" s="55"/>
      <c r="O257" s="38"/>
      <c r="P257" s="38"/>
      <c r="Q257" s="38"/>
      <c r="R257" s="38"/>
      <c r="S257" s="38"/>
      <c r="T257" s="38"/>
      <c r="U257" s="38"/>
      <c r="V257" s="38"/>
      <c r="W257" s="38"/>
      <c r="X257" s="38"/>
      <c r="Y257" s="38"/>
      <c r="Z257" s="38"/>
    </row>
    <row r="258" spans="1:26" ht="22.5" customHeight="1">
      <c r="A258" s="38"/>
      <c r="B258" s="38"/>
      <c r="C258" s="38"/>
      <c r="D258" s="38"/>
      <c r="E258" s="38"/>
      <c r="F258" s="38"/>
      <c r="G258" s="38"/>
      <c r="H258" s="38"/>
      <c r="I258" s="38"/>
      <c r="J258" s="38"/>
      <c r="K258" s="38"/>
      <c r="L258" s="51"/>
      <c r="M258" s="51"/>
      <c r="N258" s="55"/>
      <c r="O258" s="38"/>
      <c r="P258" s="38"/>
      <c r="Q258" s="38"/>
      <c r="R258" s="38"/>
      <c r="S258" s="38"/>
      <c r="T258" s="38"/>
      <c r="U258" s="38"/>
      <c r="V258" s="38"/>
      <c r="W258" s="38"/>
      <c r="X258" s="38"/>
      <c r="Y258" s="38"/>
      <c r="Z258" s="38"/>
    </row>
    <row r="259" spans="1:26" ht="22.5" customHeight="1">
      <c r="A259" s="38"/>
      <c r="B259" s="38"/>
      <c r="C259" s="38"/>
      <c r="D259" s="38"/>
      <c r="E259" s="38"/>
      <c r="F259" s="38"/>
      <c r="G259" s="38"/>
      <c r="H259" s="38"/>
      <c r="I259" s="38"/>
      <c r="J259" s="38"/>
      <c r="K259" s="38"/>
      <c r="L259" s="51"/>
      <c r="M259" s="51"/>
      <c r="N259" s="55"/>
      <c r="O259" s="38"/>
      <c r="P259" s="38"/>
      <c r="Q259" s="38"/>
      <c r="R259" s="38"/>
      <c r="S259" s="38"/>
      <c r="T259" s="38"/>
      <c r="U259" s="38"/>
      <c r="V259" s="38"/>
      <c r="W259" s="38"/>
      <c r="X259" s="38"/>
      <c r="Y259" s="38"/>
      <c r="Z259" s="38"/>
    </row>
    <row r="260" spans="1:26" ht="22.5" customHeight="1">
      <c r="A260" s="38"/>
      <c r="B260" s="38"/>
      <c r="C260" s="38"/>
      <c r="D260" s="38"/>
      <c r="E260" s="38"/>
      <c r="F260" s="38"/>
      <c r="G260" s="38"/>
      <c r="H260" s="38"/>
      <c r="I260" s="38"/>
      <c r="J260" s="38"/>
      <c r="K260" s="38"/>
      <c r="L260" s="51"/>
      <c r="M260" s="51"/>
      <c r="N260" s="55"/>
      <c r="O260" s="38"/>
      <c r="P260" s="38"/>
      <c r="Q260" s="38"/>
      <c r="R260" s="38"/>
      <c r="S260" s="38"/>
      <c r="T260" s="38"/>
      <c r="U260" s="38"/>
      <c r="V260" s="38"/>
      <c r="W260" s="38"/>
      <c r="X260" s="38"/>
      <c r="Y260" s="38"/>
      <c r="Z260" s="38"/>
    </row>
    <row r="261" spans="1:26" ht="22.5" customHeight="1">
      <c r="A261" s="38"/>
      <c r="B261" s="38"/>
      <c r="C261" s="38"/>
      <c r="D261" s="38"/>
      <c r="E261" s="38"/>
      <c r="F261" s="38"/>
      <c r="G261" s="38"/>
      <c r="H261" s="38"/>
      <c r="I261" s="38"/>
      <c r="J261" s="38"/>
      <c r="K261" s="38"/>
      <c r="L261" s="51"/>
      <c r="M261" s="51"/>
      <c r="N261" s="55"/>
      <c r="O261" s="38"/>
      <c r="P261" s="38"/>
      <c r="Q261" s="38"/>
      <c r="R261" s="38"/>
      <c r="S261" s="38"/>
      <c r="T261" s="38"/>
      <c r="U261" s="38"/>
      <c r="V261" s="38"/>
      <c r="W261" s="38"/>
      <c r="X261" s="38"/>
      <c r="Y261" s="38"/>
      <c r="Z261" s="38"/>
    </row>
    <row r="262" spans="1:26" ht="22.5" customHeight="1">
      <c r="A262" s="38"/>
      <c r="B262" s="38"/>
      <c r="C262" s="38"/>
      <c r="D262" s="38"/>
      <c r="E262" s="38"/>
      <c r="F262" s="38"/>
      <c r="G262" s="38"/>
      <c r="H262" s="38"/>
      <c r="I262" s="38"/>
      <c r="J262" s="38"/>
      <c r="K262" s="38"/>
      <c r="L262" s="51"/>
      <c r="M262" s="51"/>
      <c r="N262" s="55"/>
      <c r="O262" s="38"/>
      <c r="P262" s="38"/>
      <c r="Q262" s="38"/>
      <c r="R262" s="38"/>
      <c r="S262" s="38"/>
      <c r="T262" s="38"/>
      <c r="U262" s="38"/>
      <c r="V262" s="38"/>
      <c r="W262" s="38"/>
      <c r="X262" s="38"/>
      <c r="Y262" s="38"/>
      <c r="Z262" s="38"/>
    </row>
    <row r="263" spans="1:26" ht="22.5" customHeight="1">
      <c r="A263" s="38"/>
      <c r="B263" s="38"/>
      <c r="C263" s="38"/>
      <c r="D263" s="38"/>
      <c r="E263" s="38"/>
      <c r="F263" s="38"/>
      <c r="G263" s="38"/>
      <c r="H263" s="38"/>
      <c r="I263" s="38"/>
      <c r="J263" s="38"/>
      <c r="K263" s="38"/>
      <c r="L263" s="51"/>
      <c r="M263" s="51"/>
      <c r="N263" s="55"/>
      <c r="O263" s="38"/>
      <c r="P263" s="38"/>
      <c r="Q263" s="38"/>
      <c r="R263" s="38"/>
      <c r="S263" s="38"/>
      <c r="T263" s="38"/>
      <c r="U263" s="38"/>
      <c r="V263" s="38"/>
      <c r="W263" s="38"/>
      <c r="X263" s="38"/>
      <c r="Y263" s="38"/>
      <c r="Z263" s="38"/>
    </row>
    <row r="264" spans="1:26" ht="22.5" customHeight="1">
      <c r="A264" s="38"/>
      <c r="B264" s="38"/>
      <c r="C264" s="38"/>
      <c r="D264" s="38"/>
      <c r="E264" s="38"/>
      <c r="F264" s="38"/>
      <c r="G264" s="38"/>
      <c r="H264" s="38"/>
      <c r="I264" s="38"/>
      <c r="J264" s="38"/>
      <c r="K264" s="38"/>
      <c r="L264" s="51"/>
      <c r="M264" s="51"/>
      <c r="N264" s="55"/>
      <c r="O264" s="38"/>
      <c r="P264" s="38"/>
      <c r="Q264" s="38"/>
      <c r="R264" s="38"/>
      <c r="S264" s="38"/>
      <c r="T264" s="38"/>
      <c r="U264" s="38"/>
      <c r="V264" s="38"/>
      <c r="W264" s="38"/>
      <c r="X264" s="38"/>
      <c r="Y264" s="38"/>
      <c r="Z264" s="38"/>
    </row>
    <row r="265" spans="1:26" ht="22.5" customHeight="1">
      <c r="A265" s="38"/>
      <c r="B265" s="38"/>
      <c r="C265" s="38"/>
      <c r="D265" s="38"/>
      <c r="E265" s="38"/>
      <c r="F265" s="38"/>
      <c r="G265" s="38"/>
      <c r="H265" s="38"/>
      <c r="I265" s="38"/>
      <c r="J265" s="38"/>
      <c r="K265" s="38"/>
      <c r="L265" s="51"/>
      <c r="M265" s="51"/>
      <c r="N265" s="55"/>
      <c r="O265" s="38"/>
      <c r="P265" s="38"/>
      <c r="Q265" s="38"/>
      <c r="R265" s="38"/>
      <c r="S265" s="38"/>
      <c r="T265" s="38"/>
      <c r="U265" s="38"/>
      <c r="V265" s="38"/>
      <c r="W265" s="38"/>
      <c r="X265" s="38"/>
      <c r="Y265" s="38"/>
      <c r="Z265" s="38"/>
    </row>
    <row r="266" spans="1:26" ht="22.5" customHeight="1">
      <c r="A266" s="38"/>
      <c r="B266" s="38"/>
      <c r="C266" s="38"/>
      <c r="D266" s="38"/>
      <c r="E266" s="38"/>
      <c r="F266" s="38"/>
      <c r="G266" s="38"/>
      <c r="H266" s="38"/>
      <c r="I266" s="38"/>
      <c r="J266" s="38"/>
      <c r="K266" s="38"/>
      <c r="L266" s="51"/>
      <c r="M266" s="51"/>
      <c r="N266" s="55"/>
      <c r="O266" s="38"/>
      <c r="P266" s="38"/>
      <c r="Q266" s="38"/>
      <c r="R266" s="38"/>
      <c r="S266" s="38"/>
      <c r="T266" s="38"/>
      <c r="U266" s="38"/>
      <c r="V266" s="38"/>
      <c r="W266" s="38"/>
      <c r="X266" s="38"/>
      <c r="Y266" s="38"/>
      <c r="Z266" s="38"/>
    </row>
    <row r="267" spans="1:26" ht="22.5" customHeight="1">
      <c r="A267" s="38"/>
      <c r="B267" s="38"/>
      <c r="C267" s="38"/>
      <c r="D267" s="38"/>
      <c r="E267" s="38"/>
      <c r="F267" s="38"/>
      <c r="G267" s="38"/>
      <c r="H267" s="38"/>
      <c r="I267" s="38"/>
      <c r="J267" s="38"/>
      <c r="K267" s="38"/>
      <c r="L267" s="51"/>
      <c r="M267" s="51"/>
      <c r="N267" s="55"/>
      <c r="O267" s="38"/>
      <c r="P267" s="38"/>
      <c r="Q267" s="38"/>
      <c r="R267" s="38"/>
      <c r="S267" s="38"/>
      <c r="T267" s="38"/>
      <c r="U267" s="38"/>
      <c r="V267" s="38"/>
      <c r="W267" s="38"/>
      <c r="X267" s="38"/>
      <c r="Y267" s="38"/>
      <c r="Z267" s="38"/>
    </row>
    <row r="268" spans="1:26" ht="22.5" customHeight="1">
      <c r="A268" s="38"/>
      <c r="B268" s="38"/>
      <c r="C268" s="38"/>
      <c r="D268" s="38"/>
      <c r="E268" s="38"/>
      <c r="F268" s="38"/>
      <c r="G268" s="38"/>
      <c r="H268" s="38"/>
      <c r="I268" s="38"/>
      <c r="J268" s="38"/>
      <c r="K268" s="38"/>
      <c r="L268" s="51"/>
      <c r="M268" s="51"/>
      <c r="N268" s="55"/>
      <c r="O268" s="38"/>
      <c r="P268" s="38"/>
      <c r="Q268" s="38"/>
      <c r="R268" s="38"/>
      <c r="S268" s="38"/>
      <c r="T268" s="38"/>
      <c r="U268" s="38"/>
      <c r="V268" s="38"/>
      <c r="W268" s="38"/>
      <c r="X268" s="38"/>
      <c r="Y268" s="38"/>
      <c r="Z268" s="38"/>
    </row>
    <row r="269" spans="1:26" ht="22.5" customHeight="1">
      <c r="A269" s="38"/>
      <c r="B269" s="38"/>
      <c r="C269" s="38"/>
      <c r="D269" s="38"/>
      <c r="E269" s="38"/>
      <c r="F269" s="38"/>
      <c r="G269" s="38"/>
      <c r="H269" s="38"/>
      <c r="I269" s="38"/>
      <c r="J269" s="38"/>
      <c r="K269" s="38"/>
      <c r="L269" s="51"/>
      <c r="M269" s="51"/>
      <c r="N269" s="55"/>
      <c r="O269" s="38"/>
      <c r="P269" s="38"/>
      <c r="Q269" s="38"/>
      <c r="R269" s="38"/>
      <c r="S269" s="38"/>
      <c r="T269" s="38"/>
      <c r="U269" s="38"/>
      <c r="V269" s="38"/>
      <c r="W269" s="38"/>
      <c r="X269" s="38"/>
      <c r="Y269" s="38"/>
      <c r="Z269" s="38"/>
    </row>
    <row r="270" spans="1:26" ht="22.5" customHeight="1">
      <c r="A270" s="38"/>
      <c r="B270" s="38"/>
      <c r="C270" s="38"/>
      <c r="D270" s="38"/>
      <c r="E270" s="38"/>
      <c r="F270" s="38"/>
      <c r="G270" s="38"/>
      <c r="H270" s="38"/>
      <c r="I270" s="38"/>
      <c r="J270" s="38"/>
      <c r="K270" s="38"/>
      <c r="L270" s="51"/>
      <c r="M270" s="51"/>
      <c r="N270" s="55"/>
      <c r="O270" s="38"/>
      <c r="P270" s="38"/>
      <c r="Q270" s="38"/>
      <c r="R270" s="38"/>
      <c r="S270" s="38"/>
      <c r="T270" s="38"/>
      <c r="U270" s="38"/>
      <c r="V270" s="38"/>
      <c r="W270" s="38"/>
      <c r="X270" s="38"/>
      <c r="Y270" s="38"/>
      <c r="Z270" s="38"/>
    </row>
    <row r="271" spans="1:26" ht="22.5" customHeight="1">
      <c r="A271" s="38"/>
      <c r="B271" s="38"/>
      <c r="C271" s="38"/>
      <c r="D271" s="38"/>
      <c r="E271" s="38"/>
      <c r="F271" s="38"/>
      <c r="G271" s="38"/>
      <c r="H271" s="38"/>
      <c r="I271" s="38"/>
      <c r="J271" s="38"/>
      <c r="K271" s="38"/>
      <c r="L271" s="51"/>
      <c r="M271" s="51"/>
      <c r="N271" s="55"/>
      <c r="O271" s="38"/>
      <c r="P271" s="38"/>
      <c r="Q271" s="38"/>
      <c r="R271" s="38"/>
      <c r="S271" s="38"/>
      <c r="T271" s="38"/>
      <c r="U271" s="38"/>
      <c r="V271" s="38"/>
      <c r="W271" s="38"/>
      <c r="X271" s="38"/>
      <c r="Y271" s="38"/>
      <c r="Z271" s="38"/>
    </row>
    <row r="272" spans="1:26" ht="22.5" customHeight="1">
      <c r="A272" s="38"/>
      <c r="B272" s="38"/>
      <c r="C272" s="38"/>
      <c r="D272" s="38"/>
      <c r="E272" s="38"/>
      <c r="F272" s="38"/>
      <c r="G272" s="38"/>
      <c r="H272" s="38"/>
      <c r="I272" s="38"/>
      <c r="J272" s="38"/>
      <c r="K272" s="38"/>
      <c r="L272" s="51"/>
      <c r="M272" s="51"/>
      <c r="N272" s="55"/>
      <c r="O272" s="38"/>
      <c r="P272" s="38"/>
      <c r="Q272" s="38"/>
      <c r="R272" s="38"/>
      <c r="S272" s="38"/>
      <c r="T272" s="38"/>
      <c r="U272" s="38"/>
      <c r="V272" s="38"/>
      <c r="W272" s="38"/>
      <c r="X272" s="38"/>
      <c r="Y272" s="38"/>
      <c r="Z272" s="38"/>
    </row>
    <row r="273" spans="1:26" ht="22.5" customHeight="1">
      <c r="A273" s="38"/>
      <c r="B273" s="38"/>
      <c r="C273" s="38"/>
      <c r="D273" s="38"/>
      <c r="E273" s="38"/>
      <c r="F273" s="38"/>
      <c r="G273" s="38"/>
      <c r="H273" s="38"/>
      <c r="I273" s="38"/>
      <c r="J273" s="38"/>
      <c r="K273" s="38"/>
      <c r="L273" s="51"/>
      <c r="M273" s="51"/>
      <c r="N273" s="55"/>
      <c r="O273" s="38"/>
      <c r="P273" s="38"/>
      <c r="Q273" s="38"/>
      <c r="R273" s="38"/>
      <c r="S273" s="38"/>
      <c r="T273" s="38"/>
      <c r="U273" s="38"/>
      <c r="V273" s="38"/>
      <c r="W273" s="38"/>
      <c r="X273" s="38"/>
      <c r="Y273" s="38"/>
      <c r="Z273" s="38"/>
    </row>
    <row r="274" spans="1:26" ht="22.5" customHeight="1">
      <c r="A274" s="38"/>
      <c r="B274" s="38"/>
      <c r="C274" s="38"/>
      <c r="D274" s="38"/>
      <c r="E274" s="38"/>
      <c r="F274" s="38"/>
      <c r="G274" s="38"/>
      <c r="H274" s="38"/>
      <c r="I274" s="38"/>
      <c r="J274" s="38"/>
      <c r="K274" s="38"/>
      <c r="L274" s="51"/>
      <c r="M274" s="51"/>
      <c r="N274" s="55"/>
      <c r="O274" s="38"/>
      <c r="P274" s="38"/>
      <c r="Q274" s="38"/>
      <c r="R274" s="38"/>
      <c r="S274" s="38"/>
      <c r="T274" s="38"/>
      <c r="U274" s="38"/>
      <c r="V274" s="38"/>
      <c r="W274" s="38"/>
      <c r="X274" s="38"/>
      <c r="Y274" s="38"/>
      <c r="Z274" s="38"/>
    </row>
    <row r="275" spans="1:26" ht="22.5" customHeight="1">
      <c r="A275" s="38"/>
      <c r="B275" s="38"/>
      <c r="C275" s="38"/>
      <c r="D275" s="38"/>
      <c r="E275" s="38"/>
      <c r="F275" s="38"/>
      <c r="G275" s="38"/>
      <c r="H275" s="38"/>
      <c r="I275" s="38"/>
      <c r="J275" s="38"/>
      <c r="K275" s="38"/>
      <c r="L275" s="51"/>
      <c r="M275" s="51"/>
      <c r="N275" s="55"/>
      <c r="O275" s="38"/>
      <c r="P275" s="38"/>
      <c r="Q275" s="38"/>
      <c r="R275" s="38"/>
      <c r="S275" s="38"/>
      <c r="T275" s="38"/>
      <c r="U275" s="38"/>
      <c r="V275" s="38"/>
      <c r="W275" s="38"/>
      <c r="X275" s="38"/>
      <c r="Y275" s="38"/>
      <c r="Z275" s="38"/>
    </row>
    <row r="276" spans="1:26" ht="22.5" customHeight="1">
      <c r="A276" s="38"/>
      <c r="B276" s="38"/>
      <c r="C276" s="38"/>
      <c r="D276" s="38"/>
      <c r="E276" s="38"/>
      <c r="F276" s="38"/>
      <c r="G276" s="38"/>
      <c r="H276" s="38"/>
      <c r="I276" s="38"/>
      <c r="J276" s="38"/>
      <c r="K276" s="38"/>
      <c r="L276" s="51"/>
      <c r="M276" s="51"/>
      <c r="N276" s="55"/>
      <c r="O276" s="38"/>
      <c r="P276" s="38"/>
      <c r="Q276" s="38"/>
      <c r="R276" s="38"/>
      <c r="S276" s="38"/>
      <c r="T276" s="38"/>
      <c r="U276" s="38"/>
      <c r="V276" s="38"/>
      <c r="W276" s="38"/>
      <c r="X276" s="38"/>
      <c r="Y276" s="38"/>
      <c r="Z276" s="38"/>
    </row>
    <row r="277" spans="1:26" ht="22.5" customHeight="1">
      <c r="A277" s="38"/>
      <c r="B277" s="38"/>
      <c r="C277" s="38"/>
      <c r="D277" s="38"/>
      <c r="E277" s="38"/>
      <c r="F277" s="38"/>
      <c r="G277" s="38"/>
      <c r="H277" s="38"/>
      <c r="I277" s="38"/>
      <c r="J277" s="38"/>
      <c r="K277" s="38"/>
      <c r="L277" s="51"/>
      <c r="M277" s="51"/>
      <c r="N277" s="55"/>
      <c r="O277" s="38"/>
      <c r="P277" s="38"/>
      <c r="Q277" s="38"/>
      <c r="R277" s="38"/>
      <c r="S277" s="38"/>
      <c r="T277" s="38"/>
      <c r="U277" s="38"/>
      <c r="V277" s="38"/>
      <c r="W277" s="38"/>
      <c r="X277" s="38"/>
      <c r="Y277" s="38"/>
      <c r="Z277" s="38"/>
    </row>
    <row r="278" spans="1:26" ht="22.5" customHeight="1">
      <c r="A278" s="38"/>
      <c r="B278" s="38"/>
      <c r="C278" s="38"/>
      <c r="D278" s="38"/>
      <c r="E278" s="38"/>
      <c r="F278" s="38"/>
      <c r="G278" s="38"/>
      <c r="H278" s="38"/>
      <c r="I278" s="38"/>
      <c r="J278" s="38"/>
      <c r="K278" s="38"/>
      <c r="L278" s="51"/>
      <c r="M278" s="51"/>
      <c r="N278" s="55"/>
      <c r="O278" s="38"/>
      <c r="P278" s="38"/>
      <c r="Q278" s="38"/>
      <c r="R278" s="38"/>
      <c r="S278" s="38"/>
      <c r="T278" s="38"/>
      <c r="U278" s="38"/>
      <c r="V278" s="38"/>
      <c r="W278" s="38"/>
      <c r="X278" s="38"/>
      <c r="Y278" s="38"/>
      <c r="Z278" s="38"/>
    </row>
    <row r="279" spans="1:26" ht="22.5" customHeight="1">
      <c r="A279" s="38"/>
      <c r="B279" s="38"/>
      <c r="C279" s="38"/>
      <c r="D279" s="38"/>
      <c r="E279" s="38"/>
      <c r="F279" s="38"/>
      <c r="G279" s="38"/>
      <c r="H279" s="38"/>
      <c r="I279" s="38"/>
      <c r="J279" s="38"/>
      <c r="K279" s="38"/>
      <c r="L279" s="51"/>
      <c r="M279" s="51"/>
      <c r="N279" s="55"/>
      <c r="O279" s="38"/>
      <c r="P279" s="38"/>
      <c r="Q279" s="38"/>
      <c r="R279" s="38"/>
      <c r="S279" s="38"/>
      <c r="T279" s="38"/>
      <c r="U279" s="38"/>
      <c r="V279" s="38"/>
      <c r="W279" s="38"/>
      <c r="X279" s="38"/>
      <c r="Y279" s="38"/>
      <c r="Z279" s="38"/>
    </row>
    <row r="280" spans="1:26" ht="22.5" customHeight="1">
      <c r="A280" s="38"/>
      <c r="B280" s="38"/>
      <c r="C280" s="38"/>
      <c r="D280" s="38"/>
      <c r="E280" s="38"/>
      <c r="F280" s="38"/>
      <c r="G280" s="38"/>
      <c r="H280" s="38"/>
      <c r="I280" s="38"/>
      <c r="J280" s="38"/>
      <c r="K280" s="38"/>
      <c r="L280" s="51"/>
      <c r="M280" s="51"/>
      <c r="N280" s="55"/>
      <c r="O280" s="38"/>
      <c r="P280" s="38"/>
      <c r="Q280" s="38"/>
      <c r="R280" s="38"/>
      <c r="S280" s="38"/>
      <c r="T280" s="38"/>
      <c r="U280" s="38"/>
      <c r="V280" s="38"/>
      <c r="W280" s="38"/>
      <c r="X280" s="38"/>
      <c r="Y280" s="38"/>
      <c r="Z280" s="38"/>
    </row>
    <row r="281" spans="1:26" ht="22.5" customHeight="1">
      <c r="A281" s="38"/>
      <c r="B281" s="38"/>
      <c r="C281" s="38"/>
      <c r="D281" s="38"/>
      <c r="E281" s="38"/>
      <c r="F281" s="38"/>
      <c r="G281" s="38"/>
      <c r="H281" s="38"/>
      <c r="I281" s="38"/>
      <c r="J281" s="38"/>
      <c r="K281" s="38"/>
      <c r="L281" s="51"/>
      <c r="M281" s="51"/>
      <c r="N281" s="55"/>
      <c r="O281" s="38"/>
      <c r="P281" s="38"/>
      <c r="Q281" s="38"/>
      <c r="R281" s="38"/>
      <c r="S281" s="38"/>
      <c r="T281" s="38"/>
      <c r="U281" s="38"/>
      <c r="V281" s="38"/>
      <c r="W281" s="38"/>
      <c r="X281" s="38"/>
      <c r="Y281" s="38"/>
      <c r="Z281" s="38"/>
    </row>
    <row r="282" spans="1:26" ht="22.5" customHeight="1">
      <c r="A282" s="38"/>
      <c r="B282" s="38"/>
      <c r="C282" s="38"/>
      <c r="D282" s="38"/>
      <c r="E282" s="38"/>
      <c r="F282" s="38"/>
      <c r="G282" s="38"/>
      <c r="H282" s="38"/>
      <c r="I282" s="38"/>
      <c r="J282" s="38"/>
      <c r="K282" s="38"/>
      <c r="L282" s="51"/>
      <c r="M282" s="51"/>
      <c r="N282" s="55"/>
      <c r="O282" s="38"/>
      <c r="P282" s="38"/>
      <c r="Q282" s="38"/>
      <c r="R282" s="38"/>
      <c r="S282" s="38"/>
      <c r="T282" s="38"/>
      <c r="U282" s="38"/>
      <c r="V282" s="38"/>
      <c r="W282" s="38"/>
      <c r="X282" s="38"/>
      <c r="Y282" s="38"/>
      <c r="Z282" s="38"/>
    </row>
    <row r="283" spans="1:26" ht="22.5" customHeight="1">
      <c r="A283" s="38"/>
      <c r="B283" s="38"/>
      <c r="C283" s="38"/>
      <c r="D283" s="38"/>
      <c r="E283" s="38"/>
      <c r="F283" s="38"/>
      <c r="G283" s="38"/>
      <c r="H283" s="38"/>
      <c r="I283" s="38"/>
      <c r="J283" s="38"/>
      <c r="K283" s="38"/>
      <c r="L283" s="51"/>
      <c r="M283" s="51"/>
      <c r="N283" s="55"/>
      <c r="O283" s="38"/>
      <c r="P283" s="38"/>
      <c r="Q283" s="38"/>
      <c r="R283" s="38"/>
      <c r="S283" s="38"/>
      <c r="T283" s="38"/>
      <c r="U283" s="38"/>
      <c r="V283" s="38"/>
      <c r="W283" s="38"/>
      <c r="X283" s="38"/>
      <c r="Y283" s="38"/>
      <c r="Z283" s="38"/>
    </row>
    <row r="284" spans="1:26" ht="22.5" customHeight="1">
      <c r="A284" s="38"/>
      <c r="B284" s="38"/>
      <c r="C284" s="38"/>
      <c r="D284" s="38"/>
      <c r="E284" s="38"/>
      <c r="F284" s="38"/>
      <c r="G284" s="38"/>
      <c r="H284" s="38"/>
      <c r="I284" s="38"/>
      <c r="J284" s="38"/>
      <c r="K284" s="38"/>
      <c r="L284" s="51"/>
      <c r="M284" s="51"/>
      <c r="N284" s="55"/>
      <c r="O284" s="38"/>
      <c r="P284" s="38"/>
      <c r="Q284" s="38"/>
      <c r="R284" s="38"/>
      <c r="S284" s="38"/>
      <c r="T284" s="38"/>
      <c r="U284" s="38"/>
      <c r="V284" s="38"/>
      <c r="W284" s="38"/>
      <c r="X284" s="38"/>
      <c r="Y284" s="38"/>
      <c r="Z284" s="38"/>
    </row>
    <row r="285" spans="1:26" ht="22.5" customHeight="1">
      <c r="A285" s="38"/>
      <c r="B285" s="38"/>
      <c r="C285" s="38"/>
      <c r="D285" s="38"/>
      <c r="E285" s="38"/>
      <c r="F285" s="38"/>
      <c r="G285" s="38"/>
      <c r="H285" s="38"/>
      <c r="I285" s="38"/>
      <c r="J285" s="38"/>
      <c r="K285" s="38"/>
      <c r="L285" s="51"/>
      <c r="M285" s="51"/>
      <c r="N285" s="55"/>
      <c r="O285" s="38"/>
      <c r="P285" s="38"/>
      <c r="Q285" s="38"/>
      <c r="R285" s="38"/>
      <c r="S285" s="38"/>
      <c r="T285" s="38"/>
      <c r="U285" s="38"/>
      <c r="V285" s="38"/>
      <c r="W285" s="38"/>
      <c r="X285" s="38"/>
      <c r="Y285" s="38"/>
      <c r="Z285" s="38"/>
    </row>
    <row r="286" spans="1:26" ht="22.5" customHeight="1">
      <c r="A286" s="38"/>
      <c r="B286" s="38"/>
      <c r="C286" s="38"/>
      <c r="D286" s="38"/>
      <c r="E286" s="38"/>
      <c r="F286" s="38"/>
      <c r="G286" s="38"/>
      <c r="H286" s="38"/>
      <c r="I286" s="38"/>
      <c r="J286" s="38"/>
      <c r="K286" s="38"/>
      <c r="L286" s="51"/>
      <c r="M286" s="51"/>
      <c r="N286" s="55"/>
      <c r="O286" s="38"/>
      <c r="P286" s="38"/>
      <c r="Q286" s="38"/>
      <c r="R286" s="38"/>
      <c r="S286" s="38"/>
      <c r="T286" s="38"/>
      <c r="U286" s="38"/>
      <c r="V286" s="38"/>
      <c r="W286" s="38"/>
      <c r="X286" s="38"/>
      <c r="Y286" s="38"/>
      <c r="Z286" s="38"/>
    </row>
    <row r="287" spans="1:26" ht="22.5" customHeight="1">
      <c r="A287" s="38"/>
      <c r="B287" s="38"/>
      <c r="C287" s="38"/>
      <c r="D287" s="38"/>
      <c r="E287" s="38"/>
      <c r="F287" s="38"/>
      <c r="G287" s="38"/>
      <c r="H287" s="38"/>
      <c r="I287" s="38"/>
      <c r="J287" s="38"/>
      <c r="K287" s="38"/>
      <c r="L287" s="51"/>
      <c r="M287" s="51"/>
      <c r="N287" s="55"/>
      <c r="O287" s="38"/>
      <c r="P287" s="38"/>
      <c r="Q287" s="38"/>
      <c r="R287" s="38"/>
      <c r="S287" s="38"/>
      <c r="T287" s="38"/>
      <c r="U287" s="38"/>
      <c r="V287" s="38"/>
      <c r="W287" s="38"/>
      <c r="X287" s="38"/>
      <c r="Y287" s="38"/>
      <c r="Z287" s="38"/>
    </row>
    <row r="288" spans="1:26" ht="22.5" customHeight="1">
      <c r="A288" s="38"/>
      <c r="B288" s="38"/>
      <c r="C288" s="38"/>
      <c r="D288" s="38"/>
      <c r="E288" s="38"/>
      <c r="F288" s="38"/>
      <c r="G288" s="38"/>
      <c r="H288" s="38"/>
      <c r="I288" s="38"/>
      <c r="J288" s="38"/>
      <c r="K288" s="38"/>
      <c r="L288" s="51"/>
      <c r="M288" s="51"/>
      <c r="N288" s="55"/>
      <c r="O288" s="38"/>
      <c r="P288" s="38"/>
      <c r="Q288" s="38"/>
      <c r="R288" s="38"/>
      <c r="S288" s="38"/>
      <c r="T288" s="38"/>
      <c r="U288" s="38"/>
      <c r="V288" s="38"/>
      <c r="W288" s="38"/>
      <c r="X288" s="38"/>
      <c r="Y288" s="38"/>
      <c r="Z288" s="38"/>
    </row>
    <row r="289" spans="1:26" ht="22.5" customHeight="1">
      <c r="A289" s="38"/>
      <c r="B289" s="38"/>
      <c r="C289" s="38"/>
      <c r="D289" s="38"/>
      <c r="E289" s="38"/>
      <c r="F289" s="38"/>
      <c r="G289" s="38"/>
      <c r="H289" s="38"/>
      <c r="I289" s="38"/>
      <c r="J289" s="38"/>
      <c r="K289" s="38"/>
      <c r="L289" s="51"/>
      <c r="M289" s="51"/>
      <c r="N289" s="55"/>
      <c r="O289" s="38"/>
      <c r="P289" s="38"/>
      <c r="Q289" s="38"/>
      <c r="R289" s="38"/>
      <c r="S289" s="38"/>
      <c r="T289" s="38"/>
      <c r="U289" s="38"/>
      <c r="V289" s="38"/>
      <c r="W289" s="38"/>
      <c r="X289" s="38"/>
      <c r="Y289" s="38"/>
      <c r="Z289" s="38"/>
    </row>
    <row r="290" spans="1:26" ht="22.5" customHeight="1">
      <c r="A290" s="38"/>
      <c r="B290" s="38"/>
      <c r="C290" s="38"/>
      <c r="D290" s="38"/>
      <c r="E290" s="38"/>
      <c r="F290" s="38"/>
      <c r="G290" s="38"/>
      <c r="H290" s="38"/>
      <c r="I290" s="38"/>
      <c r="J290" s="38"/>
      <c r="K290" s="38"/>
      <c r="L290" s="51"/>
      <c r="M290" s="51"/>
      <c r="N290" s="55"/>
      <c r="O290" s="38"/>
      <c r="P290" s="38"/>
      <c r="Q290" s="38"/>
      <c r="R290" s="38"/>
      <c r="S290" s="38"/>
      <c r="T290" s="38"/>
      <c r="U290" s="38"/>
      <c r="V290" s="38"/>
      <c r="W290" s="38"/>
      <c r="X290" s="38"/>
      <c r="Y290" s="38"/>
      <c r="Z290" s="38"/>
    </row>
    <row r="291" spans="1:26" ht="22.5" customHeight="1">
      <c r="A291" s="38"/>
      <c r="B291" s="38"/>
      <c r="C291" s="38"/>
      <c r="D291" s="38"/>
      <c r="E291" s="38"/>
      <c r="F291" s="38"/>
      <c r="G291" s="38"/>
      <c r="H291" s="38"/>
      <c r="I291" s="38"/>
      <c r="J291" s="38"/>
      <c r="K291" s="38"/>
      <c r="L291" s="51"/>
      <c r="M291" s="51"/>
      <c r="N291" s="55"/>
      <c r="O291" s="38"/>
      <c r="P291" s="38"/>
      <c r="Q291" s="38"/>
      <c r="R291" s="38"/>
      <c r="S291" s="38"/>
      <c r="T291" s="38"/>
      <c r="U291" s="38"/>
      <c r="V291" s="38"/>
      <c r="W291" s="38"/>
      <c r="X291" s="38"/>
      <c r="Y291" s="38"/>
      <c r="Z291" s="38"/>
    </row>
    <row r="292" spans="1:26" ht="22.5" customHeight="1">
      <c r="A292" s="38"/>
      <c r="B292" s="38"/>
      <c r="C292" s="38"/>
      <c r="D292" s="38"/>
      <c r="E292" s="38"/>
      <c r="F292" s="38"/>
      <c r="G292" s="38"/>
      <c r="H292" s="38"/>
      <c r="I292" s="38"/>
      <c r="J292" s="38"/>
      <c r="K292" s="38"/>
      <c r="L292" s="51"/>
      <c r="M292" s="51"/>
      <c r="N292" s="55"/>
      <c r="O292" s="38"/>
      <c r="P292" s="38"/>
      <c r="Q292" s="38"/>
      <c r="R292" s="38"/>
      <c r="S292" s="38"/>
      <c r="T292" s="38"/>
      <c r="U292" s="38"/>
      <c r="V292" s="38"/>
      <c r="W292" s="38"/>
      <c r="X292" s="38"/>
      <c r="Y292" s="38"/>
      <c r="Z292" s="38"/>
    </row>
    <row r="293" spans="1:26" ht="22.5" customHeight="1">
      <c r="A293" s="38"/>
      <c r="B293" s="38"/>
      <c r="C293" s="38"/>
      <c r="D293" s="38"/>
      <c r="E293" s="38"/>
      <c r="F293" s="38"/>
      <c r="G293" s="38"/>
      <c r="H293" s="38"/>
      <c r="I293" s="38"/>
      <c r="J293" s="38"/>
      <c r="K293" s="38"/>
      <c r="L293" s="51"/>
      <c r="M293" s="51"/>
      <c r="N293" s="55"/>
      <c r="O293" s="38"/>
      <c r="P293" s="38"/>
      <c r="Q293" s="38"/>
      <c r="R293" s="38"/>
      <c r="S293" s="38"/>
      <c r="T293" s="38"/>
      <c r="U293" s="38"/>
      <c r="V293" s="38"/>
      <c r="W293" s="38"/>
      <c r="X293" s="38"/>
      <c r="Y293" s="38"/>
      <c r="Z293" s="38"/>
    </row>
    <row r="294" spans="1:26" ht="22.5" customHeight="1">
      <c r="A294" s="38"/>
      <c r="B294" s="38"/>
      <c r="C294" s="38"/>
      <c r="D294" s="38"/>
      <c r="E294" s="38"/>
      <c r="F294" s="38"/>
      <c r="G294" s="38"/>
      <c r="H294" s="38"/>
      <c r="I294" s="38"/>
      <c r="J294" s="38"/>
      <c r="K294" s="38"/>
      <c r="L294" s="51"/>
      <c r="M294" s="51"/>
      <c r="N294" s="55"/>
      <c r="O294" s="38"/>
      <c r="P294" s="38"/>
      <c r="Q294" s="38"/>
      <c r="R294" s="38"/>
      <c r="S294" s="38"/>
      <c r="T294" s="38"/>
      <c r="U294" s="38"/>
      <c r="V294" s="38"/>
      <c r="W294" s="38"/>
      <c r="X294" s="38"/>
      <c r="Y294" s="38"/>
      <c r="Z294" s="38"/>
    </row>
    <row r="295" spans="1:26" ht="22.5" customHeight="1">
      <c r="A295" s="38"/>
      <c r="B295" s="38"/>
      <c r="C295" s="38"/>
      <c r="D295" s="38"/>
      <c r="E295" s="38"/>
      <c r="F295" s="38"/>
      <c r="G295" s="38"/>
      <c r="H295" s="38"/>
      <c r="I295" s="38"/>
      <c r="J295" s="38"/>
      <c r="K295" s="38"/>
      <c r="L295" s="51"/>
      <c r="M295" s="51"/>
      <c r="N295" s="55"/>
      <c r="O295" s="38"/>
      <c r="P295" s="38"/>
      <c r="Q295" s="38"/>
      <c r="R295" s="38"/>
      <c r="S295" s="38"/>
      <c r="T295" s="38"/>
      <c r="U295" s="38"/>
      <c r="V295" s="38"/>
      <c r="W295" s="38"/>
      <c r="X295" s="38"/>
      <c r="Y295" s="38"/>
      <c r="Z295" s="38"/>
    </row>
    <row r="296" spans="1:26" ht="22.5" customHeight="1">
      <c r="A296" s="38"/>
      <c r="B296" s="38"/>
      <c r="C296" s="38"/>
      <c r="D296" s="38"/>
      <c r="E296" s="38"/>
      <c r="F296" s="38"/>
      <c r="G296" s="38"/>
      <c r="H296" s="38"/>
      <c r="I296" s="38"/>
      <c r="J296" s="38"/>
      <c r="K296" s="38"/>
      <c r="L296" s="51"/>
      <c r="M296" s="51"/>
      <c r="N296" s="55"/>
      <c r="O296" s="38"/>
      <c r="P296" s="38"/>
      <c r="Q296" s="38"/>
      <c r="R296" s="38"/>
      <c r="S296" s="38"/>
      <c r="T296" s="38"/>
      <c r="U296" s="38"/>
      <c r="V296" s="38"/>
      <c r="W296" s="38"/>
      <c r="X296" s="38"/>
      <c r="Y296" s="38"/>
      <c r="Z296" s="38"/>
    </row>
    <row r="297" spans="1:26" ht="22.5" customHeight="1">
      <c r="A297" s="38"/>
      <c r="B297" s="38"/>
      <c r="C297" s="38"/>
      <c r="D297" s="38"/>
      <c r="E297" s="38"/>
      <c r="F297" s="38"/>
      <c r="G297" s="38"/>
      <c r="H297" s="38"/>
      <c r="I297" s="38"/>
      <c r="J297" s="38"/>
      <c r="K297" s="38"/>
      <c r="L297" s="51"/>
      <c r="M297" s="51"/>
      <c r="N297" s="55"/>
      <c r="O297" s="38"/>
      <c r="P297" s="38"/>
      <c r="Q297" s="38"/>
      <c r="R297" s="38"/>
      <c r="S297" s="38"/>
      <c r="T297" s="38"/>
      <c r="U297" s="38"/>
      <c r="V297" s="38"/>
      <c r="W297" s="38"/>
      <c r="X297" s="38"/>
      <c r="Y297" s="38"/>
      <c r="Z297" s="38"/>
    </row>
    <row r="298" spans="1:26" ht="22.5" customHeight="1">
      <c r="A298" s="38"/>
      <c r="B298" s="38"/>
      <c r="C298" s="38"/>
      <c r="D298" s="38"/>
      <c r="E298" s="38"/>
      <c r="F298" s="38"/>
      <c r="G298" s="38"/>
      <c r="H298" s="38"/>
      <c r="I298" s="38"/>
      <c r="J298" s="38"/>
      <c r="K298" s="38"/>
      <c r="L298" s="51"/>
      <c r="M298" s="51"/>
      <c r="N298" s="55"/>
      <c r="O298" s="38"/>
      <c r="P298" s="38"/>
      <c r="Q298" s="38"/>
      <c r="R298" s="38"/>
      <c r="S298" s="38"/>
      <c r="T298" s="38"/>
      <c r="U298" s="38"/>
      <c r="V298" s="38"/>
      <c r="W298" s="38"/>
      <c r="X298" s="38"/>
      <c r="Y298" s="38"/>
      <c r="Z298" s="38"/>
    </row>
    <row r="299" spans="1:26" ht="22.5" customHeight="1">
      <c r="A299" s="38"/>
      <c r="B299" s="38"/>
      <c r="C299" s="38"/>
      <c r="D299" s="38"/>
      <c r="E299" s="38"/>
      <c r="F299" s="38"/>
      <c r="G299" s="38"/>
      <c r="H299" s="38"/>
      <c r="I299" s="38"/>
      <c r="J299" s="38"/>
      <c r="K299" s="38"/>
      <c r="L299" s="51"/>
      <c r="M299" s="51"/>
      <c r="N299" s="55"/>
      <c r="O299" s="38"/>
      <c r="P299" s="38"/>
      <c r="Q299" s="38"/>
      <c r="R299" s="38"/>
      <c r="S299" s="38"/>
      <c r="T299" s="38"/>
      <c r="U299" s="38"/>
      <c r="V299" s="38"/>
      <c r="W299" s="38"/>
      <c r="X299" s="38"/>
      <c r="Y299" s="38"/>
      <c r="Z299" s="38"/>
    </row>
    <row r="300" spans="1:26" ht="22.5" customHeight="1">
      <c r="A300" s="38"/>
      <c r="B300" s="38"/>
      <c r="C300" s="38"/>
      <c r="D300" s="38"/>
      <c r="E300" s="38"/>
      <c r="F300" s="38"/>
      <c r="G300" s="38"/>
      <c r="H300" s="38"/>
      <c r="I300" s="38"/>
      <c r="J300" s="38"/>
      <c r="K300" s="38"/>
      <c r="L300" s="51"/>
      <c r="M300" s="51"/>
      <c r="N300" s="55"/>
      <c r="O300" s="38"/>
      <c r="P300" s="38"/>
      <c r="Q300" s="38"/>
      <c r="R300" s="38"/>
      <c r="S300" s="38"/>
      <c r="T300" s="38"/>
      <c r="U300" s="38"/>
      <c r="V300" s="38"/>
      <c r="W300" s="38"/>
      <c r="X300" s="38"/>
      <c r="Y300" s="38"/>
      <c r="Z300" s="38"/>
    </row>
    <row r="301" spans="1:26" ht="22.5" customHeight="1">
      <c r="A301" s="38"/>
      <c r="B301" s="38"/>
      <c r="C301" s="38"/>
      <c r="D301" s="38"/>
      <c r="E301" s="38"/>
      <c r="F301" s="38"/>
      <c r="G301" s="38"/>
      <c r="H301" s="38"/>
      <c r="I301" s="38"/>
      <c r="J301" s="38"/>
      <c r="K301" s="38"/>
      <c r="L301" s="51"/>
      <c r="M301" s="51"/>
      <c r="N301" s="55"/>
      <c r="O301" s="38"/>
      <c r="P301" s="38"/>
      <c r="Q301" s="38"/>
      <c r="R301" s="38"/>
      <c r="S301" s="38"/>
      <c r="T301" s="38"/>
      <c r="U301" s="38"/>
      <c r="V301" s="38"/>
      <c r="W301" s="38"/>
      <c r="X301" s="38"/>
      <c r="Y301" s="38"/>
      <c r="Z301" s="38"/>
    </row>
    <row r="302" spans="1:26" ht="22.5" customHeight="1">
      <c r="A302" s="38"/>
      <c r="B302" s="38"/>
      <c r="C302" s="38"/>
      <c r="D302" s="38"/>
      <c r="E302" s="38"/>
      <c r="F302" s="38"/>
      <c r="G302" s="38"/>
      <c r="H302" s="38"/>
      <c r="I302" s="38"/>
      <c r="J302" s="38"/>
      <c r="K302" s="38"/>
      <c r="L302" s="51"/>
      <c r="M302" s="51"/>
      <c r="N302" s="55"/>
      <c r="O302" s="38"/>
      <c r="P302" s="38"/>
      <c r="Q302" s="38"/>
      <c r="R302" s="38"/>
      <c r="S302" s="38"/>
      <c r="T302" s="38"/>
      <c r="U302" s="38"/>
      <c r="V302" s="38"/>
      <c r="W302" s="38"/>
      <c r="X302" s="38"/>
      <c r="Y302" s="38"/>
      <c r="Z302" s="38"/>
    </row>
    <row r="303" spans="1:26" ht="22.5" customHeight="1">
      <c r="A303" s="38"/>
      <c r="B303" s="38"/>
      <c r="C303" s="38"/>
      <c r="D303" s="38"/>
      <c r="E303" s="38"/>
      <c r="F303" s="38"/>
      <c r="G303" s="38"/>
      <c r="H303" s="38"/>
      <c r="I303" s="38"/>
      <c r="J303" s="38"/>
      <c r="K303" s="38"/>
      <c r="L303" s="51"/>
      <c r="M303" s="51"/>
      <c r="N303" s="55"/>
      <c r="O303" s="38"/>
      <c r="P303" s="38"/>
      <c r="Q303" s="38"/>
      <c r="R303" s="38"/>
      <c r="S303" s="38"/>
      <c r="T303" s="38"/>
      <c r="U303" s="38"/>
      <c r="V303" s="38"/>
      <c r="W303" s="38"/>
      <c r="X303" s="38"/>
      <c r="Y303" s="38"/>
      <c r="Z303" s="38"/>
    </row>
    <row r="304" spans="1:26" ht="22.5" customHeight="1">
      <c r="A304" s="38"/>
      <c r="B304" s="38"/>
      <c r="C304" s="38"/>
      <c r="D304" s="38"/>
      <c r="E304" s="38"/>
      <c r="F304" s="38"/>
      <c r="G304" s="38"/>
      <c r="H304" s="38"/>
      <c r="I304" s="38"/>
      <c r="J304" s="38"/>
      <c r="K304" s="38"/>
      <c r="L304" s="51"/>
      <c r="M304" s="51"/>
      <c r="N304" s="55"/>
      <c r="O304" s="38"/>
      <c r="P304" s="38"/>
      <c r="Q304" s="38"/>
      <c r="R304" s="38"/>
      <c r="S304" s="38"/>
      <c r="T304" s="38"/>
      <c r="U304" s="38"/>
      <c r="V304" s="38"/>
      <c r="W304" s="38"/>
      <c r="X304" s="38"/>
      <c r="Y304" s="38"/>
      <c r="Z304" s="38"/>
    </row>
    <row r="305" spans="1:26" ht="22.5" customHeight="1">
      <c r="A305" s="38"/>
      <c r="B305" s="38"/>
      <c r="C305" s="38"/>
      <c r="D305" s="38"/>
      <c r="E305" s="38"/>
      <c r="F305" s="38"/>
      <c r="G305" s="38"/>
      <c r="H305" s="38"/>
      <c r="I305" s="38"/>
      <c r="J305" s="38"/>
      <c r="K305" s="38"/>
      <c r="L305" s="51"/>
      <c r="M305" s="51"/>
      <c r="N305" s="55"/>
      <c r="O305" s="38"/>
      <c r="P305" s="38"/>
      <c r="Q305" s="38"/>
      <c r="R305" s="38"/>
      <c r="S305" s="38"/>
      <c r="T305" s="38"/>
      <c r="U305" s="38"/>
      <c r="V305" s="38"/>
      <c r="W305" s="38"/>
      <c r="X305" s="38"/>
      <c r="Y305" s="38"/>
      <c r="Z305" s="38"/>
    </row>
    <row r="306" spans="1:26" ht="22.5" customHeight="1">
      <c r="A306" s="38"/>
      <c r="B306" s="38"/>
      <c r="C306" s="38"/>
      <c r="D306" s="38"/>
      <c r="E306" s="38"/>
      <c r="F306" s="38"/>
      <c r="G306" s="38"/>
      <c r="H306" s="38"/>
      <c r="I306" s="38"/>
      <c r="J306" s="38"/>
      <c r="K306" s="38"/>
      <c r="L306" s="51"/>
      <c r="M306" s="51"/>
      <c r="N306" s="55"/>
      <c r="O306" s="38"/>
      <c r="P306" s="38"/>
      <c r="Q306" s="38"/>
      <c r="R306" s="38"/>
      <c r="S306" s="38"/>
      <c r="T306" s="38"/>
      <c r="U306" s="38"/>
      <c r="V306" s="38"/>
      <c r="W306" s="38"/>
      <c r="X306" s="38"/>
      <c r="Y306" s="38"/>
      <c r="Z306" s="38"/>
    </row>
    <row r="307" spans="1:26" ht="22.5" customHeight="1">
      <c r="A307" s="38"/>
      <c r="B307" s="38"/>
      <c r="C307" s="38"/>
      <c r="D307" s="38"/>
      <c r="E307" s="38"/>
      <c r="F307" s="38"/>
      <c r="G307" s="38"/>
      <c r="H307" s="38"/>
      <c r="I307" s="38"/>
      <c r="J307" s="38"/>
      <c r="K307" s="38"/>
      <c r="L307" s="51"/>
      <c r="M307" s="51"/>
      <c r="N307" s="55"/>
      <c r="O307" s="38"/>
      <c r="P307" s="38"/>
      <c r="Q307" s="38"/>
      <c r="R307" s="38"/>
      <c r="S307" s="38"/>
      <c r="T307" s="38"/>
      <c r="U307" s="38"/>
      <c r="V307" s="38"/>
      <c r="W307" s="38"/>
      <c r="X307" s="38"/>
      <c r="Y307" s="38"/>
      <c r="Z307" s="38"/>
    </row>
    <row r="308" spans="1:26" ht="22.5" customHeight="1">
      <c r="A308" s="38"/>
      <c r="B308" s="38"/>
      <c r="C308" s="38"/>
      <c r="D308" s="38"/>
      <c r="E308" s="38"/>
      <c r="F308" s="38"/>
      <c r="G308" s="38"/>
      <c r="H308" s="38"/>
      <c r="I308" s="38"/>
      <c r="J308" s="38"/>
      <c r="K308" s="38"/>
      <c r="L308" s="51"/>
      <c r="M308" s="51"/>
      <c r="N308" s="55"/>
      <c r="O308" s="38"/>
      <c r="P308" s="38"/>
      <c r="Q308" s="38"/>
      <c r="R308" s="38"/>
      <c r="S308" s="38"/>
      <c r="T308" s="38"/>
      <c r="U308" s="38"/>
      <c r="V308" s="38"/>
      <c r="W308" s="38"/>
      <c r="X308" s="38"/>
      <c r="Y308" s="38"/>
      <c r="Z308" s="38"/>
    </row>
    <row r="309" spans="1:26" ht="22.5" customHeight="1">
      <c r="A309" s="38"/>
      <c r="B309" s="38"/>
      <c r="C309" s="38"/>
      <c r="D309" s="38"/>
      <c r="E309" s="38"/>
      <c r="F309" s="38"/>
      <c r="G309" s="38"/>
      <c r="H309" s="38"/>
      <c r="I309" s="38"/>
      <c r="J309" s="38"/>
      <c r="K309" s="38"/>
      <c r="L309" s="51"/>
      <c r="M309" s="51"/>
      <c r="N309" s="55"/>
      <c r="O309" s="38"/>
      <c r="P309" s="38"/>
      <c r="Q309" s="38"/>
      <c r="R309" s="38"/>
      <c r="S309" s="38"/>
      <c r="T309" s="38"/>
      <c r="U309" s="38"/>
      <c r="V309" s="38"/>
      <c r="W309" s="38"/>
      <c r="X309" s="38"/>
      <c r="Y309" s="38"/>
      <c r="Z309" s="38"/>
    </row>
    <row r="310" spans="1:26" ht="22.5" customHeight="1">
      <c r="A310" s="38"/>
      <c r="B310" s="38"/>
      <c r="C310" s="38"/>
      <c r="D310" s="38"/>
      <c r="E310" s="38"/>
      <c r="F310" s="38"/>
      <c r="G310" s="38"/>
      <c r="H310" s="38"/>
      <c r="I310" s="38"/>
      <c r="J310" s="38"/>
      <c r="K310" s="38"/>
      <c r="L310" s="51"/>
      <c r="M310" s="51"/>
      <c r="N310" s="55"/>
      <c r="O310" s="38"/>
      <c r="P310" s="38"/>
      <c r="Q310" s="38"/>
      <c r="R310" s="38"/>
      <c r="S310" s="38"/>
      <c r="T310" s="38"/>
      <c r="U310" s="38"/>
      <c r="V310" s="38"/>
      <c r="W310" s="38"/>
      <c r="X310" s="38"/>
      <c r="Y310" s="38"/>
      <c r="Z310" s="38"/>
    </row>
    <row r="311" spans="1:26" ht="22.5" customHeight="1">
      <c r="A311" s="38"/>
      <c r="B311" s="38"/>
      <c r="C311" s="38"/>
      <c r="D311" s="38"/>
      <c r="E311" s="38"/>
      <c r="F311" s="38"/>
      <c r="G311" s="38"/>
      <c r="H311" s="38"/>
      <c r="I311" s="38"/>
      <c r="J311" s="38"/>
      <c r="K311" s="38"/>
      <c r="L311" s="51"/>
      <c r="M311" s="51"/>
      <c r="N311" s="55"/>
      <c r="O311" s="38"/>
      <c r="P311" s="38"/>
      <c r="Q311" s="38"/>
      <c r="R311" s="38"/>
      <c r="S311" s="38"/>
      <c r="T311" s="38"/>
      <c r="U311" s="38"/>
      <c r="V311" s="38"/>
      <c r="W311" s="38"/>
      <c r="X311" s="38"/>
      <c r="Y311" s="38"/>
      <c r="Z311" s="38"/>
    </row>
    <row r="312" spans="1:26" ht="22.5" customHeight="1">
      <c r="A312" s="38"/>
      <c r="B312" s="38"/>
      <c r="C312" s="38"/>
      <c r="D312" s="38"/>
      <c r="E312" s="38"/>
      <c r="F312" s="38"/>
      <c r="G312" s="38"/>
      <c r="H312" s="38"/>
      <c r="I312" s="38"/>
      <c r="J312" s="38"/>
      <c r="K312" s="38"/>
      <c r="L312" s="51"/>
      <c r="M312" s="51"/>
      <c r="N312" s="55"/>
      <c r="O312" s="38"/>
      <c r="P312" s="38"/>
      <c r="Q312" s="38"/>
      <c r="R312" s="38"/>
      <c r="S312" s="38"/>
      <c r="T312" s="38"/>
      <c r="U312" s="38"/>
      <c r="V312" s="38"/>
      <c r="W312" s="38"/>
      <c r="X312" s="38"/>
      <c r="Y312" s="38"/>
      <c r="Z312" s="38"/>
    </row>
    <row r="313" spans="1:26" ht="22.5" customHeight="1">
      <c r="A313" s="38"/>
      <c r="B313" s="38"/>
      <c r="C313" s="38"/>
      <c r="D313" s="38"/>
      <c r="E313" s="38"/>
      <c r="F313" s="38"/>
      <c r="G313" s="38"/>
      <c r="H313" s="38"/>
      <c r="I313" s="38"/>
      <c r="J313" s="38"/>
      <c r="K313" s="38"/>
      <c r="L313" s="51"/>
      <c r="M313" s="51"/>
      <c r="N313" s="55"/>
      <c r="O313" s="38"/>
      <c r="P313" s="38"/>
      <c r="Q313" s="38"/>
      <c r="R313" s="38"/>
      <c r="S313" s="38"/>
      <c r="T313" s="38"/>
      <c r="U313" s="38"/>
      <c r="V313" s="38"/>
      <c r="W313" s="38"/>
      <c r="X313" s="38"/>
      <c r="Y313" s="38"/>
      <c r="Z313" s="38"/>
    </row>
    <row r="314" spans="1:26" ht="22.5" customHeight="1">
      <c r="A314" s="38"/>
      <c r="B314" s="38"/>
      <c r="C314" s="38"/>
      <c r="D314" s="38"/>
      <c r="E314" s="38"/>
      <c r="F314" s="38"/>
      <c r="G314" s="38"/>
      <c r="H314" s="38"/>
      <c r="I314" s="38"/>
      <c r="J314" s="38"/>
      <c r="K314" s="38"/>
      <c r="L314" s="51"/>
      <c r="M314" s="51"/>
      <c r="N314" s="55"/>
      <c r="O314" s="38"/>
      <c r="P314" s="38"/>
      <c r="Q314" s="38"/>
      <c r="R314" s="38"/>
      <c r="S314" s="38"/>
      <c r="T314" s="38"/>
      <c r="U314" s="38"/>
      <c r="V314" s="38"/>
      <c r="W314" s="38"/>
      <c r="X314" s="38"/>
      <c r="Y314" s="38"/>
      <c r="Z314" s="38"/>
    </row>
    <row r="315" spans="1:26" ht="22.5" customHeight="1">
      <c r="A315" s="38"/>
      <c r="B315" s="38"/>
      <c r="C315" s="38"/>
      <c r="D315" s="38"/>
      <c r="E315" s="38"/>
      <c r="F315" s="38"/>
      <c r="G315" s="38"/>
      <c r="H315" s="38"/>
      <c r="I315" s="38"/>
      <c r="J315" s="38"/>
      <c r="K315" s="38"/>
      <c r="L315" s="51"/>
      <c r="M315" s="51"/>
      <c r="N315" s="55"/>
      <c r="O315" s="38"/>
      <c r="P315" s="38"/>
      <c r="Q315" s="38"/>
      <c r="R315" s="38"/>
      <c r="S315" s="38"/>
      <c r="T315" s="38"/>
      <c r="U315" s="38"/>
      <c r="V315" s="38"/>
      <c r="W315" s="38"/>
      <c r="X315" s="38"/>
      <c r="Y315" s="38"/>
      <c r="Z315" s="38"/>
    </row>
    <row r="316" spans="1:26" ht="22.5" customHeight="1">
      <c r="A316" s="38"/>
      <c r="B316" s="38"/>
      <c r="C316" s="38"/>
      <c r="D316" s="38"/>
      <c r="E316" s="38"/>
      <c r="F316" s="38"/>
      <c r="G316" s="38"/>
      <c r="H316" s="38"/>
      <c r="I316" s="38"/>
      <c r="J316" s="38"/>
      <c r="K316" s="38"/>
      <c r="L316" s="51"/>
      <c r="M316" s="51"/>
      <c r="N316" s="55"/>
      <c r="O316" s="38"/>
      <c r="P316" s="38"/>
      <c r="Q316" s="38"/>
      <c r="R316" s="38"/>
      <c r="S316" s="38"/>
      <c r="T316" s="38"/>
      <c r="U316" s="38"/>
      <c r="V316" s="38"/>
      <c r="W316" s="38"/>
      <c r="X316" s="38"/>
      <c r="Y316" s="38"/>
      <c r="Z316" s="38"/>
    </row>
    <row r="317" spans="1:26" ht="22.5" customHeight="1">
      <c r="A317" s="38"/>
      <c r="B317" s="38"/>
      <c r="C317" s="38"/>
      <c r="D317" s="38"/>
      <c r="E317" s="38"/>
      <c r="F317" s="38"/>
      <c r="G317" s="38"/>
      <c r="H317" s="38"/>
      <c r="I317" s="38"/>
      <c r="J317" s="38"/>
      <c r="K317" s="38"/>
      <c r="L317" s="51"/>
      <c r="M317" s="51"/>
      <c r="N317" s="55"/>
      <c r="O317" s="38"/>
      <c r="P317" s="38"/>
      <c r="Q317" s="38"/>
      <c r="R317" s="38"/>
      <c r="S317" s="38"/>
      <c r="T317" s="38"/>
      <c r="U317" s="38"/>
      <c r="V317" s="38"/>
      <c r="W317" s="38"/>
      <c r="X317" s="38"/>
      <c r="Y317" s="38"/>
      <c r="Z317" s="38"/>
    </row>
    <row r="318" spans="1:26" ht="22.5" customHeight="1">
      <c r="A318" s="38"/>
      <c r="B318" s="38"/>
      <c r="C318" s="38"/>
      <c r="D318" s="38"/>
      <c r="E318" s="38"/>
      <c r="F318" s="38"/>
      <c r="G318" s="38"/>
      <c r="H318" s="38"/>
      <c r="I318" s="38"/>
      <c r="J318" s="38"/>
      <c r="K318" s="38"/>
      <c r="L318" s="51"/>
      <c r="M318" s="51"/>
      <c r="N318" s="55"/>
      <c r="O318" s="38"/>
      <c r="P318" s="38"/>
      <c r="Q318" s="38"/>
      <c r="R318" s="38"/>
      <c r="S318" s="38"/>
      <c r="T318" s="38"/>
      <c r="U318" s="38"/>
      <c r="V318" s="38"/>
      <c r="W318" s="38"/>
      <c r="X318" s="38"/>
      <c r="Y318" s="38"/>
      <c r="Z318" s="38"/>
    </row>
    <row r="319" spans="1:26" ht="22.5" customHeight="1">
      <c r="A319" s="38"/>
      <c r="B319" s="38"/>
      <c r="C319" s="38"/>
      <c r="D319" s="38"/>
      <c r="E319" s="38"/>
      <c r="F319" s="38"/>
      <c r="G319" s="38"/>
      <c r="H319" s="38"/>
      <c r="I319" s="38"/>
      <c r="J319" s="38"/>
      <c r="K319" s="38"/>
      <c r="L319" s="51"/>
      <c r="M319" s="51"/>
      <c r="N319" s="55"/>
      <c r="O319" s="38"/>
      <c r="P319" s="38"/>
      <c r="Q319" s="38"/>
      <c r="R319" s="38"/>
      <c r="S319" s="38"/>
      <c r="T319" s="38"/>
      <c r="U319" s="38"/>
      <c r="V319" s="38"/>
      <c r="W319" s="38"/>
      <c r="X319" s="38"/>
      <c r="Y319" s="38"/>
      <c r="Z319" s="38"/>
    </row>
    <row r="320" spans="1:26" ht="22.5" customHeight="1">
      <c r="A320" s="38"/>
      <c r="B320" s="38"/>
      <c r="C320" s="38"/>
      <c r="D320" s="38"/>
      <c r="E320" s="38"/>
      <c r="F320" s="38"/>
      <c r="G320" s="38"/>
      <c r="H320" s="38"/>
      <c r="I320" s="38"/>
      <c r="J320" s="38"/>
      <c r="K320" s="38"/>
      <c r="L320" s="51"/>
      <c r="M320" s="51"/>
      <c r="N320" s="55"/>
      <c r="O320" s="38"/>
      <c r="P320" s="38"/>
      <c r="Q320" s="38"/>
      <c r="R320" s="38"/>
      <c r="S320" s="38"/>
      <c r="T320" s="38"/>
      <c r="U320" s="38"/>
      <c r="V320" s="38"/>
      <c r="W320" s="38"/>
      <c r="X320" s="38"/>
      <c r="Y320" s="38"/>
      <c r="Z320" s="38"/>
    </row>
    <row r="321" spans="1:26" ht="22.5" customHeight="1">
      <c r="A321" s="38"/>
      <c r="B321" s="38"/>
      <c r="C321" s="38"/>
      <c r="D321" s="38"/>
      <c r="E321" s="38"/>
      <c r="F321" s="38"/>
      <c r="G321" s="38"/>
      <c r="H321" s="38"/>
      <c r="I321" s="38"/>
      <c r="J321" s="38"/>
      <c r="K321" s="38"/>
      <c r="L321" s="51"/>
      <c r="M321" s="51"/>
      <c r="N321" s="55"/>
      <c r="O321" s="38"/>
      <c r="P321" s="38"/>
      <c r="Q321" s="38"/>
      <c r="R321" s="38"/>
      <c r="S321" s="38"/>
      <c r="T321" s="38"/>
      <c r="U321" s="38"/>
      <c r="V321" s="38"/>
      <c r="W321" s="38"/>
      <c r="X321" s="38"/>
      <c r="Y321" s="38"/>
      <c r="Z321" s="38"/>
    </row>
    <row r="322" spans="1:26" ht="22.5" customHeight="1">
      <c r="A322" s="38"/>
      <c r="B322" s="38"/>
      <c r="C322" s="38"/>
      <c r="D322" s="38"/>
      <c r="E322" s="38"/>
      <c r="F322" s="38"/>
      <c r="G322" s="38"/>
      <c r="H322" s="38"/>
      <c r="I322" s="38"/>
      <c r="J322" s="38"/>
      <c r="K322" s="38"/>
      <c r="L322" s="51"/>
      <c r="M322" s="51"/>
      <c r="N322" s="55"/>
      <c r="O322" s="38"/>
      <c r="P322" s="38"/>
      <c r="Q322" s="38"/>
      <c r="R322" s="38"/>
      <c r="S322" s="38"/>
      <c r="T322" s="38"/>
      <c r="U322" s="38"/>
      <c r="V322" s="38"/>
      <c r="W322" s="38"/>
      <c r="X322" s="38"/>
      <c r="Y322" s="38"/>
      <c r="Z322" s="38"/>
    </row>
    <row r="323" spans="1:26" ht="22.5" customHeight="1">
      <c r="A323" s="38"/>
      <c r="B323" s="38"/>
      <c r="C323" s="38"/>
      <c r="D323" s="38"/>
      <c r="E323" s="38"/>
      <c r="F323" s="38"/>
      <c r="G323" s="38"/>
      <c r="H323" s="38"/>
      <c r="I323" s="38"/>
      <c r="J323" s="38"/>
      <c r="K323" s="38"/>
      <c r="L323" s="51"/>
      <c r="M323" s="51"/>
      <c r="N323" s="55"/>
      <c r="O323" s="38"/>
      <c r="P323" s="38"/>
      <c r="Q323" s="38"/>
      <c r="R323" s="38"/>
      <c r="S323" s="38"/>
      <c r="T323" s="38"/>
      <c r="U323" s="38"/>
      <c r="V323" s="38"/>
      <c r="W323" s="38"/>
      <c r="X323" s="38"/>
      <c r="Y323" s="38"/>
      <c r="Z323" s="38"/>
    </row>
    <row r="324" spans="1:26" ht="22.5" customHeight="1">
      <c r="A324" s="38"/>
      <c r="B324" s="38"/>
      <c r="C324" s="38"/>
      <c r="D324" s="38"/>
      <c r="E324" s="38"/>
      <c r="F324" s="38"/>
      <c r="G324" s="38"/>
      <c r="H324" s="38"/>
      <c r="I324" s="38"/>
      <c r="J324" s="38"/>
      <c r="K324" s="38"/>
      <c r="L324" s="51"/>
      <c r="M324" s="51"/>
      <c r="N324" s="55"/>
      <c r="O324" s="38"/>
      <c r="P324" s="38"/>
      <c r="Q324" s="38"/>
      <c r="R324" s="38"/>
      <c r="S324" s="38"/>
      <c r="T324" s="38"/>
      <c r="U324" s="38"/>
      <c r="V324" s="38"/>
      <c r="W324" s="38"/>
      <c r="X324" s="38"/>
      <c r="Y324" s="38"/>
      <c r="Z324" s="38"/>
    </row>
    <row r="325" spans="1:26" ht="22.5" customHeight="1">
      <c r="A325" s="38"/>
      <c r="B325" s="38"/>
      <c r="C325" s="38"/>
      <c r="D325" s="38"/>
      <c r="E325" s="38"/>
      <c r="F325" s="38"/>
      <c r="G325" s="38"/>
      <c r="H325" s="38"/>
      <c r="I325" s="38"/>
      <c r="J325" s="38"/>
      <c r="K325" s="38"/>
      <c r="L325" s="51"/>
      <c r="M325" s="51"/>
      <c r="N325" s="55"/>
      <c r="O325" s="38"/>
      <c r="P325" s="38"/>
      <c r="Q325" s="38"/>
      <c r="R325" s="38"/>
      <c r="S325" s="38"/>
      <c r="T325" s="38"/>
      <c r="U325" s="38"/>
      <c r="V325" s="38"/>
      <c r="W325" s="38"/>
      <c r="X325" s="38"/>
      <c r="Y325" s="38"/>
      <c r="Z325" s="38"/>
    </row>
    <row r="326" spans="1:26" ht="22.5" customHeight="1">
      <c r="A326" s="38"/>
      <c r="B326" s="38"/>
      <c r="C326" s="38"/>
      <c r="D326" s="38"/>
      <c r="E326" s="38"/>
      <c r="F326" s="38"/>
      <c r="G326" s="38"/>
      <c r="H326" s="38"/>
      <c r="I326" s="38"/>
      <c r="J326" s="38"/>
      <c r="K326" s="38"/>
      <c r="L326" s="51"/>
      <c r="M326" s="51"/>
      <c r="N326" s="55"/>
      <c r="O326" s="38"/>
      <c r="P326" s="38"/>
      <c r="Q326" s="38"/>
      <c r="R326" s="38"/>
      <c r="S326" s="38"/>
      <c r="T326" s="38"/>
      <c r="U326" s="38"/>
      <c r="V326" s="38"/>
      <c r="W326" s="38"/>
      <c r="X326" s="38"/>
      <c r="Y326" s="38"/>
      <c r="Z326" s="38"/>
    </row>
    <row r="327" spans="1:26" ht="22.5" customHeight="1">
      <c r="A327" s="38"/>
      <c r="B327" s="38"/>
      <c r="C327" s="38"/>
      <c r="D327" s="38"/>
      <c r="E327" s="38"/>
      <c r="F327" s="38"/>
      <c r="G327" s="38"/>
      <c r="H327" s="38"/>
      <c r="I327" s="38"/>
      <c r="J327" s="38"/>
      <c r="K327" s="38"/>
      <c r="L327" s="51"/>
      <c r="M327" s="51"/>
      <c r="N327" s="55"/>
      <c r="O327" s="38"/>
      <c r="P327" s="38"/>
      <c r="Q327" s="38"/>
      <c r="R327" s="38"/>
      <c r="S327" s="38"/>
      <c r="T327" s="38"/>
      <c r="U327" s="38"/>
      <c r="V327" s="38"/>
      <c r="W327" s="38"/>
      <c r="X327" s="38"/>
      <c r="Y327" s="38"/>
      <c r="Z327" s="38"/>
    </row>
    <row r="328" spans="1:26" ht="22.5" customHeight="1">
      <c r="A328" s="38"/>
      <c r="B328" s="38"/>
      <c r="C328" s="38"/>
      <c r="D328" s="38"/>
      <c r="E328" s="38"/>
      <c r="F328" s="38"/>
      <c r="G328" s="38"/>
      <c r="H328" s="38"/>
      <c r="I328" s="38"/>
      <c r="J328" s="38"/>
      <c r="K328" s="38"/>
      <c r="L328" s="51"/>
      <c r="M328" s="51"/>
      <c r="N328" s="55"/>
      <c r="O328" s="38"/>
      <c r="P328" s="38"/>
      <c r="Q328" s="38"/>
      <c r="R328" s="38"/>
      <c r="S328" s="38"/>
      <c r="T328" s="38"/>
      <c r="U328" s="38"/>
      <c r="V328" s="38"/>
      <c r="W328" s="38"/>
      <c r="X328" s="38"/>
      <c r="Y328" s="38"/>
      <c r="Z328" s="38"/>
    </row>
    <row r="329" spans="1:26" ht="22.5" customHeight="1">
      <c r="A329" s="38"/>
      <c r="B329" s="38"/>
      <c r="C329" s="38"/>
      <c r="D329" s="38"/>
      <c r="E329" s="38"/>
      <c r="F329" s="38"/>
      <c r="G329" s="38"/>
      <c r="H329" s="38"/>
      <c r="I329" s="38"/>
      <c r="J329" s="38"/>
      <c r="K329" s="38"/>
      <c r="L329" s="51"/>
      <c r="M329" s="51"/>
      <c r="N329" s="55"/>
      <c r="O329" s="38"/>
      <c r="P329" s="38"/>
      <c r="Q329" s="38"/>
      <c r="R329" s="38"/>
      <c r="S329" s="38"/>
      <c r="T329" s="38"/>
      <c r="U329" s="38"/>
      <c r="V329" s="38"/>
      <c r="W329" s="38"/>
      <c r="X329" s="38"/>
      <c r="Y329" s="38"/>
      <c r="Z329" s="38"/>
    </row>
    <row r="330" spans="1:26" ht="22.5" customHeight="1">
      <c r="A330" s="38"/>
      <c r="B330" s="38"/>
      <c r="C330" s="38"/>
      <c r="D330" s="38"/>
      <c r="E330" s="38"/>
      <c r="F330" s="38"/>
      <c r="G330" s="38"/>
      <c r="H330" s="38"/>
      <c r="I330" s="38"/>
      <c r="J330" s="38"/>
      <c r="K330" s="38"/>
      <c r="L330" s="51"/>
      <c r="M330" s="51"/>
      <c r="N330" s="55"/>
      <c r="O330" s="38"/>
      <c r="P330" s="38"/>
      <c r="Q330" s="38"/>
      <c r="R330" s="38"/>
      <c r="S330" s="38"/>
      <c r="T330" s="38"/>
      <c r="U330" s="38"/>
      <c r="V330" s="38"/>
      <c r="W330" s="38"/>
      <c r="X330" s="38"/>
      <c r="Y330" s="38"/>
      <c r="Z330" s="38"/>
    </row>
    <row r="331" spans="1:26" ht="22.5" customHeight="1">
      <c r="A331" s="38"/>
      <c r="B331" s="38"/>
      <c r="C331" s="38"/>
      <c r="D331" s="38"/>
      <c r="E331" s="38"/>
      <c r="F331" s="38"/>
      <c r="G331" s="38"/>
      <c r="H331" s="38"/>
      <c r="I331" s="38"/>
      <c r="J331" s="38"/>
      <c r="K331" s="38"/>
      <c r="L331" s="51"/>
      <c r="M331" s="51"/>
      <c r="N331" s="55"/>
      <c r="O331" s="38"/>
      <c r="P331" s="38"/>
      <c r="Q331" s="38"/>
      <c r="R331" s="38"/>
      <c r="S331" s="38"/>
      <c r="T331" s="38"/>
      <c r="U331" s="38"/>
      <c r="V331" s="38"/>
      <c r="W331" s="38"/>
      <c r="X331" s="38"/>
      <c r="Y331" s="38"/>
      <c r="Z331" s="38"/>
    </row>
    <row r="332" spans="1:26" ht="22.5" customHeight="1">
      <c r="A332" s="38"/>
      <c r="B332" s="38"/>
      <c r="C332" s="38"/>
      <c r="D332" s="38"/>
      <c r="E332" s="38"/>
      <c r="F332" s="38"/>
      <c r="G332" s="38"/>
      <c r="H332" s="38"/>
      <c r="I332" s="38"/>
      <c r="J332" s="38"/>
      <c r="K332" s="38"/>
      <c r="L332" s="51"/>
      <c r="M332" s="51"/>
      <c r="N332" s="55"/>
      <c r="O332" s="38"/>
      <c r="P332" s="38"/>
      <c r="Q332" s="38"/>
      <c r="R332" s="38"/>
      <c r="S332" s="38"/>
      <c r="T332" s="38"/>
      <c r="U332" s="38"/>
      <c r="V332" s="38"/>
      <c r="W332" s="38"/>
      <c r="X332" s="38"/>
      <c r="Y332" s="38"/>
      <c r="Z332" s="38"/>
    </row>
    <row r="333" spans="1:26" ht="22.5" customHeight="1">
      <c r="A333" s="38"/>
      <c r="B333" s="38"/>
      <c r="C333" s="38"/>
      <c r="D333" s="38"/>
      <c r="E333" s="38"/>
      <c r="F333" s="38"/>
      <c r="G333" s="38"/>
      <c r="H333" s="38"/>
      <c r="I333" s="38"/>
      <c r="J333" s="38"/>
      <c r="K333" s="38"/>
      <c r="L333" s="51"/>
      <c r="M333" s="51"/>
      <c r="N333" s="55"/>
      <c r="O333" s="38"/>
      <c r="P333" s="38"/>
      <c r="Q333" s="38"/>
      <c r="R333" s="38"/>
      <c r="S333" s="38"/>
      <c r="T333" s="38"/>
      <c r="U333" s="38"/>
      <c r="V333" s="38"/>
      <c r="W333" s="38"/>
      <c r="X333" s="38"/>
      <c r="Y333" s="38"/>
      <c r="Z333" s="38"/>
    </row>
    <row r="334" spans="1:26" ht="22.5" customHeight="1">
      <c r="A334" s="38"/>
      <c r="B334" s="38"/>
      <c r="C334" s="38"/>
      <c r="D334" s="38"/>
      <c r="E334" s="38"/>
      <c r="F334" s="38"/>
      <c r="G334" s="38"/>
      <c r="H334" s="38"/>
      <c r="I334" s="38"/>
      <c r="J334" s="38"/>
      <c r="K334" s="38"/>
      <c r="L334" s="51"/>
      <c r="M334" s="51"/>
      <c r="N334" s="55"/>
      <c r="O334" s="38"/>
      <c r="P334" s="38"/>
      <c r="Q334" s="38"/>
      <c r="R334" s="38"/>
      <c r="S334" s="38"/>
      <c r="T334" s="38"/>
      <c r="U334" s="38"/>
      <c r="V334" s="38"/>
      <c r="W334" s="38"/>
      <c r="X334" s="38"/>
      <c r="Y334" s="38"/>
      <c r="Z334" s="38"/>
    </row>
    <row r="335" spans="1:26" ht="22.5" customHeight="1">
      <c r="A335" s="38"/>
      <c r="B335" s="38"/>
      <c r="C335" s="38"/>
      <c r="D335" s="38"/>
      <c r="E335" s="38"/>
      <c r="F335" s="38"/>
      <c r="G335" s="38"/>
      <c r="H335" s="38"/>
      <c r="I335" s="38"/>
      <c r="J335" s="38"/>
      <c r="K335" s="38"/>
      <c r="L335" s="51"/>
      <c r="M335" s="51"/>
      <c r="N335" s="55"/>
      <c r="O335" s="38"/>
      <c r="P335" s="38"/>
      <c r="Q335" s="38"/>
      <c r="R335" s="38"/>
      <c r="S335" s="38"/>
      <c r="T335" s="38"/>
      <c r="U335" s="38"/>
      <c r="V335" s="38"/>
      <c r="W335" s="38"/>
      <c r="X335" s="38"/>
      <c r="Y335" s="38"/>
      <c r="Z335" s="38"/>
    </row>
    <row r="336" spans="1:26" ht="22.5" customHeight="1">
      <c r="A336" s="38"/>
      <c r="B336" s="38"/>
      <c r="C336" s="38"/>
      <c r="D336" s="38"/>
      <c r="E336" s="38"/>
      <c r="F336" s="38"/>
      <c r="G336" s="38"/>
      <c r="H336" s="38"/>
      <c r="I336" s="38"/>
      <c r="J336" s="38"/>
      <c r="K336" s="38"/>
      <c r="L336" s="51"/>
      <c r="M336" s="51"/>
      <c r="N336" s="55"/>
      <c r="O336" s="38"/>
      <c r="P336" s="38"/>
      <c r="Q336" s="38"/>
      <c r="R336" s="38"/>
      <c r="S336" s="38"/>
      <c r="T336" s="38"/>
      <c r="U336" s="38"/>
      <c r="V336" s="38"/>
      <c r="W336" s="38"/>
      <c r="X336" s="38"/>
      <c r="Y336" s="38"/>
      <c r="Z336" s="38"/>
    </row>
    <row r="337" spans="1:26" ht="22.5" customHeight="1">
      <c r="A337" s="38"/>
      <c r="B337" s="38"/>
      <c r="C337" s="38"/>
      <c r="D337" s="38"/>
      <c r="E337" s="38"/>
      <c r="F337" s="38"/>
      <c r="G337" s="38"/>
      <c r="H337" s="38"/>
      <c r="I337" s="38"/>
      <c r="J337" s="38"/>
      <c r="K337" s="38"/>
      <c r="L337" s="51"/>
      <c r="M337" s="51"/>
      <c r="N337" s="55"/>
      <c r="O337" s="38"/>
      <c r="P337" s="38"/>
      <c r="Q337" s="38"/>
      <c r="R337" s="38"/>
      <c r="S337" s="38"/>
      <c r="T337" s="38"/>
      <c r="U337" s="38"/>
      <c r="V337" s="38"/>
      <c r="W337" s="38"/>
      <c r="X337" s="38"/>
      <c r="Y337" s="38"/>
      <c r="Z337" s="38"/>
    </row>
    <row r="338" spans="1:26" ht="22.5" customHeight="1">
      <c r="A338" s="38"/>
      <c r="B338" s="38"/>
      <c r="C338" s="38"/>
      <c r="D338" s="38"/>
      <c r="E338" s="38"/>
      <c r="F338" s="38"/>
      <c r="G338" s="38"/>
      <c r="H338" s="38"/>
      <c r="I338" s="38"/>
      <c r="J338" s="38"/>
      <c r="K338" s="38"/>
      <c r="L338" s="51"/>
      <c r="M338" s="51"/>
      <c r="N338" s="55"/>
      <c r="O338" s="38"/>
      <c r="P338" s="38"/>
      <c r="Q338" s="38"/>
      <c r="R338" s="38"/>
      <c r="S338" s="38"/>
      <c r="T338" s="38"/>
      <c r="U338" s="38"/>
      <c r="V338" s="38"/>
      <c r="W338" s="38"/>
      <c r="X338" s="38"/>
      <c r="Y338" s="38"/>
      <c r="Z338" s="38"/>
    </row>
    <row r="339" spans="1:26" ht="22.5" customHeight="1">
      <c r="A339" s="38"/>
      <c r="B339" s="38"/>
      <c r="C339" s="38"/>
      <c r="D339" s="38"/>
      <c r="E339" s="38"/>
      <c r="F339" s="38"/>
      <c r="G339" s="38"/>
      <c r="H339" s="38"/>
      <c r="I339" s="38"/>
      <c r="J339" s="38"/>
      <c r="K339" s="38"/>
      <c r="L339" s="51"/>
      <c r="M339" s="51"/>
      <c r="N339" s="55"/>
      <c r="O339" s="38"/>
      <c r="P339" s="38"/>
      <c r="Q339" s="38"/>
      <c r="R339" s="38"/>
      <c r="S339" s="38"/>
      <c r="T339" s="38"/>
      <c r="U339" s="38"/>
      <c r="V339" s="38"/>
      <c r="W339" s="38"/>
      <c r="X339" s="38"/>
      <c r="Y339" s="38"/>
      <c r="Z339" s="38"/>
    </row>
    <row r="340" spans="1:26" ht="22.5" customHeight="1">
      <c r="A340" s="38"/>
      <c r="B340" s="38"/>
      <c r="C340" s="38"/>
      <c r="D340" s="38"/>
      <c r="E340" s="38"/>
      <c r="F340" s="38"/>
      <c r="G340" s="38"/>
      <c r="H340" s="38"/>
      <c r="I340" s="38"/>
      <c r="J340" s="38"/>
      <c r="K340" s="38"/>
      <c r="L340" s="51"/>
      <c r="M340" s="51"/>
      <c r="N340" s="55"/>
      <c r="O340" s="38"/>
      <c r="P340" s="38"/>
      <c r="Q340" s="38"/>
      <c r="R340" s="38"/>
      <c r="S340" s="38"/>
      <c r="T340" s="38"/>
      <c r="U340" s="38"/>
      <c r="V340" s="38"/>
      <c r="W340" s="38"/>
      <c r="X340" s="38"/>
      <c r="Y340" s="38"/>
      <c r="Z340" s="38"/>
    </row>
    <row r="341" spans="1:26" ht="22.5" customHeight="1">
      <c r="A341" s="38"/>
      <c r="B341" s="38"/>
      <c r="C341" s="38"/>
      <c r="D341" s="38"/>
      <c r="E341" s="38"/>
      <c r="F341" s="38"/>
      <c r="G341" s="38"/>
      <c r="H341" s="38"/>
      <c r="I341" s="38"/>
      <c r="J341" s="38"/>
      <c r="K341" s="38"/>
      <c r="L341" s="51"/>
      <c r="M341" s="51"/>
      <c r="N341" s="55"/>
      <c r="O341" s="38"/>
      <c r="P341" s="38"/>
      <c r="Q341" s="38"/>
      <c r="R341" s="38"/>
      <c r="S341" s="38"/>
      <c r="T341" s="38"/>
      <c r="U341" s="38"/>
      <c r="V341" s="38"/>
      <c r="W341" s="38"/>
      <c r="X341" s="38"/>
      <c r="Y341" s="38"/>
      <c r="Z341" s="38"/>
    </row>
    <row r="342" spans="1:26" ht="22.5" customHeight="1">
      <c r="A342" s="38"/>
      <c r="B342" s="38"/>
      <c r="C342" s="38"/>
      <c r="D342" s="38"/>
      <c r="E342" s="38"/>
      <c r="F342" s="38"/>
      <c r="G342" s="38"/>
      <c r="H342" s="38"/>
      <c r="I342" s="38"/>
      <c r="J342" s="38"/>
      <c r="K342" s="38"/>
      <c r="L342" s="51"/>
      <c r="M342" s="51"/>
      <c r="N342" s="55"/>
      <c r="O342" s="38"/>
      <c r="P342" s="38"/>
      <c r="Q342" s="38"/>
      <c r="R342" s="38"/>
      <c r="S342" s="38"/>
      <c r="T342" s="38"/>
      <c r="U342" s="38"/>
      <c r="V342" s="38"/>
      <c r="W342" s="38"/>
      <c r="X342" s="38"/>
      <c r="Y342" s="38"/>
      <c r="Z342" s="38"/>
    </row>
    <row r="343" spans="1:26" ht="22.5" customHeight="1">
      <c r="A343" s="38"/>
      <c r="B343" s="38"/>
      <c r="C343" s="38"/>
      <c r="D343" s="38"/>
      <c r="E343" s="38"/>
      <c r="F343" s="38"/>
      <c r="G343" s="38"/>
      <c r="H343" s="38"/>
      <c r="I343" s="38"/>
      <c r="J343" s="38"/>
      <c r="K343" s="38"/>
      <c r="L343" s="51"/>
      <c r="M343" s="51"/>
      <c r="N343" s="55"/>
      <c r="O343" s="38"/>
      <c r="P343" s="38"/>
      <c r="Q343" s="38"/>
      <c r="R343" s="38"/>
      <c r="S343" s="38"/>
      <c r="T343" s="38"/>
      <c r="U343" s="38"/>
      <c r="V343" s="38"/>
      <c r="W343" s="38"/>
      <c r="X343" s="38"/>
      <c r="Y343" s="38"/>
      <c r="Z343" s="38"/>
    </row>
    <row r="344" spans="1:26" ht="22.5" customHeight="1">
      <c r="A344" s="38"/>
      <c r="B344" s="38"/>
      <c r="C344" s="38"/>
      <c r="D344" s="38"/>
      <c r="E344" s="38"/>
      <c r="F344" s="38"/>
      <c r="G344" s="38"/>
      <c r="H344" s="38"/>
      <c r="I344" s="38"/>
      <c r="J344" s="38"/>
      <c r="K344" s="38"/>
      <c r="L344" s="51"/>
      <c r="M344" s="51"/>
      <c r="N344" s="55"/>
      <c r="O344" s="38"/>
      <c r="P344" s="38"/>
      <c r="Q344" s="38"/>
      <c r="R344" s="38"/>
      <c r="S344" s="38"/>
      <c r="T344" s="38"/>
      <c r="U344" s="38"/>
      <c r="V344" s="38"/>
      <c r="W344" s="38"/>
      <c r="X344" s="38"/>
      <c r="Y344" s="38"/>
      <c r="Z344" s="38"/>
    </row>
    <row r="345" spans="1:26" ht="22.5" customHeight="1">
      <c r="A345" s="38"/>
      <c r="B345" s="38"/>
      <c r="C345" s="38"/>
      <c r="D345" s="38"/>
      <c r="E345" s="38"/>
      <c r="F345" s="38"/>
      <c r="G345" s="38"/>
      <c r="H345" s="38"/>
      <c r="I345" s="38"/>
      <c r="J345" s="38"/>
      <c r="K345" s="38"/>
      <c r="L345" s="51"/>
      <c r="M345" s="51"/>
      <c r="N345" s="55"/>
      <c r="O345" s="38"/>
      <c r="P345" s="38"/>
      <c r="Q345" s="38"/>
      <c r="R345" s="38"/>
      <c r="S345" s="38"/>
      <c r="T345" s="38"/>
      <c r="U345" s="38"/>
      <c r="V345" s="38"/>
      <c r="W345" s="38"/>
      <c r="X345" s="38"/>
      <c r="Y345" s="38"/>
      <c r="Z345" s="38"/>
    </row>
    <row r="346" spans="1:26" ht="22.5" customHeight="1">
      <c r="A346" s="38"/>
      <c r="B346" s="38"/>
      <c r="C346" s="38"/>
      <c r="D346" s="38"/>
      <c r="E346" s="38"/>
      <c r="F346" s="38"/>
      <c r="G346" s="38"/>
      <c r="H346" s="38"/>
      <c r="I346" s="38"/>
      <c r="J346" s="38"/>
      <c r="K346" s="38"/>
      <c r="L346" s="51"/>
      <c r="M346" s="51"/>
      <c r="N346" s="55"/>
      <c r="O346" s="38"/>
      <c r="P346" s="38"/>
      <c r="Q346" s="38"/>
      <c r="R346" s="38"/>
      <c r="S346" s="38"/>
      <c r="T346" s="38"/>
      <c r="U346" s="38"/>
      <c r="V346" s="38"/>
      <c r="W346" s="38"/>
      <c r="X346" s="38"/>
      <c r="Y346" s="38"/>
      <c r="Z346" s="38"/>
    </row>
    <row r="347" spans="1:26" ht="22.5" customHeight="1">
      <c r="A347" s="38"/>
      <c r="B347" s="38"/>
      <c r="C347" s="38"/>
      <c r="D347" s="38"/>
      <c r="E347" s="38"/>
      <c r="F347" s="38"/>
      <c r="G347" s="38"/>
      <c r="H347" s="38"/>
      <c r="I347" s="38"/>
      <c r="J347" s="38"/>
      <c r="K347" s="38"/>
      <c r="L347" s="51"/>
      <c r="M347" s="51"/>
      <c r="N347" s="55"/>
      <c r="O347" s="38"/>
      <c r="P347" s="38"/>
      <c r="Q347" s="38"/>
      <c r="R347" s="38"/>
      <c r="S347" s="38"/>
      <c r="T347" s="38"/>
      <c r="U347" s="38"/>
      <c r="V347" s="38"/>
      <c r="W347" s="38"/>
      <c r="X347" s="38"/>
      <c r="Y347" s="38"/>
      <c r="Z347" s="38"/>
    </row>
    <row r="348" spans="1:26" ht="22.5" customHeight="1">
      <c r="A348" s="38"/>
      <c r="B348" s="38"/>
      <c r="C348" s="38"/>
      <c r="D348" s="38"/>
      <c r="E348" s="38"/>
      <c r="F348" s="38"/>
      <c r="G348" s="38"/>
      <c r="H348" s="38"/>
      <c r="I348" s="38"/>
      <c r="J348" s="38"/>
      <c r="K348" s="38"/>
      <c r="L348" s="51"/>
      <c r="M348" s="51"/>
      <c r="N348" s="55"/>
      <c r="O348" s="38"/>
      <c r="P348" s="38"/>
      <c r="Q348" s="38"/>
      <c r="R348" s="38"/>
      <c r="S348" s="38"/>
      <c r="T348" s="38"/>
      <c r="U348" s="38"/>
      <c r="V348" s="38"/>
      <c r="W348" s="38"/>
      <c r="X348" s="38"/>
      <c r="Y348" s="38"/>
      <c r="Z348" s="38"/>
    </row>
    <row r="349" spans="1:26" ht="22.5" customHeight="1">
      <c r="A349" s="38"/>
      <c r="B349" s="38"/>
      <c r="C349" s="38"/>
      <c r="D349" s="38"/>
      <c r="E349" s="38"/>
      <c r="F349" s="38"/>
      <c r="G349" s="38"/>
      <c r="H349" s="38"/>
      <c r="I349" s="38"/>
      <c r="J349" s="38"/>
      <c r="K349" s="38"/>
      <c r="L349" s="51"/>
      <c r="M349" s="51"/>
      <c r="N349" s="55"/>
      <c r="O349" s="38"/>
      <c r="P349" s="38"/>
      <c r="Q349" s="38"/>
      <c r="R349" s="38"/>
      <c r="S349" s="38"/>
      <c r="T349" s="38"/>
      <c r="U349" s="38"/>
      <c r="V349" s="38"/>
      <c r="W349" s="38"/>
      <c r="X349" s="38"/>
      <c r="Y349" s="38"/>
      <c r="Z349" s="38"/>
    </row>
    <row r="350" spans="1:26" ht="22.5" customHeight="1">
      <c r="A350" s="38"/>
      <c r="B350" s="38"/>
      <c r="C350" s="38"/>
      <c r="D350" s="38"/>
      <c r="E350" s="38"/>
      <c r="F350" s="38"/>
      <c r="G350" s="38"/>
      <c r="H350" s="38"/>
      <c r="I350" s="38"/>
      <c r="J350" s="38"/>
      <c r="K350" s="38"/>
      <c r="L350" s="51"/>
      <c r="M350" s="51"/>
      <c r="N350" s="55"/>
      <c r="O350" s="38"/>
      <c r="P350" s="38"/>
      <c r="Q350" s="38"/>
      <c r="R350" s="38"/>
      <c r="S350" s="38"/>
      <c r="T350" s="38"/>
      <c r="U350" s="38"/>
      <c r="V350" s="38"/>
      <c r="W350" s="38"/>
      <c r="X350" s="38"/>
      <c r="Y350" s="38"/>
      <c r="Z350" s="38"/>
    </row>
    <row r="351" spans="1:26" ht="22.5" customHeight="1">
      <c r="A351" s="38"/>
      <c r="B351" s="38"/>
      <c r="C351" s="38"/>
      <c r="D351" s="38"/>
      <c r="E351" s="38"/>
      <c r="F351" s="38"/>
      <c r="G351" s="38"/>
      <c r="H351" s="38"/>
      <c r="I351" s="38"/>
      <c r="J351" s="38"/>
      <c r="K351" s="38"/>
      <c r="L351" s="51"/>
      <c r="M351" s="51"/>
      <c r="N351" s="55"/>
      <c r="O351" s="38"/>
      <c r="P351" s="38"/>
      <c r="Q351" s="38"/>
      <c r="R351" s="38"/>
      <c r="S351" s="38"/>
      <c r="T351" s="38"/>
      <c r="U351" s="38"/>
      <c r="V351" s="38"/>
      <c r="W351" s="38"/>
      <c r="X351" s="38"/>
      <c r="Y351" s="38"/>
      <c r="Z351" s="38"/>
    </row>
    <row r="352" spans="1:26" ht="22.5" customHeight="1">
      <c r="A352" s="38"/>
      <c r="B352" s="38"/>
      <c r="C352" s="38"/>
      <c r="D352" s="38"/>
      <c r="E352" s="38"/>
      <c r="F352" s="38"/>
      <c r="G352" s="38"/>
      <c r="H352" s="38"/>
      <c r="I352" s="38"/>
      <c r="J352" s="38"/>
      <c r="K352" s="38"/>
      <c r="L352" s="51"/>
      <c r="M352" s="51"/>
      <c r="N352" s="55"/>
      <c r="O352" s="38"/>
      <c r="P352" s="38"/>
      <c r="Q352" s="38"/>
      <c r="R352" s="38"/>
      <c r="S352" s="38"/>
      <c r="T352" s="38"/>
      <c r="U352" s="38"/>
      <c r="V352" s="38"/>
      <c r="W352" s="38"/>
      <c r="X352" s="38"/>
      <c r="Y352" s="38"/>
      <c r="Z352" s="38"/>
    </row>
    <row r="353" spans="1:26" ht="22.5" customHeight="1">
      <c r="A353" s="38"/>
      <c r="B353" s="38"/>
      <c r="C353" s="38"/>
      <c r="D353" s="38"/>
      <c r="E353" s="38"/>
      <c r="F353" s="38"/>
      <c r="G353" s="38"/>
      <c r="H353" s="38"/>
      <c r="I353" s="38"/>
      <c r="J353" s="38"/>
      <c r="K353" s="38"/>
      <c r="L353" s="51"/>
      <c r="M353" s="51"/>
      <c r="N353" s="55"/>
      <c r="O353" s="38"/>
      <c r="P353" s="38"/>
      <c r="Q353" s="38"/>
      <c r="R353" s="38"/>
      <c r="S353" s="38"/>
      <c r="T353" s="38"/>
      <c r="U353" s="38"/>
      <c r="V353" s="38"/>
      <c r="W353" s="38"/>
      <c r="X353" s="38"/>
      <c r="Y353" s="38"/>
      <c r="Z353" s="38"/>
    </row>
    <row r="354" spans="1:26" ht="22.5" customHeight="1">
      <c r="A354" s="38"/>
      <c r="B354" s="38"/>
      <c r="C354" s="38"/>
      <c r="D354" s="38"/>
      <c r="E354" s="38"/>
      <c r="F354" s="38"/>
      <c r="G354" s="38"/>
      <c r="H354" s="38"/>
      <c r="I354" s="38"/>
      <c r="J354" s="38"/>
      <c r="K354" s="38"/>
      <c r="L354" s="51"/>
      <c r="M354" s="51"/>
      <c r="N354" s="55"/>
      <c r="O354" s="38"/>
      <c r="P354" s="38"/>
      <c r="Q354" s="38"/>
      <c r="R354" s="38"/>
      <c r="S354" s="38"/>
      <c r="T354" s="38"/>
      <c r="U354" s="38"/>
      <c r="V354" s="38"/>
      <c r="W354" s="38"/>
      <c r="X354" s="38"/>
      <c r="Y354" s="38"/>
      <c r="Z354" s="38"/>
    </row>
    <row r="355" spans="1:26" ht="22.5" customHeight="1">
      <c r="A355" s="38"/>
      <c r="B355" s="38"/>
      <c r="C355" s="38"/>
      <c r="D355" s="38"/>
      <c r="E355" s="38"/>
      <c r="F355" s="38"/>
      <c r="G355" s="38"/>
      <c r="H355" s="38"/>
      <c r="I355" s="38"/>
      <c r="J355" s="38"/>
      <c r="K355" s="38"/>
      <c r="L355" s="51"/>
      <c r="M355" s="51"/>
      <c r="N355" s="55"/>
      <c r="O355" s="38"/>
      <c r="P355" s="38"/>
      <c r="Q355" s="38"/>
      <c r="R355" s="38"/>
      <c r="S355" s="38"/>
      <c r="T355" s="38"/>
      <c r="U355" s="38"/>
      <c r="V355" s="38"/>
      <c r="W355" s="38"/>
      <c r="X355" s="38"/>
      <c r="Y355" s="38"/>
      <c r="Z355" s="38"/>
    </row>
    <row r="356" spans="1:26" ht="22.5" customHeight="1">
      <c r="A356" s="38"/>
      <c r="B356" s="38"/>
      <c r="C356" s="38"/>
      <c r="D356" s="38"/>
      <c r="E356" s="38"/>
      <c r="F356" s="38"/>
      <c r="G356" s="38"/>
      <c r="H356" s="38"/>
      <c r="I356" s="38"/>
      <c r="J356" s="38"/>
      <c r="K356" s="38"/>
      <c r="L356" s="51"/>
      <c r="M356" s="51"/>
      <c r="N356" s="55"/>
      <c r="O356" s="38"/>
      <c r="P356" s="38"/>
      <c r="Q356" s="38"/>
      <c r="R356" s="38"/>
      <c r="S356" s="38"/>
      <c r="T356" s="38"/>
      <c r="U356" s="38"/>
      <c r="V356" s="38"/>
      <c r="W356" s="38"/>
      <c r="X356" s="38"/>
      <c r="Y356" s="38"/>
      <c r="Z356" s="38"/>
    </row>
    <row r="357" spans="1:26" ht="22.5" customHeight="1">
      <c r="A357" s="38"/>
      <c r="B357" s="38"/>
      <c r="C357" s="38"/>
      <c r="D357" s="38"/>
      <c r="E357" s="38"/>
      <c r="F357" s="38"/>
      <c r="G357" s="38"/>
      <c r="H357" s="38"/>
      <c r="I357" s="38"/>
      <c r="J357" s="38"/>
      <c r="K357" s="38"/>
      <c r="L357" s="51"/>
      <c r="M357" s="51"/>
      <c r="N357" s="55"/>
      <c r="O357" s="38"/>
      <c r="P357" s="38"/>
      <c r="Q357" s="38"/>
      <c r="R357" s="38"/>
      <c r="S357" s="38"/>
      <c r="T357" s="38"/>
      <c r="U357" s="38"/>
      <c r="V357" s="38"/>
      <c r="W357" s="38"/>
      <c r="X357" s="38"/>
      <c r="Y357" s="38"/>
      <c r="Z357" s="38"/>
    </row>
    <row r="358" spans="1:26" ht="22.5" customHeight="1">
      <c r="A358" s="38"/>
      <c r="B358" s="38"/>
      <c r="C358" s="38"/>
      <c r="D358" s="38"/>
      <c r="E358" s="38"/>
      <c r="F358" s="38"/>
      <c r="G358" s="38"/>
      <c r="H358" s="38"/>
      <c r="I358" s="38"/>
      <c r="J358" s="38"/>
      <c r="K358" s="38"/>
      <c r="L358" s="51"/>
      <c r="M358" s="51"/>
      <c r="N358" s="55"/>
      <c r="O358" s="38"/>
      <c r="P358" s="38"/>
      <c r="Q358" s="38"/>
      <c r="R358" s="38"/>
      <c r="S358" s="38"/>
      <c r="T358" s="38"/>
      <c r="U358" s="38"/>
      <c r="V358" s="38"/>
      <c r="W358" s="38"/>
      <c r="X358" s="38"/>
      <c r="Y358" s="38"/>
      <c r="Z358" s="38"/>
    </row>
    <row r="359" spans="1:26" ht="22.5" customHeight="1">
      <c r="A359" s="38"/>
      <c r="B359" s="38"/>
      <c r="C359" s="38"/>
      <c r="D359" s="38"/>
      <c r="E359" s="38"/>
      <c r="F359" s="38"/>
      <c r="G359" s="38"/>
      <c r="H359" s="38"/>
      <c r="I359" s="38"/>
      <c r="J359" s="38"/>
      <c r="K359" s="38"/>
      <c r="L359" s="51"/>
      <c r="M359" s="51"/>
      <c r="N359" s="55"/>
      <c r="O359" s="38"/>
      <c r="P359" s="38"/>
      <c r="Q359" s="38"/>
      <c r="R359" s="38"/>
      <c r="S359" s="38"/>
      <c r="T359" s="38"/>
      <c r="U359" s="38"/>
      <c r="V359" s="38"/>
      <c r="W359" s="38"/>
      <c r="X359" s="38"/>
      <c r="Y359" s="38"/>
      <c r="Z359" s="38"/>
    </row>
    <row r="360" spans="1:26" ht="22.5" customHeight="1">
      <c r="A360" s="38"/>
      <c r="B360" s="38"/>
      <c r="C360" s="38"/>
      <c r="D360" s="38"/>
      <c r="E360" s="38"/>
      <c r="F360" s="38"/>
      <c r="G360" s="38"/>
      <c r="H360" s="38"/>
      <c r="I360" s="38"/>
      <c r="J360" s="38"/>
      <c r="K360" s="38"/>
      <c r="L360" s="51"/>
      <c r="M360" s="51"/>
      <c r="N360" s="55"/>
      <c r="O360" s="38"/>
      <c r="P360" s="38"/>
      <c r="Q360" s="38"/>
      <c r="R360" s="38"/>
      <c r="S360" s="38"/>
      <c r="T360" s="38"/>
      <c r="U360" s="38"/>
      <c r="V360" s="38"/>
      <c r="W360" s="38"/>
      <c r="X360" s="38"/>
      <c r="Y360" s="38"/>
      <c r="Z360" s="38"/>
    </row>
    <row r="361" spans="1:26" ht="22.5" customHeight="1">
      <c r="A361" s="38"/>
      <c r="B361" s="38"/>
      <c r="C361" s="38"/>
      <c r="D361" s="38"/>
      <c r="E361" s="38"/>
      <c r="F361" s="38"/>
      <c r="G361" s="38"/>
      <c r="H361" s="38"/>
      <c r="I361" s="38"/>
      <c r="J361" s="38"/>
      <c r="K361" s="38"/>
      <c r="L361" s="51"/>
      <c r="M361" s="51"/>
      <c r="N361" s="55"/>
      <c r="O361" s="38"/>
      <c r="P361" s="38"/>
      <c r="Q361" s="38"/>
      <c r="R361" s="38"/>
      <c r="S361" s="38"/>
      <c r="T361" s="38"/>
      <c r="U361" s="38"/>
      <c r="V361" s="38"/>
      <c r="W361" s="38"/>
      <c r="X361" s="38"/>
      <c r="Y361" s="38"/>
      <c r="Z361" s="38"/>
    </row>
    <row r="362" spans="1:26" ht="22.5" customHeight="1">
      <c r="A362" s="38"/>
      <c r="B362" s="38"/>
      <c r="C362" s="38"/>
      <c r="D362" s="38"/>
      <c r="E362" s="38"/>
      <c r="F362" s="38"/>
      <c r="G362" s="38"/>
      <c r="H362" s="38"/>
      <c r="I362" s="38"/>
      <c r="J362" s="38"/>
      <c r="K362" s="38"/>
      <c r="L362" s="51"/>
      <c r="M362" s="51"/>
      <c r="N362" s="55"/>
      <c r="O362" s="38"/>
      <c r="P362" s="38"/>
      <c r="Q362" s="38"/>
      <c r="R362" s="38"/>
      <c r="S362" s="38"/>
      <c r="T362" s="38"/>
      <c r="U362" s="38"/>
      <c r="V362" s="38"/>
      <c r="W362" s="38"/>
      <c r="X362" s="38"/>
      <c r="Y362" s="38"/>
      <c r="Z362" s="38"/>
    </row>
    <row r="363" spans="1:26" ht="22.5" customHeight="1">
      <c r="A363" s="38"/>
      <c r="B363" s="38"/>
      <c r="C363" s="38"/>
      <c r="D363" s="38"/>
      <c r="E363" s="38"/>
      <c r="F363" s="38"/>
      <c r="G363" s="38"/>
      <c r="H363" s="38"/>
      <c r="I363" s="38"/>
      <c r="J363" s="38"/>
      <c r="K363" s="38"/>
      <c r="L363" s="51"/>
      <c r="M363" s="51"/>
      <c r="N363" s="55"/>
      <c r="O363" s="38"/>
      <c r="P363" s="38"/>
      <c r="Q363" s="38"/>
      <c r="R363" s="38"/>
      <c r="S363" s="38"/>
      <c r="T363" s="38"/>
      <c r="U363" s="38"/>
      <c r="V363" s="38"/>
      <c r="W363" s="38"/>
      <c r="X363" s="38"/>
      <c r="Y363" s="38"/>
      <c r="Z363" s="38"/>
    </row>
    <row r="364" spans="1:26" ht="22.5" customHeight="1">
      <c r="A364" s="38"/>
      <c r="B364" s="38"/>
      <c r="C364" s="38"/>
      <c r="D364" s="38"/>
      <c r="E364" s="38"/>
      <c r="F364" s="38"/>
      <c r="G364" s="38"/>
      <c r="H364" s="38"/>
      <c r="I364" s="38"/>
      <c r="J364" s="38"/>
      <c r="K364" s="38"/>
      <c r="L364" s="51"/>
      <c r="M364" s="51"/>
      <c r="N364" s="55"/>
      <c r="O364" s="38"/>
      <c r="P364" s="38"/>
      <c r="Q364" s="38"/>
      <c r="R364" s="38"/>
      <c r="S364" s="38"/>
      <c r="T364" s="38"/>
      <c r="U364" s="38"/>
      <c r="V364" s="38"/>
      <c r="W364" s="38"/>
      <c r="X364" s="38"/>
      <c r="Y364" s="38"/>
      <c r="Z364" s="38"/>
    </row>
    <row r="365" spans="1:26" ht="22.5" customHeight="1">
      <c r="A365" s="38"/>
      <c r="B365" s="38"/>
      <c r="C365" s="38"/>
      <c r="D365" s="38"/>
      <c r="E365" s="38"/>
      <c r="F365" s="38"/>
      <c r="G365" s="38"/>
      <c r="H365" s="38"/>
      <c r="I365" s="38"/>
      <c r="J365" s="38"/>
      <c r="K365" s="38"/>
      <c r="L365" s="51"/>
      <c r="M365" s="51"/>
      <c r="N365" s="55"/>
      <c r="O365" s="38"/>
      <c r="P365" s="38"/>
      <c r="Q365" s="38"/>
      <c r="R365" s="38"/>
      <c r="S365" s="38"/>
      <c r="T365" s="38"/>
      <c r="U365" s="38"/>
      <c r="V365" s="38"/>
      <c r="W365" s="38"/>
      <c r="X365" s="38"/>
      <c r="Y365" s="38"/>
      <c r="Z365" s="38"/>
    </row>
    <row r="366" spans="1:26" ht="22.5" customHeight="1">
      <c r="A366" s="38"/>
      <c r="B366" s="38"/>
      <c r="C366" s="38"/>
      <c r="D366" s="38"/>
      <c r="E366" s="38"/>
      <c r="F366" s="38"/>
      <c r="G366" s="38"/>
      <c r="H366" s="38"/>
      <c r="I366" s="38"/>
      <c r="J366" s="38"/>
      <c r="K366" s="38"/>
      <c r="L366" s="51"/>
      <c r="M366" s="51"/>
      <c r="N366" s="55"/>
      <c r="O366" s="38"/>
      <c r="P366" s="38"/>
      <c r="Q366" s="38"/>
      <c r="R366" s="38"/>
      <c r="S366" s="38"/>
      <c r="T366" s="38"/>
      <c r="U366" s="38"/>
      <c r="V366" s="38"/>
      <c r="W366" s="38"/>
      <c r="X366" s="38"/>
      <c r="Y366" s="38"/>
      <c r="Z366" s="38"/>
    </row>
    <row r="367" spans="1:26" ht="22.5" customHeight="1">
      <c r="A367" s="38"/>
      <c r="B367" s="38"/>
      <c r="C367" s="38"/>
      <c r="D367" s="38"/>
      <c r="E367" s="38"/>
      <c r="F367" s="38"/>
      <c r="G367" s="38"/>
      <c r="H367" s="38"/>
      <c r="I367" s="38"/>
      <c r="J367" s="38"/>
      <c r="K367" s="38"/>
      <c r="L367" s="51"/>
      <c r="M367" s="51"/>
      <c r="N367" s="55"/>
      <c r="O367" s="38"/>
      <c r="P367" s="38"/>
      <c r="Q367" s="38"/>
      <c r="R367" s="38"/>
      <c r="S367" s="38"/>
      <c r="T367" s="38"/>
      <c r="U367" s="38"/>
      <c r="V367" s="38"/>
      <c r="W367" s="38"/>
      <c r="X367" s="38"/>
      <c r="Y367" s="38"/>
      <c r="Z367" s="38"/>
    </row>
    <row r="368" spans="1:26" ht="22.5" customHeight="1">
      <c r="A368" s="38"/>
      <c r="B368" s="38"/>
      <c r="C368" s="38"/>
      <c r="D368" s="38"/>
      <c r="E368" s="38"/>
      <c r="F368" s="38"/>
      <c r="G368" s="38"/>
      <c r="H368" s="38"/>
      <c r="I368" s="38"/>
      <c r="J368" s="38"/>
      <c r="K368" s="38"/>
      <c r="L368" s="51"/>
      <c r="M368" s="51"/>
      <c r="N368" s="55"/>
      <c r="O368" s="38"/>
      <c r="P368" s="38"/>
      <c r="Q368" s="38"/>
      <c r="R368" s="38"/>
      <c r="S368" s="38"/>
      <c r="T368" s="38"/>
      <c r="U368" s="38"/>
      <c r="V368" s="38"/>
      <c r="W368" s="38"/>
      <c r="X368" s="38"/>
      <c r="Y368" s="38"/>
      <c r="Z368" s="38"/>
    </row>
    <row r="369" spans="1:26" ht="22.5" customHeight="1">
      <c r="A369" s="38"/>
      <c r="B369" s="38"/>
      <c r="C369" s="38"/>
      <c r="D369" s="38"/>
      <c r="E369" s="38"/>
      <c r="F369" s="38"/>
      <c r="G369" s="38"/>
      <c r="H369" s="38"/>
      <c r="I369" s="38"/>
      <c r="J369" s="38"/>
      <c r="K369" s="38"/>
      <c r="L369" s="51"/>
      <c r="M369" s="51"/>
      <c r="N369" s="55"/>
      <c r="O369" s="38"/>
      <c r="P369" s="38"/>
      <c r="Q369" s="38"/>
      <c r="R369" s="38"/>
      <c r="S369" s="38"/>
      <c r="T369" s="38"/>
      <c r="U369" s="38"/>
      <c r="V369" s="38"/>
      <c r="W369" s="38"/>
      <c r="X369" s="38"/>
      <c r="Y369" s="38"/>
      <c r="Z369" s="38"/>
    </row>
    <row r="370" spans="1:26" ht="22.5" customHeight="1">
      <c r="A370" s="38"/>
      <c r="B370" s="38"/>
      <c r="C370" s="38"/>
      <c r="D370" s="38"/>
      <c r="E370" s="38"/>
      <c r="F370" s="38"/>
      <c r="G370" s="38"/>
      <c r="H370" s="38"/>
      <c r="I370" s="38"/>
      <c r="J370" s="38"/>
      <c r="K370" s="38"/>
      <c r="L370" s="51"/>
      <c r="M370" s="51"/>
      <c r="N370" s="55"/>
      <c r="O370" s="38"/>
      <c r="P370" s="38"/>
      <c r="Q370" s="38"/>
      <c r="R370" s="38"/>
      <c r="S370" s="38"/>
      <c r="T370" s="38"/>
      <c r="U370" s="38"/>
      <c r="V370" s="38"/>
      <c r="W370" s="38"/>
      <c r="X370" s="38"/>
      <c r="Y370" s="38"/>
      <c r="Z370" s="38"/>
    </row>
    <row r="371" spans="1:26" ht="22.5" customHeight="1">
      <c r="A371" s="38"/>
      <c r="B371" s="38"/>
      <c r="C371" s="38"/>
      <c r="D371" s="38"/>
      <c r="E371" s="38"/>
      <c r="F371" s="38"/>
      <c r="G371" s="38"/>
      <c r="H371" s="38"/>
      <c r="I371" s="38"/>
      <c r="J371" s="38"/>
      <c r="K371" s="38"/>
      <c r="L371" s="51"/>
      <c r="M371" s="51"/>
      <c r="N371" s="55"/>
      <c r="O371" s="38"/>
      <c r="P371" s="38"/>
      <c r="Q371" s="38"/>
      <c r="R371" s="38"/>
      <c r="S371" s="38"/>
      <c r="T371" s="38"/>
      <c r="U371" s="38"/>
      <c r="V371" s="38"/>
      <c r="W371" s="38"/>
      <c r="X371" s="38"/>
      <c r="Y371" s="38"/>
      <c r="Z371" s="38"/>
    </row>
    <row r="372" spans="1:26" ht="22.5" customHeight="1">
      <c r="A372" s="38"/>
      <c r="B372" s="38"/>
      <c r="C372" s="38"/>
      <c r="D372" s="38"/>
      <c r="E372" s="38"/>
      <c r="F372" s="38"/>
      <c r="G372" s="38"/>
      <c r="H372" s="38"/>
      <c r="I372" s="38"/>
      <c r="J372" s="38"/>
      <c r="K372" s="38"/>
      <c r="L372" s="51"/>
      <c r="M372" s="51"/>
      <c r="N372" s="55"/>
      <c r="O372" s="38"/>
      <c r="P372" s="38"/>
      <c r="Q372" s="38"/>
      <c r="R372" s="38"/>
      <c r="S372" s="38"/>
      <c r="T372" s="38"/>
      <c r="U372" s="38"/>
      <c r="V372" s="38"/>
      <c r="W372" s="38"/>
      <c r="X372" s="38"/>
      <c r="Y372" s="38"/>
      <c r="Z372" s="38"/>
    </row>
    <row r="373" spans="1:26" ht="22.5" customHeight="1">
      <c r="A373" s="38"/>
      <c r="B373" s="38"/>
      <c r="C373" s="38"/>
      <c r="D373" s="38"/>
      <c r="E373" s="38"/>
      <c r="F373" s="38"/>
      <c r="G373" s="38"/>
      <c r="H373" s="38"/>
      <c r="I373" s="38"/>
      <c r="J373" s="38"/>
      <c r="K373" s="38"/>
      <c r="L373" s="51"/>
      <c r="M373" s="51"/>
      <c r="N373" s="55"/>
      <c r="O373" s="38"/>
      <c r="P373" s="38"/>
      <c r="Q373" s="38"/>
      <c r="R373" s="38"/>
      <c r="S373" s="38"/>
      <c r="T373" s="38"/>
      <c r="U373" s="38"/>
      <c r="V373" s="38"/>
      <c r="W373" s="38"/>
      <c r="X373" s="38"/>
      <c r="Y373" s="38"/>
      <c r="Z373" s="38"/>
    </row>
    <row r="374" spans="1:26" ht="22.5" customHeight="1">
      <c r="A374" s="38"/>
      <c r="B374" s="38"/>
      <c r="C374" s="38"/>
      <c r="D374" s="38"/>
      <c r="E374" s="38"/>
      <c r="F374" s="38"/>
      <c r="G374" s="38"/>
      <c r="H374" s="38"/>
      <c r="I374" s="38"/>
      <c r="J374" s="38"/>
      <c r="K374" s="38"/>
      <c r="L374" s="51"/>
      <c r="M374" s="51"/>
      <c r="N374" s="55"/>
      <c r="O374" s="38"/>
      <c r="P374" s="38"/>
      <c r="Q374" s="38"/>
      <c r="R374" s="38"/>
      <c r="S374" s="38"/>
      <c r="T374" s="38"/>
      <c r="U374" s="38"/>
      <c r="V374" s="38"/>
      <c r="W374" s="38"/>
      <c r="X374" s="38"/>
      <c r="Y374" s="38"/>
      <c r="Z374" s="38"/>
    </row>
    <row r="375" spans="1:26" ht="22.5" customHeight="1">
      <c r="A375" s="38"/>
      <c r="B375" s="38"/>
      <c r="C375" s="38"/>
      <c r="D375" s="38"/>
      <c r="E375" s="38"/>
      <c r="F375" s="38"/>
      <c r="G375" s="38"/>
      <c r="H375" s="38"/>
      <c r="I375" s="38"/>
      <c r="J375" s="38"/>
      <c r="K375" s="38"/>
      <c r="L375" s="51"/>
      <c r="M375" s="51"/>
      <c r="N375" s="55"/>
      <c r="O375" s="38"/>
      <c r="P375" s="38"/>
      <c r="Q375" s="38"/>
      <c r="R375" s="38"/>
      <c r="S375" s="38"/>
      <c r="T375" s="38"/>
      <c r="U375" s="38"/>
      <c r="V375" s="38"/>
      <c r="W375" s="38"/>
      <c r="X375" s="38"/>
      <c r="Y375" s="38"/>
      <c r="Z375" s="38"/>
    </row>
    <row r="376" spans="1:26" ht="22.5" customHeight="1">
      <c r="A376" s="38"/>
      <c r="B376" s="38"/>
      <c r="C376" s="38"/>
      <c r="D376" s="38"/>
      <c r="E376" s="38"/>
      <c r="F376" s="38"/>
      <c r="G376" s="38"/>
      <c r="H376" s="38"/>
      <c r="I376" s="38"/>
      <c r="J376" s="38"/>
      <c r="K376" s="38"/>
      <c r="L376" s="51"/>
      <c r="M376" s="51"/>
      <c r="N376" s="55"/>
      <c r="O376" s="38"/>
      <c r="P376" s="38"/>
      <c r="Q376" s="38"/>
      <c r="R376" s="38"/>
      <c r="S376" s="38"/>
      <c r="T376" s="38"/>
      <c r="U376" s="38"/>
      <c r="V376" s="38"/>
      <c r="W376" s="38"/>
      <c r="X376" s="38"/>
      <c r="Y376" s="38"/>
      <c r="Z376" s="38"/>
    </row>
    <row r="377" spans="1:26" ht="22.5" customHeight="1">
      <c r="A377" s="38"/>
      <c r="B377" s="38"/>
      <c r="C377" s="38"/>
      <c r="D377" s="38"/>
      <c r="E377" s="38"/>
      <c r="F377" s="38"/>
      <c r="G377" s="38"/>
      <c r="H377" s="38"/>
      <c r="I377" s="38"/>
      <c r="J377" s="38"/>
      <c r="K377" s="38"/>
      <c r="L377" s="51"/>
      <c r="M377" s="51"/>
      <c r="N377" s="55"/>
      <c r="O377" s="38"/>
      <c r="P377" s="38"/>
      <c r="Q377" s="38"/>
      <c r="R377" s="38"/>
      <c r="S377" s="38"/>
      <c r="T377" s="38"/>
      <c r="U377" s="38"/>
      <c r="V377" s="38"/>
      <c r="W377" s="38"/>
      <c r="X377" s="38"/>
      <c r="Y377" s="38"/>
      <c r="Z377" s="38"/>
    </row>
    <row r="378" spans="1:26" ht="22.5" customHeight="1">
      <c r="A378" s="38"/>
      <c r="B378" s="38"/>
      <c r="C378" s="38"/>
      <c r="D378" s="38"/>
      <c r="E378" s="38"/>
      <c r="F378" s="38"/>
      <c r="G378" s="38"/>
      <c r="H378" s="38"/>
      <c r="I378" s="38"/>
      <c r="J378" s="38"/>
      <c r="K378" s="38"/>
      <c r="L378" s="51"/>
      <c r="M378" s="51"/>
      <c r="N378" s="55"/>
      <c r="O378" s="38"/>
      <c r="P378" s="38"/>
      <c r="Q378" s="38"/>
      <c r="R378" s="38"/>
      <c r="S378" s="38"/>
      <c r="T378" s="38"/>
      <c r="U378" s="38"/>
      <c r="V378" s="38"/>
      <c r="W378" s="38"/>
      <c r="X378" s="38"/>
      <c r="Y378" s="38"/>
      <c r="Z378" s="38"/>
    </row>
    <row r="379" spans="1:26" ht="22.5" customHeight="1">
      <c r="A379" s="38"/>
      <c r="B379" s="38"/>
      <c r="C379" s="38"/>
      <c r="D379" s="38"/>
      <c r="E379" s="38"/>
      <c r="F379" s="38"/>
      <c r="G379" s="38"/>
      <c r="H379" s="38"/>
      <c r="I379" s="38"/>
      <c r="J379" s="38"/>
      <c r="K379" s="38"/>
      <c r="L379" s="51"/>
      <c r="M379" s="51"/>
      <c r="N379" s="55"/>
      <c r="O379" s="38"/>
      <c r="P379" s="38"/>
      <c r="Q379" s="38"/>
      <c r="R379" s="38"/>
      <c r="S379" s="38"/>
      <c r="T379" s="38"/>
      <c r="U379" s="38"/>
      <c r="V379" s="38"/>
      <c r="W379" s="38"/>
      <c r="X379" s="38"/>
      <c r="Y379" s="38"/>
      <c r="Z379" s="38"/>
    </row>
    <row r="380" spans="1:26" ht="22.5" customHeight="1">
      <c r="A380" s="38"/>
      <c r="B380" s="38"/>
      <c r="C380" s="38"/>
      <c r="D380" s="38"/>
      <c r="E380" s="38"/>
      <c r="F380" s="38"/>
      <c r="G380" s="38"/>
      <c r="H380" s="38"/>
      <c r="I380" s="38"/>
      <c r="J380" s="38"/>
      <c r="K380" s="38"/>
      <c r="L380" s="51"/>
      <c r="M380" s="51"/>
      <c r="N380" s="55"/>
      <c r="O380" s="38"/>
      <c r="P380" s="38"/>
      <c r="Q380" s="38"/>
      <c r="R380" s="38"/>
      <c r="S380" s="38"/>
      <c r="T380" s="38"/>
      <c r="U380" s="38"/>
      <c r="V380" s="38"/>
      <c r="W380" s="38"/>
      <c r="X380" s="38"/>
      <c r="Y380" s="38"/>
      <c r="Z380" s="38"/>
    </row>
    <row r="381" spans="1:26" ht="22.5" customHeight="1">
      <c r="A381" s="38"/>
      <c r="B381" s="38"/>
      <c r="C381" s="38"/>
      <c r="D381" s="38"/>
      <c r="E381" s="38"/>
      <c r="F381" s="38"/>
      <c r="G381" s="38"/>
      <c r="H381" s="38"/>
      <c r="I381" s="38"/>
      <c r="J381" s="38"/>
      <c r="K381" s="38"/>
      <c r="L381" s="51"/>
      <c r="M381" s="51"/>
      <c r="N381" s="55"/>
      <c r="O381" s="38"/>
      <c r="P381" s="38"/>
      <c r="Q381" s="38"/>
      <c r="R381" s="38"/>
      <c r="S381" s="38"/>
      <c r="T381" s="38"/>
      <c r="U381" s="38"/>
      <c r="V381" s="38"/>
      <c r="W381" s="38"/>
      <c r="X381" s="38"/>
      <c r="Y381" s="38"/>
      <c r="Z381" s="38"/>
    </row>
    <row r="382" spans="1:26" ht="22.5" customHeight="1">
      <c r="A382" s="38"/>
      <c r="B382" s="38"/>
      <c r="C382" s="38"/>
      <c r="D382" s="38"/>
      <c r="E382" s="38"/>
      <c r="F382" s="38"/>
      <c r="G382" s="38"/>
      <c r="H382" s="38"/>
      <c r="I382" s="38"/>
      <c r="J382" s="38"/>
      <c r="K382" s="38"/>
      <c r="L382" s="51"/>
      <c r="M382" s="51"/>
      <c r="N382" s="55"/>
      <c r="O382" s="38"/>
      <c r="P382" s="38"/>
      <c r="Q382" s="38"/>
      <c r="R382" s="38"/>
      <c r="S382" s="38"/>
      <c r="T382" s="38"/>
      <c r="U382" s="38"/>
      <c r="V382" s="38"/>
      <c r="W382" s="38"/>
      <c r="X382" s="38"/>
      <c r="Y382" s="38"/>
      <c r="Z382" s="38"/>
    </row>
    <row r="383" spans="1:26" ht="22.5" customHeight="1">
      <c r="A383" s="38"/>
      <c r="B383" s="38"/>
      <c r="C383" s="38"/>
      <c r="D383" s="38"/>
      <c r="E383" s="38"/>
      <c r="F383" s="38"/>
      <c r="G383" s="38"/>
      <c r="H383" s="38"/>
      <c r="I383" s="38"/>
      <c r="J383" s="38"/>
      <c r="K383" s="38"/>
      <c r="L383" s="51"/>
      <c r="M383" s="51"/>
      <c r="N383" s="55"/>
      <c r="O383" s="38"/>
      <c r="P383" s="38"/>
      <c r="Q383" s="38"/>
      <c r="R383" s="38"/>
      <c r="S383" s="38"/>
      <c r="T383" s="38"/>
      <c r="U383" s="38"/>
      <c r="V383" s="38"/>
      <c r="W383" s="38"/>
      <c r="X383" s="38"/>
      <c r="Y383" s="38"/>
      <c r="Z383" s="38"/>
    </row>
    <row r="384" spans="1:26" ht="22.5" customHeight="1">
      <c r="A384" s="38"/>
      <c r="B384" s="38"/>
      <c r="C384" s="38"/>
      <c r="D384" s="38"/>
      <c r="E384" s="38"/>
      <c r="F384" s="38"/>
      <c r="G384" s="38"/>
      <c r="H384" s="38"/>
      <c r="I384" s="38"/>
      <c r="J384" s="38"/>
      <c r="K384" s="38"/>
      <c r="L384" s="51"/>
      <c r="M384" s="51"/>
      <c r="N384" s="55"/>
      <c r="O384" s="38"/>
      <c r="P384" s="38"/>
      <c r="Q384" s="38"/>
      <c r="R384" s="38"/>
      <c r="S384" s="38"/>
      <c r="T384" s="38"/>
      <c r="U384" s="38"/>
      <c r="V384" s="38"/>
      <c r="W384" s="38"/>
      <c r="X384" s="38"/>
      <c r="Y384" s="38"/>
      <c r="Z384" s="38"/>
    </row>
    <row r="385" spans="1:26" ht="22.5" customHeight="1">
      <c r="A385" s="38"/>
      <c r="B385" s="38"/>
      <c r="C385" s="38"/>
      <c r="D385" s="38"/>
      <c r="E385" s="38"/>
      <c r="F385" s="38"/>
      <c r="G385" s="38"/>
      <c r="H385" s="38"/>
      <c r="I385" s="38"/>
      <c r="J385" s="38"/>
      <c r="K385" s="38"/>
      <c r="L385" s="51"/>
      <c r="M385" s="51"/>
      <c r="N385" s="55"/>
      <c r="O385" s="38"/>
      <c r="P385" s="38"/>
      <c r="Q385" s="38"/>
      <c r="R385" s="38"/>
      <c r="S385" s="38"/>
      <c r="T385" s="38"/>
      <c r="U385" s="38"/>
      <c r="V385" s="38"/>
      <c r="W385" s="38"/>
      <c r="X385" s="38"/>
      <c r="Y385" s="38"/>
      <c r="Z385" s="38"/>
    </row>
    <row r="386" spans="1:26" ht="22.5" customHeight="1">
      <c r="A386" s="38"/>
      <c r="B386" s="38"/>
      <c r="C386" s="38"/>
      <c r="D386" s="38"/>
      <c r="E386" s="38"/>
      <c r="F386" s="38"/>
      <c r="G386" s="38"/>
      <c r="H386" s="38"/>
      <c r="I386" s="38"/>
      <c r="J386" s="38"/>
      <c r="K386" s="38"/>
      <c r="L386" s="51"/>
      <c r="M386" s="51"/>
      <c r="N386" s="55"/>
      <c r="O386" s="38"/>
      <c r="P386" s="38"/>
      <c r="Q386" s="38"/>
      <c r="R386" s="38"/>
      <c r="S386" s="38"/>
      <c r="T386" s="38"/>
      <c r="U386" s="38"/>
      <c r="V386" s="38"/>
      <c r="W386" s="38"/>
      <c r="X386" s="38"/>
      <c r="Y386" s="38"/>
      <c r="Z386" s="38"/>
    </row>
    <row r="387" spans="1:26" ht="22.5" customHeight="1">
      <c r="A387" s="38"/>
      <c r="B387" s="38"/>
      <c r="C387" s="38"/>
      <c r="D387" s="38"/>
      <c r="E387" s="38"/>
      <c r="F387" s="38"/>
      <c r="G387" s="38"/>
      <c r="H387" s="38"/>
      <c r="I387" s="38"/>
      <c r="J387" s="38"/>
      <c r="K387" s="38"/>
      <c r="L387" s="51"/>
      <c r="M387" s="51"/>
      <c r="N387" s="55"/>
      <c r="O387" s="38"/>
      <c r="P387" s="38"/>
      <c r="Q387" s="38"/>
      <c r="R387" s="38"/>
      <c r="S387" s="38"/>
      <c r="T387" s="38"/>
      <c r="U387" s="38"/>
      <c r="V387" s="38"/>
      <c r="W387" s="38"/>
      <c r="X387" s="38"/>
      <c r="Y387" s="38"/>
      <c r="Z387" s="38"/>
    </row>
    <row r="388" spans="1:26" ht="22.5" customHeight="1">
      <c r="A388" s="38"/>
      <c r="B388" s="38"/>
      <c r="C388" s="38"/>
      <c r="D388" s="38"/>
      <c r="E388" s="38"/>
      <c r="F388" s="38"/>
      <c r="G388" s="38"/>
      <c r="H388" s="38"/>
      <c r="I388" s="38"/>
      <c r="J388" s="38"/>
      <c r="K388" s="38"/>
      <c r="L388" s="51"/>
      <c r="M388" s="51"/>
      <c r="N388" s="55"/>
      <c r="O388" s="38"/>
      <c r="P388" s="38"/>
      <c r="Q388" s="38"/>
      <c r="R388" s="38"/>
      <c r="S388" s="38"/>
      <c r="T388" s="38"/>
      <c r="U388" s="38"/>
      <c r="V388" s="38"/>
      <c r="W388" s="38"/>
      <c r="X388" s="38"/>
      <c r="Y388" s="38"/>
      <c r="Z388" s="38"/>
    </row>
    <row r="389" spans="1:26" ht="22.5" customHeight="1">
      <c r="A389" s="38"/>
      <c r="B389" s="38"/>
      <c r="C389" s="38"/>
      <c r="D389" s="38"/>
      <c r="E389" s="38"/>
      <c r="F389" s="38"/>
      <c r="G389" s="38"/>
      <c r="H389" s="38"/>
      <c r="I389" s="38"/>
      <c r="J389" s="38"/>
      <c r="K389" s="38"/>
      <c r="L389" s="51"/>
      <c r="M389" s="51"/>
      <c r="N389" s="55"/>
      <c r="O389" s="38"/>
      <c r="P389" s="38"/>
      <c r="Q389" s="38"/>
      <c r="R389" s="38"/>
      <c r="S389" s="38"/>
      <c r="T389" s="38"/>
      <c r="U389" s="38"/>
      <c r="V389" s="38"/>
      <c r="W389" s="38"/>
      <c r="X389" s="38"/>
      <c r="Y389" s="38"/>
      <c r="Z389" s="38"/>
    </row>
    <row r="390" spans="1:26" ht="22.5" customHeight="1">
      <c r="A390" s="38"/>
      <c r="B390" s="38"/>
      <c r="C390" s="38"/>
      <c r="D390" s="38"/>
      <c r="E390" s="38"/>
      <c r="F390" s="38"/>
      <c r="G390" s="38"/>
      <c r="H390" s="38"/>
      <c r="I390" s="38"/>
      <c r="J390" s="38"/>
      <c r="K390" s="38"/>
      <c r="L390" s="51"/>
      <c r="M390" s="51"/>
      <c r="N390" s="55"/>
      <c r="O390" s="38"/>
      <c r="P390" s="38"/>
      <c r="Q390" s="38"/>
      <c r="R390" s="38"/>
      <c r="S390" s="38"/>
      <c r="T390" s="38"/>
      <c r="U390" s="38"/>
      <c r="V390" s="38"/>
      <c r="W390" s="38"/>
      <c r="X390" s="38"/>
      <c r="Y390" s="38"/>
      <c r="Z390" s="38"/>
    </row>
    <row r="391" spans="1:26" ht="22.5" customHeight="1">
      <c r="A391" s="38"/>
      <c r="B391" s="38"/>
      <c r="C391" s="38"/>
      <c r="D391" s="38"/>
      <c r="E391" s="38"/>
      <c r="F391" s="38"/>
      <c r="G391" s="38"/>
      <c r="H391" s="38"/>
      <c r="I391" s="38"/>
      <c r="J391" s="38"/>
      <c r="K391" s="38"/>
      <c r="L391" s="51"/>
      <c r="M391" s="51"/>
      <c r="N391" s="55"/>
      <c r="O391" s="38"/>
      <c r="P391" s="38"/>
      <c r="Q391" s="38"/>
      <c r="R391" s="38"/>
      <c r="S391" s="38"/>
      <c r="T391" s="38"/>
      <c r="U391" s="38"/>
      <c r="V391" s="38"/>
      <c r="W391" s="38"/>
      <c r="X391" s="38"/>
      <c r="Y391" s="38"/>
      <c r="Z391" s="38"/>
    </row>
    <row r="392" spans="1:26" ht="22.5" customHeight="1">
      <c r="A392" s="38"/>
      <c r="B392" s="38"/>
      <c r="C392" s="38"/>
      <c r="D392" s="38"/>
      <c r="E392" s="38"/>
      <c r="F392" s="38"/>
      <c r="G392" s="38"/>
      <c r="H392" s="38"/>
      <c r="I392" s="38"/>
      <c r="J392" s="38"/>
      <c r="K392" s="38"/>
      <c r="L392" s="51"/>
      <c r="M392" s="51"/>
      <c r="N392" s="55"/>
      <c r="O392" s="38"/>
      <c r="P392" s="38"/>
      <c r="Q392" s="38"/>
      <c r="R392" s="38"/>
      <c r="S392" s="38"/>
      <c r="T392" s="38"/>
      <c r="U392" s="38"/>
      <c r="V392" s="38"/>
      <c r="W392" s="38"/>
      <c r="X392" s="38"/>
      <c r="Y392" s="38"/>
      <c r="Z392" s="38"/>
    </row>
    <row r="393" spans="1:26" ht="22.5" customHeight="1">
      <c r="A393" s="38"/>
      <c r="B393" s="38"/>
      <c r="C393" s="38"/>
      <c r="D393" s="38"/>
      <c r="E393" s="38"/>
      <c r="F393" s="38"/>
      <c r="G393" s="38"/>
      <c r="H393" s="38"/>
      <c r="I393" s="38"/>
      <c r="J393" s="38"/>
      <c r="K393" s="38"/>
      <c r="L393" s="51"/>
      <c r="M393" s="51"/>
      <c r="N393" s="55"/>
      <c r="O393" s="38"/>
      <c r="P393" s="38"/>
      <c r="Q393" s="38"/>
      <c r="R393" s="38"/>
      <c r="S393" s="38"/>
      <c r="T393" s="38"/>
      <c r="U393" s="38"/>
      <c r="V393" s="38"/>
      <c r="W393" s="38"/>
      <c r="X393" s="38"/>
      <c r="Y393" s="38"/>
      <c r="Z393" s="38"/>
    </row>
    <row r="394" spans="1:26" ht="22.5" customHeight="1">
      <c r="A394" s="38"/>
      <c r="B394" s="38"/>
      <c r="C394" s="38"/>
      <c r="D394" s="38"/>
      <c r="E394" s="38"/>
      <c r="F394" s="38"/>
      <c r="G394" s="38"/>
      <c r="H394" s="38"/>
      <c r="I394" s="38"/>
      <c r="J394" s="38"/>
      <c r="K394" s="38"/>
      <c r="L394" s="51"/>
      <c r="M394" s="51"/>
      <c r="N394" s="55"/>
      <c r="O394" s="38"/>
      <c r="P394" s="38"/>
      <c r="Q394" s="38"/>
      <c r="R394" s="38"/>
      <c r="S394" s="38"/>
      <c r="T394" s="38"/>
      <c r="U394" s="38"/>
      <c r="V394" s="38"/>
      <c r="W394" s="38"/>
      <c r="X394" s="38"/>
      <c r="Y394" s="38"/>
      <c r="Z394" s="38"/>
    </row>
    <row r="395" spans="1:26" ht="22.5" customHeight="1">
      <c r="A395" s="38"/>
      <c r="B395" s="38"/>
      <c r="C395" s="38"/>
      <c r="D395" s="38"/>
      <c r="E395" s="38"/>
      <c r="F395" s="38"/>
      <c r="G395" s="38"/>
      <c r="H395" s="38"/>
      <c r="I395" s="38"/>
      <c r="J395" s="38"/>
      <c r="K395" s="38"/>
      <c r="L395" s="51"/>
      <c r="M395" s="51"/>
      <c r="N395" s="55"/>
      <c r="O395" s="38"/>
      <c r="P395" s="38"/>
      <c r="Q395" s="38"/>
      <c r="R395" s="38"/>
      <c r="S395" s="38"/>
      <c r="T395" s="38"/>
      <c r="U395" s="38"/>
      <c r="V395" s="38"/>
      <c r="W395" s="38"/>
      <c r="X395" s="38"/>
      <c r="Y395" s="38"/>
      <c r="Z395" s="38"/>
    </row>
    <row r="396" spans="1:26" ht="22.5" customHeight="1">
      <c r="A396" s="38"/>
      <c r="B396" s="38"/>
      <c r="C396" s="38"/>
      <c r="D396" s="38"/>
      <c r="E396" s="38"/>
      <c r="F396" s="38"/>
      <c r="G396" s="38"/>
      <c r="H396" s="38"/>
      <c r="I396" s="38"/>
      <c r="J396" s="38"/>
      <c r="K396" s="38"/>
      <c r="L396" s="51"/>
      <c r="M396" s="51"/>
      <c r="N396" s="55"/>
      <c r="O396" s="38"/>
      <c r="P396" s="38"/>
      <c r="Q396" s="38"/>
      <c r="R396" s="38"/>
      <c r="S396" s="38"/>
      <c r="T396" s="38"/>
      <c r="U396" s="38"/>
      <c r="V396" s="38"/>
      <c r="W396" s="38"/>
      <c r="X396" s="38"/>
      <c r="Y396" s="38"/>
      <c r="Z396" s="38"/>
    </row>
    <row r="397" spans="1:26" ht="22.5" customHeight="1">
      <c r="A397" s="38"/>
      <c r="B397" s="38"/>
      <c r="C397" s="38"/>
      <c r="D397" s="38"/>
      <c r="E397" s="38"/>
      <c r="F397" s="38"/>
      <c r="G397" s="38"/>
      <c r="H397" s="38"/>
      <c r="I397" s="38"/>
      <c r="J397" s="38"/>
      <c r="K397" s="38"/>
      <c r="L397" s="51"/>
      <c r="M397" s="51"/>
      <c r="N397" s="55"/>
      <c r="O397" s="38"/>
      <c r="P397" s="38"/>
      <c r="Q397" s="38"/>
      <c r="R397" s="38"/>
      <c r="S397" s="38"/>
      <c r="T397" s="38"/>
      <c r="U397" s="38"/>
      <c r="V397" s="38"/>
      <c r="W397" s="38"/>
      <c r="X397" s="38"/>
      <c r="Y397" s="38"/>
      <c r="Z397" s="38"/>
    </row>
    <row r="398" spans="1:26" ht="22.5" customHeight="1">
      <c r="A398" s="38"/>
      <c r="B398" s="38"/>
      <c r="C398" s="38"/>
      <c r="D398" s="38"/>
      <c r="E398" s="38"/>
      <c r="F398" s="38"/>
      <c r="G398" s="38"/>
      <c r="H398" s="38"/>
      <c r="I398" s="38"/>
      <c r="J398" s="38"/>
      <c r="K398" s="38"/>
      <c r="L398" s="51"/>
      <c r="M398" s="51"/>
      <c r="N398" s="55"/>
      <c r="O398" s="38"/>
      <c r="P398" s="38"/>
      <c r="Q398" s="38"/>
      <c r="R398" s="38"/>
      <c r="S398" s="38"/>
      <c r="T398" s="38"/>
      <c r="U398" s="38"/>
      <c r="V398" s="38"/>
      <c r="W398" s="38"/>
      <c r="X398" s="38"/>
      <c r="Y398" s="38"/>
      <c r="Z398" s="38"/>
    </row>
    <row r="399" spans="1:26" ht="22.5" customHeight="1">
      <c r="A399" s="38"/>
      <c r="B399" s="38"/>
      <c r="C399" s="38"/>
      <c r="D399" s="38"/>
      <c r="E399" s="38"/>
      <c r="F399" s="38"/>
      <c r="G399" s="38"/>
      <c r="H399" s="38"/>
      <c r="I399" s="38"/>
      <c r="J399" s="38"/>
      <c r="K399" s="38"/>
      <c r="L399" s="51"/>
      <c r="M399" s="51"/>
      <c r="N399" s="55"/>
      <c r="O399" s="38"/>
      <c r="P399" s="38"/>
      <c r="Q399" s="38"/>
      <c r="R399" s="38"/>
      <c r="S399" s="38"/>
      <c r="T399" s="38"/>
      <c r="U399" s="38"/>
      <c r="V399" s="38"/>
      <c r="W399" s="38"/>
      <c r="X399" s="38"/>
      <c r="Y399" s="38"/>
      <c r="Z399" s="38"/>
    </row>
    <row r="400" spans="1:26" ht="22.5" customHeight="1">
      <c r="A400" s="38"/>
      <c r="B400" s="38"/>
      <c r="C400" s="38"/>
      <c r="D400" s="38"/>
      <c r="E400" s="38"/>
      <c r="F400" s="38"/>
      <c r="G400" s="38"/>
      <c r="H400" s="38"/>
      <c r="I400" s="38"/>
      <c r="J400" s="38"/>
      <c r="K400" s="38"/>
      <c r="L400" s="51"/>
      <c r="M400" s="51"/>
      <c r="N400" s="55"/>
      <c r="O400" s="38"/>
      <c r="P400" s="38"/>
      <c r="Q400" s="38"/>
      <c r="R400" s="38"/>
      <c r="S400" s="38"/>
      <c r="T400" s="38"/>
      <c r="U400" s="38"/>
      <c r="V400" s="38"/>
      <c r="W400" s="38"/>
      <c r="X400" s="38"/>
      <c r="Y400" s="38"/>
      <c r="Z400" s="38"/>
    </row>
    <row r="401" spans="1:26" ht="22.5" customHeight="1">
      <c r="A401" s="38"/>
      <c r="B401" s="38"/>
      <c r="C401" s="38"/>
      <c r="D401" s="38"/>
      <c r="E401" s="38"/>
      <c r="F401" s="38"/>
      <c r="G401" s="38"/>
      <c r="H401" s="38"/>
      <c r="I401" s="38"/>
      <c r="J401" s="38"/>
      <c r="K401" s="38"/>
      <c r="L401" s="51"/>
      <c r="M401" s="51"/>
      <c r="N401" s="55"/>
      <c r="O401" s="38"/>
      <c r="P401" s="38"/>
      <c r="Q401" s="38"/>
      <c r="R401" s="38"/>
      <c r="S401" s="38"/>
      <c r="T401" s="38"/>
      <c r="U401" s="38"/>
      <c r="V401" s="38"/>
      <c r="W401" s="38"/>
      <c r="X401" s="38"/>
      <c r="Y401" s="38"/>
      <c r="Z401" s="38"/>
    </row>
    <row r="402" spans="1:26" ht="22.5" customHeight="1">
      <c r="A402" s="38"/>
      <c r="B402" s="38"/>
      <c r="C402" s="38"/>
      <c r="D402" s="38"/>
      <c r="E402" s="38"/>
      <c r="F402" s="38"/>
      <c r="G402" s="38"/>
      <c r="H402" s="38"/>
      <c r="I402" s="38"/>
      <c r="J402" s="38"/>
      <c r="K402" s="38"/>
      <c r="L402" s="51"/>
      <c r="M402" s="51"/>
      <c r="N402" s="55"/>
      <c r="O402" s="38"/>
      <c r="P402" s="38"/>
      <c r="Q402" s="38"/>
      <c r="R402" s="38"/>
      <c r="S402" s="38"/>
      <c r="T402" s="38"/>
      <c r="U402" s="38"/>
      <c r="V402" s="38"/>
      <c r="W402" s="38"/>
      <c r="X402" s="38"/>
      <c r="Y402" s="38"/>
      <c r="Z402" s="38"/>
    </row>
    <row r="403" spans="1:26" ht="22.5" customHeight="1">
      <c r="A403" s="38"/>
      <c r="B403" s="38"/>
      <c r="C403" s="38"/>
      <c r="D403" s="38"/>
      <c r="E403" s="38"/>
      <c r="F403" s="38"/>
      <c r="G403" s="38"/>
      <c r="H403" s="38"/>
      <c r="I403" s="38"/>
      <c r="J403" s="38"/>
      <c r="K403" s="38"/>
      <c r="L403" s="51"/>
      <c r="M403" s="51"/>
      <c r="N403" s="55"/>
      <c r="O403" s="38"/>
      <c r="P403" s="38"/>
      <c r="Q403" s="38"/>
      <c r="R403" s="38"/>
      <c r="S403" s="38"/>
      <c r="T403" s="38"/>
      <c r="U403" s="38"/>
      <c r="V403" s="38"/>
      <c r="W403" s="38"/>
      <c r="X403" s="38"/>
      <c r="Y403" s="38"/>
      <c r="Z403" s="38"/>
    </row>
    <row r="404" spans="1:26" ht="22.5" customHeight="1">
      <c r="A404" s="38"/>
      <c r="B404" s="38"/>
      <c r="C404" s="38"/>
      <c r="D404" s="38"/>
      <c r="E404" s="38"/>
      <c r="F404" s="38"/>
      <c r="G404" s="38"/>
      <c r="H404" s="38"/>
      <c r="I404" s="38"/>
      <c r="J404" s="38"/>
      <c r="K404" s="38"/>
      <c r="L404" s="51"/>
      <c r="M404" s="51"/>
      <c r="N404" s="55"/>
      <c r="O404" s="38"/>
      <c r="P404" s="38"/>
      <c r="Q404" s="38"/>
      <c r="R404" s="38"/>
      <c r="S404" s="38"/>
      <c r="T404" s="38"/>
      <c r="U404" s="38"/>
      <c r="V404" s="38"/>
      <c r="W404" s="38"/>
      <c r="X404" s="38"/>
      <c r="Y404" s="38"/>
      <c r="Z404" s="38"/>
    </row>
    <row r="405" spans="1:26" ht="22.5" customHeight="1">
      <c r="A405" s="38"/>
      <c r="B405" s="38"/>
      <c r="C405" s="38"/>
      <c r="D405" s="38"/>
      <c r="E405" s="38"/>
      <c r="F405" s="38"/>
      <c r="G405" s="38"/>
      <c r="H405" s="38"/>
      <c r="I405" s="38"/>
      <c r="J405" s="38"/>
      <c r="K405" s="38"/>
      <c r="L405" s="51"/>
      <c r="M405" s="51"/>
      <c r="N405" s="55"/>
      <c r="O405" s="38"/>
      <c r="P405" s="38"/>
      <c r="Q405" s="38"/>
      <c r="R405" s="38"/>
      <c r="S405" s="38"/>
      <c r="T405" s="38"/>
      <c r="U405" s="38"/>
      <c r="V405" s="38"/>
      <c r="W405" s="38"/>
      <c r="X405" s="38"/>
      <c r="Y405" s="38"/>
      <c r="Z405" s="38"/>
    </row>
    <row r="406" spans="1:26" ht="22.5" customHeight="1">
      <c r="A406" s="38"/>
      <c r="B406" s="38"/>
      <c r="C406" s="38"/>
      <c r="D406" s="38"/>
      <c r="E406" s="38"/>
      <c r="F406" s="38"/>
      <c r="G406" s="38"/>
      <c r="H406" s="38"/>
      <c r="I406" s="38"/>
      <c r="J406" s="38"/>
      <c r="K406" s="38"/>
      <c r="L406" s="51"/>
      <c r="M406" s="51"/>
      <c r="N406" s="55"/>
      <c r="O406" s="38"/>
      <c r="P406" s="38"/>
      <c r="Q406" s="38"/>
      <c r="R406" s="38"/>
      <c r="S406" s="38"/>
      <c r="T406" s="38"/>
      <c r="U406" s="38"/>
      <c r="V406" s="38"/>
      <c r="W406" s="38"/>
      <c r="X406" s="38"/>
      <c r="Y406" s="38"/>
      <c r="Z406" s="38"/>
    </row>
    <row r="407" spans="1:26" ht="22.5" customHeight="1">
      <c r="A407" s="38"/>
      <c r="B407" s="38"/>
      <c r="C407" s="38"/>
      <c r="D407" s="38"/>
      <c r="E407" s="38"/>
      <c r="F407" s="38"/>
      <c r="G407" s="38"/>
      <c r="H407" s="38"/>
      <c r="I407" s="38"/>
      <c r="J407" s="38"/>
      <c r="K407" s="38"/>
      <c r="L407" s="51"/>
      <c r="M407" s="51"/>
      <c r="N407" s="55"/>
      <c r="O407" s="38"/>
      <c r="P407" s="38"/>
      <c r="Q407" s="38"/>
      <c r="R407" s="38"/>
      <c r="S407" s="38"/>
      <c r="T407" s="38"/>
      <c r="U407" s="38"/>
      <c r="V407" s="38"/>
      <c r="W407" s="38"/>
      <c r="X407" s="38"/>
      <c r="Y407" s="38"/>
      <c r="Z407" s="38"/>
    </row>
    <row r="408" spans="1:26" ht="22.5" customHeight="1">
      <c r="A408" s="38"/>
      <c r="B408" s="38"/>
      <c r="C408" s="38"/>
      <c r="D408" s="38"/>
      <c r="E408" s="38"/>
      <c r="F408" s="38"/>
      <c r="G408" s="38"/>
      <c r="H408" s="38"/>
      <c r="I408" s="38"/>
      <c r="J408" s="38"/>
      <c r="K408" s="38"/>
      <c r="L408" s="51"/>
      <c r="M408" s="51"/>
      <c r="N408" s="55"/>
      <c r="O408" s="38"/>
      <c r="P408" s="38"/>
      <c r="Q408" s="38"/>
      <c r="R408" s="38"/>
      <c r="S408" s="38"/>
      <c r="T408" s="38"/>
      <c r="U408" s="38"/>
      <c r="V408" s="38"/>
      <c r="W408" s="38"/>
      <c r="X408" s="38"/>
      <c r="Y408" s="38"/>
      <c r="Z408" s="38"/>
    </row>
    <row r="409" spans="1:26" ht="22.5" customHeight="1">
      <c r="A409" s="38"/>
      <c r="B409" s="38"/>
      <c r="C409" s="38"/>
      <c r="D409" s="38"/>
      <c r="E409" s="38"/>
      <c r="F409" s="38"/>
      <c r="G409" s="38"/>
      <c r="H409" s="38"/>
      <c r="I409" s="38"/>
      <c r="J409" s="38"/>
      <c r="K409" s="38"/>
      <c r="L409" s="51"/>
      <c r="M409" s="51"/>
      <c r="N409" s="55"/>
      <c r="O409" s="38"/>
      <c r="P409" s="38"/>
      <c r="Q409" s="38"/>
      <c r="R409" s="38"/>
      <c r="S409" s="38"/>
      <c r="T409" s="38"/>
      <c r="U409" s="38"/>
      <c r="V409" s="38"/>
      <c r="W409" s="38"/>
      <c r="X409" s="38"/>
      <c r="Y409" s="38"/>
      <c r="Z409" s="38"/>
    </row>
    <row r="410" spans="1:26" ht="22.5" customHeight="1">
      <c r="A410" s="38"/>
      <c r="B410" s="38"/>
      <c r="C410" s="38"/>
      <c r="D410" s="38"/>
      <c r="E410" s="38"/>
      <c r="F410" s="38"/>
      <c r="G410" s="38"/>
      <c r="H410" s="38"/>
      <c r="I410" s="38"/>
      <c r="J410" s="38"/>
      <c r="K410" s="38"/>
      <c r="L410" s="51"/>
      <c r="M410" s="51"/>
      <c r="N410" s="55"/>
      <c r="O410" s="38"/>
      <c r="P410" s="38"/>
      <c r="Q410" s="38"/>
      <c r="R410" s="38"/>
      <c r="S410" s="38"/>
      <c r="T410" s="38"/>
      <c r="U410" s="38"/>
      <c r="V410" s="38"/>
      <c r="W410" s="38"/>
      <c r="X410" s="38"/>
      <c r="Y410" s="38"/>
      <c r="Z410" s="38"/>
    </row>
    <row r="411" spans="1:26" ht="22.5" customHeight="1">
      <c r="A411" s="38"/>
      <c r="B411" s="38"/>
      <c r="C411" s="38"/>
      <c r="D411" s="38"/>
      <c r="E411" s="38"/>
      <c r="F411" s="38"/>
      <c r="G411" s="38"/>
      <c r="H411" s="38"/>
      <c r="I411" s="38"/>
      <c r="J411" s="38"/>
      <c r="K411" s="38"/>
      <c r="L411" s="51"/>
      <c r="M411" s="51"/>
      <c r="N411" s="55"/>
      <c r="O411" s="38"/>
      <c r="P411" s="38"/>
      <c r="Q411" s="38"/>
      <c r="R411" s="38"/>
      <c r="S411" s="38"/>
      <c r="T411" s="38"/>
      <c r="U411" s="38"/>
      <c r="V411" s="38"/>
      <c r="W411" s="38"/>
      <c r="X411" s="38"/>
      <c r="Y411" s="38"/>
      <c r="Z411" s="38"/>
    </row>
    <row r="412" spans="1:26" ht="22.5" customHeight="1">
      <c r="A412" s="38"/>
      <c r="B412" s="38"/>
      <c r="C412" s="38"/>
      <c r="D412" s="38"/>
      <c r="E412" s="38"/>
      <c r="F412" s="38"/>
      <c r="G412" s="38"/>
      <c r="H412" s="38"/>
      <c r="I412" s="38"/>
      <c r="J412" s="38"/>
      <c r="K412" s="38"/>
      <c r="L412" s="51"/>
      <c r="M412" s="51"/>
      <c r="N412" s="55"/>
      <c r="O412" s="38"/>
      <c r="P412" s="38"/>
      <c r="Q412" s="38"/>
      <c r="R412" s="38"/>
      <c r="S412" s="38"/>
      <c r="T412" s="38"/>
      <c r="U412" s="38"/>
      <c r="V412" s="38"/>
      <c r="W412" s="38"/>
      <c r="X412" s="38"/>
      <c r="Y412" s="38"/>
      <c r="Z412" s="38"/>
    </row>
    <row r="413" spans="1:26" ht="22.5" customHeight="1">
      <c r="A413" s="38"/>
      <c r="B413" s="38"/>
      <c r="C413" s="38"/>
      <c r="D413" s="38"/>
      <c r="E413" s="38"/>
      <c r="F413" s="38"/>
      <c r="G413" s="38"/>
      <c r="H413" s="38"/>
      <c r="I413" s="38"/>
      <c r="J413" s="38"/>
      <c r="K413" s="38"/>
      <c r="L413" s="51"/>
      <c r="M413" s="51"/>
      <c r="N413" s="55"/>
      <c r="O413" s="38"/>
      <c r="P413" s="38"/>
      <c r="Q413" s="38"/>
      <c r="R413" s="38"/>
      <c r="S413" s="38"/>
      <c r="T413" s="38"/>
      <c r="U413" s="38"/>
      <c r="V413" s="38"/>
      <c r="W413" s="38"/>
      <c r="X413" s="38"/>
      <c r="Y413" s="38"/>
      <c r="Z413" s="38"/>
    </row>
    <row r="414" spans="1:26" ht="22.5" customHeight="1">
      <c r="A414" s="38"/>
      <c r="B414" s="38"/>
      <c r="C414" s="38"/>
      <c r="D414" s="38"/>
      <c r="E414" s="38"/>
      <c r="F414" s="38"/>
      <c r="G414" s="38"/>
      <c r="H414" s="38"/>
      <c r="I414" s="38"/>
      <c r="J414" s="38"/>
      <c r="K414" s="38"/>
      <c r="L414" s="51"/>
      <c r="M414" s="51"/>
      <c r="N414" s="55"/>
      <c r="O414" s="38"/>
      <c r="P414" s="38"/>
      <c r="Q414" s="38"/>
      <c r="R414" s="38"/>
      <c r="S414" s="38"/>
      <c r="T414" s="38"/>
      <c r="U414" s="38"/>
      <c r="V414" s="38"/>
      <c r="W414" s="38"/>
      <c r="X414" s="38"/>
      <c r="Y414" s="38"/>
      <c r="Z414" s="38"/>
    </row>
    <row r="415" spans="1:26" ht="22.5" customHeight="1">
      <c r="A415" s="38"/>
      <c r="B415" s="38"/>
      <c r="C415" s="38"/>
      <c r="D415" s="38"/>
      <c r="E415" s="38"/>
      <c r="F415" s="38"/>
      <c r="G415" s="38"/>
      <c r="H415" s="38"/>
      <c r="I415" s="38"/>
      <c r="J415" s="38"/>
      <c r="K415" s="38"/>
      <c r="L415" s="51"/>
      <c r="M415" s="51"/>
      <c r="N415" s="55"/>
      <c r="O415" s="38"/>
      <c r="P415" s="38"/>
      <c r="Q415" s="38"/>
      <c r="R415" s="38"/>
      <c r="S415" s="38"/>
      <c r="T415" s="38"/>
      <c r="U415" s="38"/>
      <c r="V415" s="38"/>
      <c r="W415" s="38"/>
      <c r="X415" s="38"/>
      <c r="Y415" s="38"/>
      <c r="Z415" s="38"/>
    </row>
    <row r="416" spans="1:26" ht="22.5" customHeight="1">
      <c r="A416" s="38"/>
      <c r="B416" s="38"/>
      <c r="C416" s="38"/>
      <c r="D416" s="38"/>
      <c r="E416" s="38"/>
      <c r="F416" s="38"/>
      <c r="G416" s="38"/>
      <c r="H416" s="38"/>
      <c r="I416" s="38"/>
      <c r="J416" s="38"/>
      <c r="K416" s="38"/>
      <c r="L416" s="51"/>
      <c r="M416" s="51"/>
      <c r="N416" s="55"/>
      <c r="O416" s="38"/>
      <c r="P416" s="38"/>
      <c r="Q416" s="38"/>
      <c r="R416" s="38"/>
      <c r="S416" s="38"/>
      <c r="T416" s="38"/>
      <c r="U416" s="38"/>
      <c r="V416" s="38"/>
      <c r="W416" s="38"/>
      <c r="X416" s="38"/>
      <c r="Y416" s="38"/>
      <c r="Z416" s="38"/>
    </row>
    <row r="417" spans="1:26" ht="22.5" customHeight="1">
      <c r="A417" s="38"/>
      <c r="B417" s="38"/>
      <c r="C417" s="38"/>
      <c r="D417" s="38"/>
      <c r="E417" s="38"/>
      <c r="F417" s="38"/>
      <c r="G417" s="38"/>
      <c r="H417" s="38"/>
      <c r="I417" s="38"/>
      <c r="J417" s="38"/>
      <c r="K417" s="38"/>
      <c r="L417" s="51"/>
      <c r="M417" s="51"/>
      <c r="N417" s="55"/>
      <c r="O417" s="38"/>
      <c r="P417" s="38"/>
      <c r="Q417" s="38"/>
      <c r="R417" s="38"/>
      <c r="S417" s="38"/>
      <c r="T417" s="38"/>
      <c r="U417" s="38"/>
      <c r="V417" s="38"/>
      <c r="W417" s="38"/>
      <c r="X417" s="38"/>
      <c r="Y417" s="38"/>
      <c r="Z417" s="38"/>
    </row>
    <row r="418" spans="1:26" ht="22.5" customHeight="1">
      <c r="A418" s="38"/>
      <c r="B418" s="38"/>
      <c r="C418" s="38"/>
      <c r="D418" s="38"/>
      <c r="E418" s="38"/>
      <c r="F418" s="38"/>
      <c r="G418" s="38"/>
      <c r="H418" s="38"/>
      <c r="I418" s="38"/>
      <c r="J418" s="38"/>
      <c r="K418" s="38"/>
      <c r="L418" s="51"/>
      <c r="M418" s="51"/>
      <c r="N418" s="55"/>
      <c r="O418" s="38"/>
      <c r="P418" s="38"/>
      <c r="Q418" s="38"/>
      <c r="R418" s="38"/>
      <c r="S418" s="38"/>
      <c r="T418" s="38"/>
      <c r="U418" s="38"/>
      <c r="V418" s="38"/>
      <c r="W418" s="38"/>
      <c r="X418" s="38"/>
      <c r="Y418" s="38"/>
      <c r="Z418" s="38"/>
    </row>
    <row r="419" spans="1:26" ht="22.5" customHeight="1">
      <c r="A419" s="38"/>
      <c r="B419" s="38"/>
      <c r="C419" s="38"/>
      <c r="D419" s="38"/>
      <c r="E419" s="38"/>
      <c r="F419" s="38"/>
      <c r="G419" s="38"/>
      <c r="H419" s="38"/>
      <c r="I419" s="38"/>
      <c r="J419" s="38"/>
      <c r="K419" s="38"/>
      <c r="L419" s="51"/>
      <c r="M419" s="51"/>
      <c r="N419" s="55"/>
      <c r="O419" s="38"/>
      <c r="P419" s="38"/>
      <c r="Q419" s="38"/>
      <c r="R419" s="38"/>
      <c r="S419" s="38"/>
      <c r="T419" s="38"/>
      <c r="U419" s="38"/>
      <c r="V419" s="38"/>
      <c r="W419" s="38"/>
      <c r="X419" s="38"/>
      <c r="Y419" s="38"/>
      <c r="Z419" s="38"/>
    </row>
    <row r="420" spans="1:26" ht="22.5" customHeight="1">
      <c r="A420" s="38"/>
      <c r="B420" s="38"/>
      <c r="C420" s="38"/>
      <c r="D420" s="38"/>
      <c r="E420" s="38"/>
      <c r="F420" s="38"/>
      <c r="G420" s="38"/>
      <c r="H420" s="38"/>
      <c r="I420" s="38"/>
      <c r="J420" s="38"/>
      <c r="K420" s="38"/>
      <c r="L420" s="51"/>
      <c r="M420" s="51"/>
      <c r="N420" s="55"/>
      <c r="O420" s="38"/>
      <c r="P420" s="38"/>
      <c r="Q420" s="38"/>
      <c r="R420" s="38"/>
      <c r="S420" s="38"/>
      <c r="T420" s="38"/>
      <c r="U420" s="38"/>
      <c r="V420" s="38"/>
      <c r="W420" s="38"/>
      <c r="X420" s="38"/>
      <c r="Y420" s="38"/>
      <c r="Z420" s="38"/>
    </row>
    <row r="421" spans="1:26" ht="22.5" customHeight="1">
      <c r="A421" s="38"/>
      <c r="B421" s="38"/>
      <c r="C421" s="38"/>
      <c r="D421" s="38"/>
      <c r="E421" s="38"/>
      <c r="F421" s="38"/>
      <c r="G421" s="38"/>
      <c r="H421" s="38"/>
      <c r="I421" s="38"/>
      <c r="J421" s="38"/>
      <c r="K421" s="38"/>
      <c r="L421" s="51"/>
      <c r="M421" s="51"/>
      <c r="N421" s="55"/>
      <c r="O421" s="38"/>
      <c r="P421" s="38"/>
      <c r="Q421" s="38"/>
      <c r="R421" s="38"/>
      <c r="S421" s="38"/>
      <c r="T421" s="38"/>
      <c r="U421" s="38"/>
      <c r="V421" s="38"/>
      <c r="W421" s="38"/>
      <c r="X421" s="38"/>
      <c r="Y421" s="38"/>
      <c r="Z421" s="38"/>
    </row>
    <row r="422" spans="1:26" ht="22.5" customHeight="1">
      <c r="A422" s="38"/>
      <c r="B422" s="38"/>
      <c r="C422" s="38"/>
      <c r="D422" s="38"/>
      <c r="E422" s="38"/>
      <c r="F422" s="38"/>
      <c r="G422" s="38"/>
      <c r="H422" s="38"/>
      <c r="I422" s="38"/>
      <c r="J422" s="38"/>
      <c r="K422" s="38"/>
      <c r="L422" s="51"/>
      <c r="M422" s="51"/>
      <c r="N422" s="55"/>
      <c r="O422" s="38"/>
      <c r="P422" s="38"/>
      <c r="Q422" s="38"/>
      <c r="R422" s="38"/>
      <c r="S422" s="38"/>
      <c r="T422" s="38"/>
      <c r="U422" s="38"/>
      <c r="V422" s="38"/>
      <c r="W422" s="38"/>
      <c r="X422" s="38"/>
      <c r="Y422" s="38"/>
      <c r="Z422" s="38"/>
    </row>
    <row r="423" spans="1:26" ht="22.5" customHeight="1">
      <c r="A423" s="38"/>
      <c r="B423" s="38"/>
      <c r="C423" s="38"/>
      <c r="D423" s="38"/>
      <c r="E423" s="38"/>
      <c r="F423" s="38"/>
      <c r="G423" s="38"/>
      <c r="H423" s="38"/>
      <c r="I423" s="38"/>
      <c r="J423" s="38"/>
      <c r="K423" s="38"/>
      <c r="L423" s="51"/>
      <c r="M423" s="51"/>
      <c r="N423" s="55"/>
      <c r="O423" s="38"/>
      <c r="P423" s="38"/>
      <c r="Q423" s="38"/>
      <c r="R423" s="38"/>
      <c r="S423" s="38"/>
      <c r="T423" s="38"/>
      <c r="U423" s="38"/>
      <c r="V423" s="38"/>
      <c r="W423" s="38"/>
      <c r="X423" s="38"/>
      <c r="Y423" s="38"/>
      <c r="Z423" s="38"/>
    </row>
    <row r="424" spans="1:26" ht="22.5" customHeight="1">
      <c r="A424" s="38"/>
      <c r="B424" s="38"/>
      <c r="C424" s="38"/>
      <c r="D424" s="38"/>
      <c r="E424" s="38"/>
      <c r="F424" s="38"/>
      <c r="G424" s="38"/>
      <c r="H424" s="38"/>
      <c r="I424" s="38"/>
      <c r="J424" s="38"/>
      <c r="K424" s="38"/>
      <c r="L424" s="51"/>
      <c r="M424" s="51"/>
      <c r="N424" s="55"/>
      <c r="O424" s="38"/>
      <c r="P424" s="38"/>
      <c r="Q424" s="38"/>
      <c r="R424" s="38"/>
      <c r="S424" s="38"/>
      <c r="T424" s="38"/>
      <c r="U424" s="38"/>
      <c r="V424" s="38"/>
      <c r="W424" s="38"/>
      <c r="X424" s="38"/>
      <c r="Y424" s="38"/>
      <c r="Z424" s="38"/>
    </row>
    <row r="425" spans="1:26" ht="22.5" customHeight="1">
      <c r="A425" s="38"/>
      <c r="B425" s="38"/>
      <c r="C425" s="38"/>
      <c r="D425" s="38"/>
      <c r="E425" s="38"/>
      <c r="F425" s="38"/>
      <c r="G425" s="38"/>
      <c r="H425" s="38"/>
      <c r="I425" s="38"/>
      <c r="J425" s="38"/>
      <c r="K425" s="38"/>
      <c r="L425" s="51"/>
      <c r="M425" s="51"/>
      <c r="N425" s="55"/>
      <c r="O425" s="38"/>
      <c r="P425" s="38"/>
      <c r="Q425" s="38"/>
      <c r="R425" s="38"/>
      <c r="S425" s="38"/>
      <c r="T425" s="38"/>
      <c r="U425" s="38"/>
      <c r="V425" s="38"/>
      <c r="W425" s="38"/>
      <c r="X425" s="38"/>
      <c r="Y425" s="38"/>
      <c r="Z425" s="38"/>
    </row>
    <row r="426" spans="1:26" ht="22.5" customHeight="1">
      <c r="A426" s="38"/>
      <c r="B426" s="38"/>
      <c r="C426" s="38"/>
      <c r="D426" s="38"/>
      <c r="E426" s="38"/>
      <c r="F426" s="38"/>
      <c r="G426" s="38"/>
      <c r="H426" s="38"/>
      <c r="I426" s="38"/>
      <c r="J426" s="38"/>
      <c r="K426" s="38"/>
      <c r="L426" s="51"/>
      <c r="M426" s="51"/>
      <c r="N426" s="55"/>
      <c r="O426" s="38"/>
      <c r="P426" s="38"/>
      <c r="Q426" s="38"/>
      <c r="R426" s="38"/>
      <c r="S426" s="38"/>
      <c r="T426" s="38"/>
      <c r="U426" s="38"/>
      <c r="V426" s="38"/>
      <c r="W426" s="38"/>
      <c r="X426" s="38"/>
      <c r="Y426" s="38"/>
      <c r="Z426" s="38"/>
    </row>
    <row r="427" spans="1:26" ht="22.5" customHeight="1">
      <c r="A427" s="38"/>
      <c r="B427" s="38"/>
      <c r="C427" s="38"/>
      <c r="D427" s="38"/>
      <c r="E427" s="38"/>
      <c r="F427" s="38"/>
      <c r="G427" s="38"/>
      <c r="H427" s="38"/>
      <c r="I427" s="38"/>
      <c r="J427" s="38"/>
      <c r="K427" s="38"/>
      <c r="L427" s="51"/>
      <c r="M427" s="51"/>
      <c r="N427" s="55"/>
      <c r="O427" s="38"/>
      <c r="P427" s="38"/>
      <c r="Q427" s="38"/>
      <c r="R427" s="38"/>
      <c r="S427" s="38"/>
      <c r="T427" s="38"/>
      <c r="U427" s="38"/>
      <c r="V427" s="38"/>
      <c r="W427" s="38"/>
      <c r="X427" s="38"/>
      <c r="Y427" s="38"/>
      <c r="Z427" s="38"/>
    </row>
    <row r="428" spans="1:26" ht="22.5" customHeight="1">
      <c r="A428" s="38"/>
      <c r="B428" s="38"/>
      <c r="C428" s="38"/>
      <c r="D428" s="38"/>
      <c r="E428" s="38"/>
      <c r="F428" s="38"/>
      <c r="G428" s="38"/>
      <c r="H428" s="38"/>
      <c r="I428" s="38"/>
      <c r="J428" s="38"/>
      <c r="K428" s="38"/>
      <c r="L428" s="51"/>
      <c r="M428" s="51"/>
      <c r="N428" s="55"/>
      <c r="O428" s="38"/>
      <c r="P428" s="38"/>
      <c r="Q428" s="38"/>
      <c r="R428" s="38"/>
      <c r="S428" s="38"/>
      <c r="T428" s="38"/>
      <c r="U428" s="38"/>
      <c r="V428" s="38"/>
      <c r="W428" s="38"/>
      <c r="X428" s="38"/>
      <c r="Y428" s="38"/>
      <c r="Z428" s="38"/>
    </row>
    <row r="429" spans="1:26" ht="22.5" customHeight="1">
      <c r="A429" s="38"/>
      <c r="B429" s="38"/>
      <c r="C429" s="38"/>
      <c r="D429" s="38"/>
      <c r="E429" s="38"/>
      <c r="F429" s="38"/>
      <c r="G429" s="38"/>
      <c r="H429" s="38"/>
      <c r="I429" s="38"/>
      <c r="J429" s="38"/>
      <c r="K429" s="38"/>
      <c r="L429" s="51"/>
      <c r="M429" s="51"/>
      <c r="N429" s="55"/>
      <c r="O429" s="38"/>
      <c r="P429" s="38"/>
      <c r="Q429" s="38"/>
      <c r="R429" s="38"/>
      <c r="S429" s="38"/>
      <c r="T429" s="38"/>
      <c r="U429" s="38"/>
      <c r="V429" s="38"/>
      <c r="W429" s="38"/>
      <c r="X429" s="38"/>
      <c r="Y429" s="38"/>
      <c r="Z429" s="38"/>
    </row>
    <row r="430" spans="1:26" ht="22.5" customHeight="1">
      <c r="A430" s="38"/>
      <c r="B430" s="38"/>
      <c r="C430" s="38"/>
      <c r="D430" s="38"/>
      <c r="E430" s="38"/>
      <c r="F430" s="38"/>
      <c r="G430" s="38"/>
      <c r="H430" s="38"/>
      <c r="I430" s="38"/>
      <c r="J430" s="38"/>
      <c r="K430" s="38"/>
      <c r="L430" s="51"/>
      <c r="M430" s="51"/>
      <c r="N430" s="55"/>
      <c r="O430" s="38"/>
      <c r="P430" s="38"/>
      <c r="Q430" s="38"/>
      <c r="R430" s="38"/>
      <c r="S430" s="38"/>
      <c r="T430" s="38"/>
      <c r="U430" s="38"/>
      <c r="V430" s="38"/>
      <c r="W430" s="38"/>
      <c r="X430" s="38"/>
      <c r="Y430" s="38"/>
      <c r="Z430" s="38"/>
    </row>
    <row r="431" spans="1:26" ht="22.5" customHeight="1">
      <c r="A431" s="38"/>
      <c r="B431" s="38"/>
      <c r="C431" s="38"/>
      <c r="D431" s="38"/>
      <c r="E431" s="38"/>
      <c r="F431" s="38"/>
      <c r="G431" s="38"/>
      <c r="H431" s="38"/>
      <c r="I431" s="38"/>
      <c r="J431" s="38"/>
      <c r="K431" s="38"/>
      <c r="L431" s="51"/>
      <c r="M431" s="51"/>
      <c r="N431" s="55"/>
      <c r="O431" s="38"/>
      <c r="P431" s="38"/>
      <c r="Q431" s="38"/>
      <c r="R431" s="38"/>
      <c r="S431" s="38"/>
      <c r="T431" s="38"/>
      <c r="U431" s="38"/>
      <c r="V431" s="38"/>
      <c r="W431" s="38"/>
      <c r="X431" s="38"/>
      <c r="Y431" s="38"/>
      <c r="Z431" s="38"/>
    </row>
    <row r="432" spans="1:26" ht="22.5" customHeight="1">
      <c r="A432" s="38"/>
      <c r="B432" s="38"/>
      <c r="C432" s="38"/>
      <c r="D432" s="38"/>
      <c r="E432" s="38"/>
      <c r="F432" s="38"/>
      <c r="G432" s="38"/>
      <c r="H432" s="38"/>
      <c r="I432" s="38"/>
      <c r="J432" s="38"/>
      <c r="K432" s="38"/>
      <c r="L432" s="51"/>
      <c r="M432" s="51"/>
      <c r="N432" s="55"/>
      <c r="O432" s="38"/>
      <c r="P432" s="38"/>
      <c r="Q432" s="38"/>
      <c r="R432" s="38"/>
      <c r="S432" s="38"/>
      <c r="T432" s="38"/>
      <c r="U432" s="38"/>
      <c r="V432" s="38"/>
      <c r="W432" s="38"/>
      <c r="X432" s="38"/>
      <c r="Y432" s="38"/>
      <c r="Z432" s="38"/>
    </row>
    <row r="433" spans="1:26" ht="22.5" customHeight="1">
      <c r="A433" s="38"/>
      <c r="B433" s="38"/>
      <c r="C433" s="38"/>
      <c r="D433" s="38"/>
      <c r="E433" s="38"/>
      <c r="F433" s="38"/>
      <c r="G433" s="38"/>
      <c r="H433" s="38"/>
      <c r="I433" s="38"/>
      <c r="J433" s="38"/>
      <c r="K433" s="38"/>
      <c r="L433" s="51"/>
      <c r="M433" s="51"/>
      <c r="N433" s="55"/>
      <c r="O433" s="38"/>
      <c r="P433" s="38"/>
      <c r="Q433" s="38"/>
      <c r="R433" s="38"/>
      <c r="S433" s="38"/>
      <c r="T433" s="38"/>
      <c r="U433" s="38"/>
      <c r="V433" s="38"/>
      <c r="W433" s="38"/>
      <c r="X433" s="38"/>
      <c r="Y433" s="38"/>
      <c r="Z433" s="38"/>
    </row>
    <row r="434" spans="1:26" ht="22.5" customHeight="1">
      <c r="A434" s="38"/>
      <c r="B434" s="38"/>
      <c r="C434" s="38"/>
      <c r="D434" s="38"/>
      <c r="E434" s="38"/>
      <c r="F434" s="38"/>
      <c r="G434" s="38"/>
      <c r="H434" s="38"/>
      <c r="I434" s="38"/>
      <c r="J434" s="38"/>
      <c r="K434" s="38"/>
      <c r="L434" s="51"/>
      <c r="M434" s="51"/>
      <c r="N434" s="55"/>
      <c r="O434" s="38"/>
      <c r="P434" s="38"/>
      <c r="Q434" s="38"/>
      <c r="R434" s="38"/>
      <c r="S434" s="38"/>
      <c r="T434" s="38"/>
      <c r="U434" s="38"/>
      <c r="V434" s="38"/>
      <c r="W434" s="38"/>
      <c r="X434" s="38"/>
      <c r="Y434" s="38"/>
      <c r="Z434" s="38"/>
    </row>
    <row r="435" spans="1:26" ht="22.5" customHeight="1">
      <c r="A435" s="38"/>
      <c r="B435" s="38"/>
      <c r="C435" s="38"/>
      <c r="D435" s="38"/>
      <c r="E435" s="38"/>
      <c r="F435" s="38"/>
      <c r="G435" s="38"/>
      <c r="H435" s="38"/>
      <c r="I435" s="38"/>
      <c r="J435" s="38"/>
      <c r="K435" s="38"/>
      <c r="L435" s="51"/>
      <c r="M435" s="51"/>
      <c r="N435" s="55"/>
      <c r="O435" s="38"/>
      <c r="P435" s="38"/>
      <c r="Q435" s="38"/>
      <c r="R435" s="38"/>
      <c r="S435" s="38"/>
      <c r="T435" s="38"/>
      <c r="U435" s="38"/>
      <c r="V435" s="38"/>
      <c r="W435" s="38"/>
      <c r="X435" s="38"/>
      <c r="Y435" s="38"/>
      <c r="Z435" s="38"/>
    </row>
    <row r="436" spans="1:26" ht="22.5" customHeight="1">
      <c r="A436" s="38"/>
      <c r="B436" s="38"/>
      <c r="C436" s="38"/>
      <c r="D436" s="38"/>
      <c r="E436" s="38"/>
      <c r="F436" s="38"/>
      <c r="G436" s="38"/>
      <c r="H436" s="38"/>
      <c r="I436" s="38"/>
      <c r="J436" s="38"/>
      <c r="K436" s="38"/>
      <c r="L436" s="51"/>
      <c r="M436" s="51"/>
      <c r="N436" s="55"/>
      <c r="O436" s="38"/>
      <c r="P436" s="38"/>
      <c r="Q436" s="38"/>
      <c r="R436" s="38"/>
      <c r="S436" s="38"/>
      <c r="T436" s="38"/>
      <c r="U436" s="38"/>
      <c r="V436" s="38"/>
      <c r="W436" s="38"/>
      <c r="X436" s="38"/>
      <c r="Y436" s="38"/>
      <c r="Z436" s="38"/>
    </row>
    <row r="437" spans="1:26" ht="22.5" customHeight="1">
      <c r="A437" s="38"/>
      <c r="B437" s="38"/>
      <c r="C437" s="38"/>
      <c r="D437" s="38"/>
      <c r="E437" s="38"/>
      <c r="F437" s="38"/>
      <c r="G437" s="38"/>
      <c r="H437" s="38"/>
      <c r="I437" s="38"/>
      <c r="J437" s="38"/>
      <c r="K437" s="38"/>
      <c r="L437" s="51"/>
      <c r="M437" s="51"/>
      <c r="N437" s="55"/>
      <c r="O437" s="38"/>
      <c r="P437" s="38"/>
      <c r="Q437" s="38"/>
      <c r="R437" s="38"/>
      <c r="S437" s="38"/>
      <c r="T437" s="38"/>
      <c r="U437" s="38"/>
      <c r="V437" s="38"/>
      <c r="W437" s="38"/>
      <c r="X437" s="38"/>
      <c r="Y437" s="38"/>
      <c r="Z437" s="38"/>
    </row>
    <row r="438" spans="1:26" ht="22.5" customHeight="1">
      <c r="A438" s="38"/>
      <c r="B438" s="38"/>
      <c r="C438" s="38"/>
      <c r="D438" s="38"/>
      <c r="E438" s="38"/>
      <c r="F438" s="38"/>
      <c r="G438" s="38"/>
      <c r="H438" s="38"/>
      <c r="I438" s="38"/>
      <c r="J438" s="38"/>
      <c r="K438" s="38"/>
      <c r="L438" s="51"/>
      <c r="M438" s="51"/>
      <c r="N438" s="55"/>
      <c r="O438" s="38"/>
      <c r="P438" s="38"/>
      <c r="Q438" s="38"/>
      <c r="R438" s="38"/>
      <c r="S438" s="38"/>
      <c r="T438" s="38"/>
      <c r="U438" s="38"/>
      <c r="V438" s="38"/>
      <c r="W438" s="38"/>
      <c r="X438" s="38"/>
      <c r="Y438" s="38"/>
      <c r="Z438" s="38"/>
    </row>
    <row r="439" spans="1:26" ht="22.5" customHeight="1">
      <c r="A439" s="38"/>
      <c r="B439" s="38"/>
      <c r="C439" s="38"/>
      <c r="D439" s="38"/>
      <c r="E439" s="38"/>
      <c r="F439" s="38"/>
      <c r="G439" s="38"/>
      <c r="H439" s="38"/>
      <c r="I439" s="38"/>
      <c r="J439" s="38"/>
      <c r="K439" s="38"/>
      <c r="L439" s="51"/>
      <c r="M439" s="51"/>
      <c r="N439" s="55"/>
      <c r="O439" s="38"/>
      <c r="P439" s="38"/>
      <c r="Q439" s="38"/>
      <c r="R439" s="38"/>
      <c r="S439" s="38"/>
      <c r="T439" s="38"/>
      <c r="U439" s="38"/>
      <c r="V439" s="38"/>
      <c r="W439" s="38"/>
      <c r="X439" s="38"/>
      <c r="Y439" s="38"/>
      <c r="Z439" s="38"/>
    </row>
    <row r="440" spans="1:26" ht="22.5" customHeight="1">
      <c r="A440" s="38"/>
      <c r="B440" s="38"/>
      <c r="C440" s="38"/>
      <c r="D440" s="38"/>
      <c r="E440" s="38"/>
      <c r="F440" s="38"/>
      <c r="G440" s="38"/>
      <c r="H440" s="38"/>
      <c r="I440" s="38"/>
      <c r="J440" s="38"/>
      <c r="K440" s="38"/>
      <c r="L440" s="51"/>
      <c r="M440" s="51"/>
      <c r="N440" s="55"/>
      <c r="O440" s="38"/>
      <c r="P440" s="38"/>
      <c r="Q440" s="38"/>
      <c r="R440" s="38"/>
      <c r="S440" s="38"/>
      <c r="T440" s="38"/>
      <c r="U440" s="38"/>
      <c r="V440" s="38"/>
      <c r="W440" s="38"/>
      <c r="X440" s="38"/>
      <c r="Y440" s="38"/>
      <c r="Z440" s="38"/>
    </row>
    <row r="441" spans="1:26" ht="22.5" customHeight="1">
      <c r="A441" s="38"/>
      <c r="B441" s="38"/>
      <c r="C441" s="38"/>
      <c r="D441" s="38"/>
      <c r="E441" s="38"/>
      <c r="F441" s="38"/>
      <c r="G441" s="38"/>
      <c r="H441" s="38"/>
      <c r="I441" s="38"/>
      <c r="J441" s="38"/>
      <c r="K441" s="38"/>
      <c r="L441" s="51"/>
      <c r="M441" s="51"/>
      <c r="N441" s="55"/>
      <c r="O441" s="38"/>
      <c r="P441" s="38"/>
      <c r="Q441" s="38"/>
      <c r="R441" s="38"/>
      <c r="S441" s="38"/>
      <c r="T441" s="38"/>
      <c r="U441" s="38"/>
      <c r="V441" s="38"/>
      <c r="W441" s="38"/>
      <c r="X441" s="38"/>
      <c r="Y441" s="38"/>
      <c r="Z441" s="38"/>
    </row>
    <row r="442" spans="1:26" ht="22.5" customHeight="1">
      <c r="A442" s="38"/>
      <c r="B442" s="38"/>
      <c r="C442" s="38"/>
      <c r="D442" s="38"/>
      <c r="E442" s="38"/>
      <c r="F442" s="38"/>
      <c r="G442" s="38"/>
      <c r="H442" s="38"/>
      <c r="I442" s="38"/>
      <c r="J442" s="38"/>
      <c r="K442" s="38"/>
      <c r="L442" s="51"/>
      <c r="M442" s="51"/>
      <c r="N442" s="55"/>
      <c r="O442" s="38"/>
      <c r="P442" s="38"/>
      <c r="Q442" s="38"/>
      <c r="R442" s="38"/>
      <c r="S442" s="38"/>
      <c r="T442" s="38"/>
      <c r="U442" s="38"/>
      <c r="V442" s="38"/>
      <c r="W442" s="38"/>
      <c r="X442" s="38"/>
      <c r="Y442" s="38"/>
      <c r="Z442" s="38"/>
    </row>
    <row r="443" spans="1:26" ht="22.5" customHeight="1">
      <c r="A443" s="38"/>
      <c r="B443" s="38"/>
      <c r="C443" s="38"/>
      <c r="D443" s="38"/>
      <c r="E443" s="38"/>
      <c r="F443" s="38"/>
      <c r="G443" s="38"/>
      <c r="H443" s="38"/>
      <c r="I443" s="38"/>
      <c r="J443" s="38"/>
      <c r="K443" s="38"/>
      <c r="L443" s="51"/>
      <c r="M443" s="51"/>
      <c r="N443" s="55"/>
      <c r="O443" s="38"/>
      <c r="P443" s="38"/>
      <c r="Q443" s="38"/>
      <c r="R443" s="38"/>
      <c r="S443" s="38"/>
      <c r="T443" s="38"/>
      <c r="U443" s="38"/>
      <c r="V443" s="38"/>
      <c r="W443" s="38"/>
      <c r="X443" s="38"/>
      <c r="Y443" s="38"/>
      <c r="Z443" s="38"/>
    </row>
    <row r="444" spans="1:26" ht="22.5" customHeight="1">
      <c r="A444" s="38"/>
      <c r="B444" s="38"/>
      <c r="C444" s="38"/>
      <c r="D444" s="38"/>
      <c r="E444" s="38"/>
      <c r="F444" s="38"/>
      <c r="G444" s="38"/>
      <c r="H444" s="38"/>
      <c r="I444" s="38"/>
      <c r="J444" s="38"/>
      <c r="K444" s="38"/>
      <c r="L444" s="51"/>
      <c r="M444" s="51"/>
      <c r="N444" s="55"/>
      <c r="O444" s="38"/>
      <c r="P444" s="38"/>
      <c r="Q444" s="38"/>
      <c r="R444" s="38"/>
      <c r="S444" s="38"/>
      <c r="T444" s="38"/>
      <c r="U444" s="38"/>
      <c r="V444" s="38"/>
      <c r="W444" s="38"/>
      <c r="X444" s="38"/>
      <c r="Y444" s="38"/>
      <c r="Z444" s="38"/>
    </row>
    <row r="445" spans="1:26" ht="22.5" customHeight="1">
      <c r="A445" s="38"/>
      <c r="B445" s="38"/>
      <c r="C445" s="38"/>
      <c r="D445" s="38"/>
      <c r="E445" s="38"/>
      <c r="F445" s="38"/>
      <c r="G445" s="38"/>
      <c r="H445" s="38"/>
      <c r="I445" s="38"/>
      <c r="J445" s="38"/>
      <c r="K445" s="38"/>
      <c r="L445" s="51"/>
      <c r="M445" s="51"/>
      <c r="N445" s="55"/>
      <c r="O445" s="38"/>
      <c r="P445" s="38"/>
      <c r="Q445" s="38"/>
      <c r="R445" s="38"/>
      <c r="S445" s="38"/>
      <c r="T445" s="38"/>
      <c r="U445" s="38"/>
      <c r="V445" s="38"/>
      <c r="W445" s="38"/>
      <c r="X445" s="38"/>
      <c r="Y445" s="38"/>
      <c r="Z445" s="38"/>
    </row>
    <row r="446" spans="1:26" ht="22.5" customHeight="1">
      <c r="A446" s="38"/>
      <c r="B446" s="38"/>
      <c r="C446" s="38"/>
      <c r="D446" s="38"/>
      <c r="E446" s="38"/>
      <c r="F446" s="38"/>
      <c r="G446" s="38"/>
      <c r="H446" s="38"/>
      <c r="I446" s="38"/>
      <c r="J446" s="38"/>
      <c r="K446" s="38"/>
      <c r="L446" s="51"/>
      <c r="M446" s="51"/>
      <c r="N446" s="55"/>
      <c r="O446" s="38"/>
      <c r="P446" s="38"/>
      <c r="Q446" s="38"/>
      <c r="R446" s="38"/>
      <c r="S446" s="38"/>
      <c r="T446" s="38"/>
      <c r="U446" s="38"/>
      <c r="V446" s="38"/>
      <c r="W446" s="38"/>
      <c r="X446" s="38"/>
      <c r="Y446" s="38"/>
      <c r="Z446" s="38"/>
    </row>
    <row r="447" spans="1:26" ht="22.5" customHeight="1">
      <c r="A447" s="38"/>
      <c r="B447" s="38"/>
      <c r="C447" s="38"/>
      <c r="D447" s="38"/>
      <c r="E447" s="38"/>
      <c r="F447" s="38"/>
      <c r="G447" s="38"/>
      <c r="H447" s="38"/>
      <c r="I447" s="38"/>
      <c r="J447" s="38"/>
      <c r="K447" s="38"/>
      <c r="L447" s="51"/>
      <c r="M447" s="51"/>
      <c r="N447" s="55"/>
      <c r="O447" s="38"/>
      <c r="P447" s="38"/>
      <c r="Q447" s="38"/>
      <c r="R447" s="38"/>
      <c r="S447" s="38"/>
      <c r="T447" s="38"/>
      <c r="U447" s="38"/>
      <c r="V447" s="38"/>
      <c r="W447" s="38"/>
      <c r="X447" s="38"/>
      <c r="Y447" s="38"/>
      <c r="Z447" s="38"/>
    </row>
    <row r="448" spans="1:26" ht="22.5" customHeight="1">
      <c r="A448" s="38"/>
      <c r="B448" s="38"/>
      <c r="C448" s="38"/>
      <c r="D448" s="38"/>
      <c r="E448" s="38"/>
      <c r="F448" s="38"/>
      <c r="G448" s="38"/>
      <c r="H448" s="38"/>
      <c r="I448" s="38"/>
      <c r="J448" s="38"/>
      <c r="K448" s="38"/>
      <c r="L448" s="51"/>
      <c r="M448" s="51"/>
      <c r="N448" s="55"/>
      <c r="O448" s="38"/>
      <c r="P448" s="38"/>
      <c r="Q448" s="38"/>
      <c r="R448" s="38"/>
      <c r="S448" s="38"/>
      <c r="T448" s="38"/>
      <c r="U448" s="38"/>
      <c r="V448" s="38"/>
      <c r="W448" s="38"/>
      <c r="X448" s="38"/>
      <c r="Y448" s="38"/>
      <c r="Z448" s="38"/>
    </row>
    <row r="449" spans="1:26" ht="22.5" customHeight="1">
      <c r="A449" s="38"/>
      <c r="B449" s="38"/>
      <c r="C449" s="38"/>
      <c r="D449" s="38"/>
      <c r="E449" s="38"/>
      <c r="F449" s="38"/>
      <c r="G449" s="38"/>
      <c r="H449" s="38"/>
      <c r="I449" s="38"/>
      <c r="J449" s="38"/>
      <c r="K449" s="38"/>
      <c r="L449" s="51"/>
      <c r="M449" s="51"/>
      <c r="N449" s="55"/>
      <c r="O449" s="38"/>
      <c r="P449" s="38"/>
      <c r="Q449" s="38"/>
      <c r="R449" s="38"/>
      <c r="S449" s="38"/>
      <c r="T449" s="38"/>
      <c r="U449" s="38"/>
      <c r="V449" s="38"/>
      <c r="W449" s="38"/>
      <c r="X449" s="38"/>
      <c r="Y449" s="38"/>
      <c r="Z449" s="38"/>
    </row>
    <row r="450" spans="1:26" ht="22.5" customHeight="1">
      <c r="A450" s="38"/>
      <c r="B450" s="38"/>
      <c r="C450" s="38"/>
      <c r="D450" s="38"/>
      <c r="E450" s="38"/>
      <c r="F450" s="38"/>
      <c r="G450" s="38"/>
      <c r="H450" s="38"/>
      <c r="I450" s="38"/>
      <c r="J450" s="38"/>
      <c r="K450" s="38"/>
      <c r="L450" s="51"/>
      <c r="M450" s="51"/>
      <c r="N450" s="55"/>
      <c r="O450" s="38"/>
      <c r="P450" s="38"/>
      <c r="Q450" s="38"/>
      <c r="R450" s="38"/>
      <c r="S450" s="38"/>
      <c r="T450" s="38"/>
      <c r="U450" s="38"/>
      <c r="V450" s="38"/>
      <c r="W450" s="38"/>
      <c r="X450" s="38"/>
      <c r="Y450" s="38"/>
      <c r="Z450" s="38"/>
    </row>
    <row r="451" spans="1:26" ht="22.5" customHeight="1">
      <c r="A451" s="38"/>
      <c r="B451" s="38"/>
      <c r="C451" s="38"/>
      <c r="D451" s="38"/>
      <c r="E451" s="38"/>
      <c r="F451" s="38"/>
      <c r="G451" s="38"/>
      <c r="H451" s="38"/>
      <c r="I451" s="38"/>
      <c r="J451" s="38"/>
      <c r="K451" s="38"/>
      <c r="L451" s="51"/>
      <c r="M451" s="51"/>
      <c r="N451" s="55"/>
      <c r="O451" s="38"/>
      <c r="P451" s="38"/>
      <c r="Q451" s="38"/>
      <c r="R451" s="38"/>
      <c r="S451" s="38"/>
      <c r="T451" s="38"/>
      <c r="U451" s="38"/>
      <c r="V451" s="38"/>
      <c r="W451" s="38"/>
      <c r="X451" s="38"/>
      <c r="Y451" s="38"/>
      <c r="Z451" s="38"/>
    </row>
    <row r="452" spans="1:26" ht="22.5" customHeight="1">
      <c r="A452" s="38"/>
      <c r="B452" s="38"/>
      <c r="C452" s="38"/>
      <c r="D452" s="38"/>
      <c r="E452" s="38"/>
      <c r="F452" s="38"/>
      <c r="G452" s="38"/>
      <c r="H452" s="38"/>
      <c r="I452" s="38"/>
      <c r="J452" s="38"/>
      <c r="K452" s="38"/>
      <c r="L452" s="51"/>
      <c r="M452" s="51"/>
      <c r="N452" s="55"/>
      <c r="O452" s="38"/>
      <c r="P452" s="38"/>
      <c r="Q452" s="38"/>
      <c r="R452" s="38"/>
      <c r="S452" s="38"/>
      <c r="T452" s="38"/>
      <c r="U452" s="38"/>
      <c r="V452" s="38"/>
      <c r="W452" s="38"/>
      <c r="X452" s="38"/>
      <c r="Y452" s="38"/>
      <c r="Z452" s="38"/>
    </row>
    <row r="453" spans="1:26" ht="22.5" customHeight="1">
      <c r="A453" s="38"/>
      <c r="B453" s="38"/>
      <c r="C453" s="38"/>
      <c r="D453" s="38"/>
      <c r="E453" s="38"/>
      <c r="F453" s="38"/>
      <c r="G453" s="38"/>
      <c r="H453" s="38"/>
      <c r="I453" s="38"/>
      <c r="J453" s="38"/>
      <c r="K453" s="38"/>
      <c r="L453" s="51"/>
      <c r="M453" s="51"/>
      <c r="N453" s="55"/>
      <c r="O453" s="38"/>
      <c r="P453" s="38"/>
      <c r="Q453" s="38"/>
      <c r="R453" s="38"/>
      <c r="S453" s="38"/>
      <c r="T453" s="38"/>
      <c r="U453" s="38"/>
      <c r="V453" s="38"/>
      <c r="W453" s="38"/>
      <c r="X453" s="38"/>
      <c r="Y453" s="38"/>
      <c r="Z453" s="38"/>
    </row>
    <row r="454" spans="1:26" ht="22.5" customHeight="1">
      <c r="A454" s="38"/>
      <c r="B454" s="38"/>
      <c r="C454" s="38"/>
      <c r="D454" s="38"/>
      <c r="E454" s="38"/>
      <c r="F454" s="38"/>
      <c r="G454" s="38"/>
      <c r="H454" s="38"/>
      <c r="I454" s="38"/>
      <c r="J454" s="38"/>
      <c r="K454" s="38"/>
      <c r="L454" s="51"/>
      <c r="M454" s="51"/>
      <c r="N454" s="55"/>
      <c r="O454" s="38"/>
      <c r="P454" s="38"/>
      <c r="Q454" s="38"/>
      <c r="R454" s="38"/>
      <c r="S454" s="38"/>
      <c r="T454" s="38"/>
      <c r="U454" s="38"/>
      <c r="V454" s="38"/>
      <c r="W454" s="38"/>
      <c r="X454" s="38"/>
      <c r="Y454" s="38"/>
      <c r="Z454" s="38"/>
    </row>
    <row r="455" spans="1:26" ht="22.5" customHeight="1">
      <c r="A455" s="38"/>
      <c r="B455" s="38"/>
      <c r="C455" s="38"/>
      <c r="D455" s="38"/>
      <c r="E455" s="38"/>
      <c r="F455" s="38"/>
      <c r="G455" s="38"/>
      <c r="H455" s="38"/>
      <c r="I455" s="38"/>
      <c r="J455" s="38"/>
      <c r="K455" s="38"/>
      <c r="L455" s="51"/>
      <c r="M455" s="51"/>
      <c r="N455" s="55"/>
      <c r="O455" s="38"/>
      <c r="P455" s="38"/>
      <c r="Q455" s="38"/>
      <c r="R455" s="38"/>
      <c r="S455" s="38"/>
      <c r="T455" s="38"/>
      <c r="U455" s="38"/>
      <c r="V455" s="38"/>
      <c r="W455" s="38"/>
      <c r="X455" s="38"/>
      <c r="Y455" s="38"/>
      <c r="Z455" s="38"/>
    </row>
    <row r="456" spans="1:26" ht="22.5" customHeight="1">
      <c r="A456" s="38"/>
      <c r="B456" s="38"/>
      <c r="C456" s="38"/>
      <c r="D456" s="38"/>
      <c r="E456" s="38"/>
      <c r="F456" s="38"/>
      <c r="G456" s="38"/>
      <c r="H456" s="38"/>
      <c r="I456" s="38"/>
      <c r="J456" s="38"/>
      <c r="K456" s="38"/>
      <c r="L456" s="51"/>
      <c r="M456" s="51"/>
      <c r="N456" s="55"/>
      <c r="O456" s="38"/>
      <c r="P456" s="38"/>
      <c r="Q456" s="38"/>
      <c r="R456" s="38"/>
      <c r="S456" s="38"/>
      <c r="T456" s="38"/>
      <c r="U456" s="38"/>
      <c r="V456" s="38"/>
      <c r="W456" s="38"/>
      <c r="X456" s="38"/>
      <c r="Y456" s="38"/>
      <c r="Z456" s="38"/>
    </row>
    <row r="457" spans="1:26" ht="22.5" customHeight="1">
      <c r="A457" s="38"/>
      <c r="B457" s="38"/>
      <c r="C457" s="38"/>
      <c r="D457" s="38"/>
      <c r="E457" s="38"/>
      <c r="F457" s="38"/>
      <c r="G457" s="38"/>
      <c r="H457" s="38"/>
      <c r="I457" s="38"/>
      <c r="J457" s="38"/>
      <c r="K457" s="38"/>
      <c r="L457" s="51"/>
      <c r="M457" s="51"/>
      <c r="N457" s="55"/>
      <c r="O457" s="38"/>
      <c r="P457" s="38"/>
      <c r="Q457" s="38"/>
      <c r="R457" s="38"/>
      <c r="S457" s="38"/>
      <c r="T457" s="38"/>
      <c r="U457" s="38"/>
      <c r="V457" s="38"/>
      <c r="W457" s="38"/>
      <c r="X457" s="38"/>
      <c r="Y457" s="38"/>
      <c r="Z457" s="38"/>
    </row>
    <row r="458" spans="1:26" ht="22.5" customHeight="1">
      <c r="A458" s="38"/>
      <c r="B458" s="38"/>
      <c r="C458" s="38"/>
      <c r="D458" s="38"/>
      <c r="E458" s="38"/>
      <c r="F458" s="38"/>
      <c r="G458" s="38"/>
      <c r="H458" s="38"/>
      <c r="I458" s="38"/>
      <c r="J458" s="38"/>
      <c r="K458" s="38"/>
      <c r="L458" s="51"/>
      <c r="M458" s="51"/>
      <c r="N458" s="55"/>
      <c r="O458" s="38"/>
      <c r="P458" s="38"/>
      <c r="Q458" s="38"/>
      <c r="R458" s="38"/>
      <c r="S458" s="38"/>
      <c r="T458" s="38"/>
      <c r="U458" s="38"/>
      <c r="V458" s="38"/>
      <c r="W458" s="38"/>
      <c r="X458" s="38"/>
      <c r="Y458" s="38"/>
      <c r="Z458" s="38"/>
    </row>
    <row r="459" spans="1:26" ht="22.5" customHeight="1">
      <c r="A459" s="38"/>
      <c r="B459" s="38"/>
      <c r="C459" s="38"/>
      <c r="D459" s="38"/>
      <c r="E459" s="38"/>
      <c r="F459" s="38"/>
      <c r="G459" s="38"/>
      <c r="H459" s="38"/>
      <c r="I459" s="38"/>
      <c r="J459" s="38"/>
      <c r="K459" s="38"/>
      <c r="L459" s="51"/>
      <c r="M459" s="51"/>
      <c r="N459" s="55"/>
      <c r="O459" s="38"/>
      <c r="P459" s="38"/>
      <c r="Q459" s="38"/>
      <c r="R459" s="38"/>
      <c r="S459" s="38"/>
      <c r="T459" s="38"/>
      <c r="U459" s="38"/>
      <c r="V459" s="38"/>
      <c r="W459" s="38"/>
      <c r="X459" s="38"/>
      <c r="Y459" s="38"/>
      <c r="Z459" s="38"/>
    </row>
    <row r="460" spans="1:26" ht="22.5" customHeight="1">
      <c r="A460" s="38"/>
      <c r="B460" s="38"/>
      <c r="C460" s="38"/>
      <c r="D460" s="38"/>
      <c r="E460" s="38"/>
      <c r="F460" s="38"/>
      <c r="G460" s="38"/>
      <c r="H460" s="38"/>
      <c r="I460" s="38"/>
      <c r="J460" s="38"/>
      <c r="K460" s="38"/>
      <c r="L460" s="51"/>
      <c r="M460" s="51"/>
      <c r="N460" s="55"/>
      <c r="O460" s="38"/>
      <c r="P460" s="38"/>
      <c r="Q460" s="38"/>
      <c r="R460" s="38"/>
      <c r="S460" s="38"/>
      <c r="T460" s="38"/>
      <c r="U460" s="38"/>
      <c r="V460" s="38"/>
      <c r="W460" s="38"/>
      <c r="X460" s="38"/>
      <c r="Y460" s="38"/>
      <c r="Z460" s="38"/>
    </row>
    <row r="461" spans="1:26" ht="22.5" customHeight="1">
      <c r="A461" s="38"/>
      <c r="B461" s="38"/>
      <c r="C461" s="38"/>
      <c r="D461" s="38"/>
      <c r="E461" s="38"/>
      <c r="F461" s="38"/>
      <c r="G461" s="38"/>
      <c r="H461" s="38"/>
      <c r="I461" s="38"/>
      <c r="J461" s="38"/>
      <c r="K461" s="38"/>
      <c r="L461" s="51"/>
      <c r="M461" s="51"/>
      <c r="N461" s="55"/>
      <c r="O461" s="38"/>
      <c r="P461" s="38"/>
      <c r="Q461" s="38"/>
      <c r="R461" s="38"/>
      <c r="S461" s="38"/>
      <c r="T461" s="38"/>
      <c r="U461" s="38"/>
      <c r="V461" s="38"/>
      <c r="W461" s="38"/>
      <c r="X461" s="38"/>
      <c r="Y461" s="38"/>
      <c r="Z461" s="38"/>
    </row>
    <row r="462" spans="1:26" ht="22.5" customHeight="1">
      <c r="A462" s="38"/>
      <c r="B462" s="38"/>
      <c r="C462" s="38"/>
      <c r="D462" s="38"/>
      <c r="E462" s="38"/>
      <c r="F462" s="38"/>
      <c r="G462" s="38"/>
      <c r="H462" s="38"/>
      <c r="I462" s="38"/>
      <c r="J462" s="38"/>
      <c r="K462" s="38"/>
      <c r="L462" s="51"/>
      <c r="M462" s="51"/>
      <c r="N462" s="55"/>
      <c r="O462" s="38"/>
      <c r="P462" s="38"/>
      <c r="Q462" s="38"/>
      <c r="R462" s="38"/>
      <c r="S462" s="38"/>
      <c r="T462" s="38"/>
      <c r="U462" s="38"/>
      <c r="V462" s="38"/>
      <c r="W462" s="38"/>
      <c r="X462" s="38"/>
      <c r="Y462" s="38"/>
      <c r="Z462" s="38"/>
    </row>
    <row r="463" spans="1:26" ht="22.5" customHeight="1">
      <c r="A463" s="38"/>
      <c r="B463" s="38"/>
      <c r="C463" s="38"/>
      <c r="D463" s="38"/>
      <c r="E463" s="38"/>
      <c r="F463" s="38"/>
      <c r="G463" s="38"/>
      <c r="H463" s="38"/>
      <c r="I463" s="38"/>
      <c r="J463" s="38"/>
      <c r="K463" s="38"/>
      <c r="L463" s="51"/>
      <c r="M463" s="51"/>
      <c r="N463" s="55"/>
      <c r="O463" s="38"/>
      <c r="P463" s="38"/>
      <c r="Q463" s="38"/>
      <c r="R463" s="38"/>
      <c r="S463" s="38"/>
      <c r="T463" s="38"/>
      <c r="U463" s="38"/>
      <c r="V463" s="38"/>
      <c r="W463" s="38"/>
      <c r="X463" s="38"/>
      <c r="Y463" s="38"/>
      <c r="Z463" s="38"/>
    </row>
    <row r="464" spans="1:26" ht="22.5" customHeight="1">
      <c r="A464" s="38"/>
      <c r="B464" s="38"/>
      <c r="C464" s="38"/>
      <c r="D464" s="38"/>
      <c r="E464" s="38"/>
      <c r="F464" s="38"/>
      <c r="G464" s="38"/>
      <c r="H464" s="38"/>
      <c r="I464" s="38"/>
      <c r="J464" s="38"/>
      <c r="K464" s="38"/>
      <c r="L464" s="51"/>
      <c r="M464" s="51"/>
      <c r="N464" s="55"/>
      <c r="O464" s="38"/>
      <c r="P464" s="38"/>
      <c r="Q464" s="38"/>
      <c r="R464" s="38"/>
      <c r="S464" s="38"/>
      <c r="T464" s="38"/>
      <c r="U464" s="38"/>
      <c r="V464" s="38"/>
      <c r="W464" s="38"/>
      <c r="X464" s="38"/>
      <c r="Y464" s="38"/>
      <c r="Z464" s="38"/>
    </row>
    <row r="465" spans="1:26" ht="22.5" customHeight="1">
      <c r="A465" s="38"/>
      <c r="B465" s="38"/>
      <c r="C465" s="38"/>
      <c r="D465" s="38"/>
      <c r="E465" s="38"/>
      <c r="F465" s="38"/>
      <c r="G465" s="38"/>
      <c r="H465" s="38"/>
      <c r="I465" s="38"/>
      <c r="J465" s="38"/>
      <c r="K465" s="38"/>
      <c r="L465" s="51"/>
      <c r="M465" s="51"/>
      <c r="N465" s="55"/>
      <c r="O465" s="38"/>
      <c r="P465" s="38"/>
      <c r="Q465" s="38"/>
      <c r="R465" s="38"/>
      <c r="S465" s="38"/>
      <c r="T465" s="38"/>
      <c r="U465" s="38"/>
      <c r="V465" s="38"/>
      <c r="W465" s="38"/>
      <c r="X465" s="38"/>
      <c r="Y465" s="38"/>
      <c r="Z465" s="38"/>
    </row>
    <row r="466" spans="1:26" ht="22.5" customHeight="1">
      <c r="A466" s="38"/>
      <c r="B466" s="38"/>
      <c r="C466" s="38"/>
      <c r="D466" s="38"/>
      <c r="E466" s="38"/>
      <c r="F466" s="38"/>
      <c r="G466" s="38"/>
      <c r="H466" s="38"/>
      <c r="I466" s="38"/>
      <c r="J466" s="38"/>
      <c r="K466" s="38"/>
      <c r="L466" s="51"/>
      <c r="M466" s="51"/>
      <c r="N466" s="55"/>
      <c r="O466" s="38"/>
      <c r="P466" s="38"/>
      <c r="Q466" s="38"/>
      <c r="R466" s="38"/>
      <c r="S466" s="38"/>
      <c r="T466" s="38"/>
      <c r="U466" s="38"/>
      <c r="V466" s="38"/>
      <c r="W466" s="38"/>
      <c r="X466" s="38"/>
      <c r="Y466" s="38"/>
      <c r="Z466" s="38"/>
    </row>
    <row r="467" spans="1:26" ht="22.5" customHeight="1">
      <c r="A467" s="38"/>
      <c r="B467" s="38"/>
      <c r="C467" s="38"/>
      <c r="D467" s="38"/>
      <c r="E467" s="38"/>
      <c r="F467" s="38"/>
      <c r="G467" s="38"/>
      <c r="H467" s="38"/>
      <c r="I467" s="38"/>
      <c r="J467" s="38"/>
      <c r="K467" s="38"/>
      <c r="L467" s="51"/>
      <c r="M467" s="51"/>
      <c r="N467" s="55"/>
      <c r="O467" s="38"/>
      <c r="P467" s="38"/>
      <c r="Q467" s="38"/>
      <c r="R467" s="38"/>
      <c r="S467" s="38"/>
      <c r="T467" s="38"/>
      <c r="U467" s="38"/>
      <c r="V467" s="38"/>
      <c r="W467" s="38"/>
      <c r="X467" s="38"/>
      <c r="Y467" s="38"/>
      <c r="Z467" s="38"/>
    </row>
    <row r="468" spans="1:26" ht="22.5" customHeight="1">
      <c r="A468" s="38"/>
      <c r="B468" s="38"/>
      <c r="C468" s="38"/>
      <c r="D468" s="38"/>
      <c r="E468" s="38"/>
      <c r="F468" s="38"/>
      <c r="G468" s="38"/>
      <c r="H468" s="38"/>
      <c r="I468" s="38"/>
      <c r="J468" s="38"/>
      <c r="K468" s="38"/>
      <c r="L468" s="51"/>
      <c r="M468" s="51"/>
      <c r="N468" s="55"/>
      <c r="O468" s="38"/>
      <c r="P468" s="38"/>
      <c r="Q468" s="38"/>
      <c r="R468" s="38"/>
      <c r="S468" s="38"/>
      <c r="T468" s="38"/>
      <c r="U468" s="38"/>
      <c r="V468" s="38"/>
      <c r="W468" s="38"/>
      <c r="X468" s="38"/>
      <c r="Y468" s="38"/>
      <c r="Z468" s="38"/>
    </row>
    <row r="469" spans="1:26" ht="22.5" customHeight="1">
      <c r="A469" s="38"/>
      <c r="B469" s="38"/>
      <c r="C469" s="38"/>
      <c r="D469" s="38"/>
      <c r="E469" s="38"/>
      <c r="F469" s="38"/>
      <c r="G469" s="38"/>
      <c r="H469" s="38"/>
      <c r="I469" s="38"/>
      <c r="J469" s="38"/>
      <c r="K469" s="38"/>
      <c r="L469" s="51"/>
      <c r="M469" s="51"/>
      <c r="N469" s="55"/>
      <c r="O469" s="38"/>
      <c r="P469" s="38"/>
      <c r="Q469" s="38"/>
      <c r="R469" s="38"/>
      <c r="S469" s="38"/>
      <c r="T469" s="38"/>
      <c r="U469" s="38"/>
      <c r="V469" s="38"/>
      <c r="W469" s="38"/>
      <c r="X469" s="38"/>
      <c r="Y469" s="38"/>
      <c r="Z469" s="38"/>
    </row>
    <row r="470" spans="1:26" ht="22.5" customHeight="1">
      <c r="A470" s="38"/>
      <c r="B470" s="38"/>
      <c r="C470" s="38"/>
      <c r="D470" s="38"/>
      <c r="E470" s="38"/>
      <c r="F470" s="38"/>
      <c r="G470" s="38"/>
      <c r="H470" s="38"/>
      <c r="I470" s="38"/>
      <c r="J470" s="38"/>
      <c r="K470" s="38"/>
      <c r="L470" s="51"/>
      <c r="M470" s="51"/>
      <c r="N470" s="55"/>
      <c r="O470" s="38"/>
      <c r="P470" s="38"/>
      <c r="Q470" s="38"/>
      <c r="R470" s="38"/>
      <c r="S470" s="38"/>
      <c r="T470" s="38"/>
      <c r="U470" s="38"/>
      <c r="V470" s="38"/>
      <c r="W470" s="38"/>
      <c r="X470" s="38"/>
      <c r="Y470" s="38"/>
      <c r="Z470" s="38"/>
    </row>
    <row r="471" spans="1:26" ht="22.5" customHeight="1">
      <c r="A471" s="38"/>
      <c r="B471" s="38"/>
      <c r="C471" s="38"/>
      <c r="D471" s="38"/>
      <c r="E471" s="38"/>
      <c r="F471" s="38"/>
      <c r="G471" s="38"/>
      <c r="H471" s="38"/>
      <c r="I471" s="38"/>
      <c r="J471" s="38"/>
      <c r="K471" s="38"/>
      <c r="L471" s="51"/>
      <c r="M471" s="51"/>
      <c r="N471" s="55"/>
      <c r="O471" s="38"/>
      <c r="P471" s="38"/>
      <c r="Q471" s="38"/>
      <c r="R471" s="38"/>
      <c r="S471" s="38"/>
      <c r="T471" s="38"/>
      <c r="U471" s="38"/>
      <c r="V471" s="38"/>
      <c r="W471" s="38"/>
      <c r="X471" s="38"/>
      <c r="Y471" s="38"/>
      <c r="Z471" s="38"/>
    </row>
    <row r="472" spans="1:26" ht="22.5" customHeight="1">
      <c r="A472" s="38"/>
      <c r="B472" s="38"/>
      <c r="C472" s="38"/>
      <c r="D472" s="38"/>
      <c r="E472" s="38"/>
      <c r="F472" s="38"/>
      <c r="G472" s="38"/>
      <c r="H472" s="38"/>
      <c r="I472" s="38"/>
      <c r="J472" s="38"/>
      <c r="K472" s="38"/>
      <c r="L472" s="51"/>
      <c r="M472" s="51"/>
      <c r="N472" s="55"/>
      <c r="O472" s="38"/>
      <c r="P472" s="38"/>
      <c r="Q472" s="38"/>
      <c r="R472" s="38"/>
      <c r="S472" s="38"/>
      <c r="T472" s="38"/>
      <c r="U472" s="38"/>
      <c r="V472" s="38"/>
      <c r="W472" s="38"/>
      <c r="X472" s="38"/>
      <c r="Y472" s="38"/>
      <c r="Z472" s="38"/>
    </row>
    <row r="473" spans="1:26" ht="22.5" customHeight="1">
      <c r="A473" s="38"/>
      <c r="B473" s="38"/>
      <c r="C473" s="38"/>
      <c r="D473" s="38"/>
      <c r="E473" s="38"/>
      <c r="F473" s="38"/>
      <c r="G473" s="38"/>
      <c r="H473" s="38"/>
      <c r="I473" s="38"/>
      <c r="J473" s="38"/>
      <c r="K473" s="38"/>
      <c r="L473" s="51"/>
      <c r="M473" s="51"/>
      <c r="N473" s="55"/>
      <c r="O473" s="38"/>
      <c r="P473" s="38"/>
      <c r="Q473" s="38"/>
      <c r="R473" s="38"/>
      <c r="S473" s="38"/>
      <c r="T473" s="38"/>
      <c r="U473" s="38"/>
      <c r="V473" s="38"/>
      <c r="W473" s="38"/>
      <c r="X473" s="38"/>
      <c r="Y473" s="38"/>
      <c r="Z473" s="38"/>
    </row>
    <row r="474" spans="1:26" ht="22.5" customHeight="1">
      <c r="A474" s="38"/>
      <c r="B474" s="38"/>
      <c r="C474" s="38"/>
      <c r="D474" s="38"/>
      <c r="E474" s="38"/>
      <c r="F474" s="38"/>
      <c r="G474" s="38"/>
      <c r="H474" s="38"/>
      <c r="I474" s="38"/>
      <c r="J474" s="38"/>
      <c r="K474" s="38"/>
      <c r="L474" s="51"/>
      <c r="M474" s="51"/>
      <c r="N474" s="55"/>
      <c r="O474" s="38"/>
      <c r="P474" s="38"/>
      <c r="Q474" s="38"/>
      <c r="R474" s="38"/>
      <c r="S474" s="38"/>
      <c r="T474" s="38"/>
      <c r="U474" s="38"/>
      <c r="V474" s="38"/>
      <c r="W474" s="38"/>
      <c r="X474" s="38"/>
      <c r="Y474" s="38"/>
      <c r="Z474" s="38"/>
    </row>
    <row r="475" spans="1:26" ht="22.5" customHeight="1">
      <c r="A475" s="38"/>
      <c r="B475" s="38"/>
      <c r="C475" s="38"/>
      <c r="D475" s="38"/>
      <c r="E475" s="38"/>
      <c r="F475" s="38"/>
      <c r="G475" s="38"/>
      <c r="H475" s="38"/>
      <c r="I475" s="38"/>
      <c r="J475" s="38"/>
      <c r="K475" s="38"/>
      <c r="L475" s="51"/>
      <c r="M475" s="51"/>
      <c r="N475" s="55"/>
      <c r="O475" s="38"/>
      <c r="P475" s="38"/>
      <c r="Q475" s="38"/>
      <c r="R475" s="38"/>
      <c r="S475" s="38"/>
      <c r="T475" s="38"/>
      <c r="U475" s="38"/>
      <c r="V475" s="38"/>
      <c r="W475" s="38"/>
      <c r="X475" s="38"/>
      <c r="Y475" s="38"/>
      <c r="Z475" s="38"/>
    </row>
    <row r="476" spans="1:26" ht="22.5" customHeight="1">
      <c r="A476" s="38"/>
      <c r="B476" s="38"/>
      <c r="C476" s="38"/>
      <c r="D476" s="38"/>
      <c r="E476" s="38"/>
      <c r="F476" s="38"/>
      <c r="G476" s="38"/>
      <c r="H476" s="38"/>
      <c r="I476" s="38"/>
      <c r="J476" s="38"/>
      <c r="K476" s="38"/>
      <c r="L476" s="51"/>
      <c r="M476" s="51"/>
      <c r="N476" s="55"/>
      <c r="O476" s="38"/>
      <c r="P476" s="38"/>
      <c r="Q476" s="38"/>
      <c r="R476" s="38"/>
      <c r="S476" s="38"/>
      <c r="T476" s="38"/>
      <c r="U476" s="38"/>
      <c r="V476" s="38"/>
      <c r="W476" s="38"/>
      <c r="X476" s="38"/>
      <c r="Y476" s="38"/>
      <c r="Z476" s="38"/>
    </row>
    <row r="477" spans="1:26" ht="22.5" customHeight="1">
      <c r="A477" s="38"/>
      <c r="B477" s="38"/>
      <c r="C477" s="38"/>
      <c r="D477" s="38"/>
      <c r="E477" s="38"/>
      <c r="F477" s="38"/>
      <c r="G477" s="38"/>
      <c r="H477" s="38"/>
      <c r="I477" s="38"/>
      <c r="J477" s="38"/>
      <c r="K477" s="38"/>
      <c r="L477" s="51"/>
      <c r="M477" s="51"/>
      <c r="N477" s="55"/>
      <c r="O477" s="38"/>
      <c r="P477" s="38"/>
      <c r="Q477" s="38"/>
      <c r="R477" s="38"/>
      <c r="S477" s="38"/>
      <c r="T477" s="38"/>
      <c r="U477" s="38"/>
      <c r="V477" s="38"/>
      <c r="W477" s="38"/>
      <c r="X477" s="38"/>
      <c r="Y477" s="38"/>
      <c r="Z477" s="38"/>
    </row>
    <row r="478" spans="1:26" ht="22.5" customHeight="1">
      <c r="A478" s="38"/>
      <c r="B478" s="38"/>
      <c r="C478" s="38"/>
      <c r="D478" s="38"/>
      <c r="E478" s="38"/>
      <c r="F478" s="38"/>
      <c r="G478" s="38"/>
      <c r="H478" s="38"/>
      <c r="I478" s="38"/>
      <c r="J478" s="38"/>
      <c r="K478" s="38"/>
      <c r="L478" s="51"/>
      <c r="M478" s="51"/>
      <c r="N478" s="55"/>
      <c r="O478" s="38"/>
      <c r="P478" s="38"/>
      <c r="Q478" s="38"/>
      <c r="R478" s="38"/>
      <c r="S478" s="38"/>
      <c r="T478" s="38"/>
      <c r="U478" s="38"/>
      <c r="V478" s="38"/>
      <c r="W478" s="38"/>
      <c r="X478" s="38"/>
      <c r="Y478" s="38"/>
      <c r="Z478" s="38"/>
    </row>
    <row r="479" spans="1:26" ht="22.5" customHeight="1">
      <c r="A479" s="38"/>
      <c r="B479" s="38"/>
      <c r="C479" s="38"/>
      <c r="D479" s="38"/>
      <c r="E479" s="38"/>
      <c r="F479" s="38"/>
      <c r="G479" s="38"/>
      <c r="H479" s="38"/>
      <c r="I479" s="38"/>
      <c r="J479" s="38"/>
      <c r="K479" s="38"/>
      <c r="L479" s="51"/>
      <c r="M479" s="51"/>
      <c r="N479" s="55"/>
      <c r="O479" s="38"/>
      <c r="P479" s="38"/>
      <c r="Q479" s="38"/>
      <c r="R479" s="38"/>
      <c r="S479" s="38"/>
      <c r="T479" s="38"/>
      <c r="U479" s="38"/>
      <c r="V479" s="38"/>
      <c r="W479" s="38"/>
      <c r="X479" s="38"/>
      <c r="Y479" s="38"/>
      <c r="Z479" s="38"/>
    </row>
    <row r="480" spans="1:26" ht="22.5" customHeight="1">
      <c r="A480" s="38"/>
      <c r="B480" s="38"/>
      <c r="C480" s="38"/>
      <c r="D480" s="38"/>
      <c r="E480" s="38"/>
      <c r="F480" s="38"/>
      <c r="G480" s="38"/>
      <c r="H480" s="38"/>
      <c r="I480" s="38"/>
      <c r="J480" s="38"/>
      <c r="K480" s="38"/>
      <c r="L480" s="51"/>
      <c r="M480" s="51"/>
      <c r="N480" s="55"/>
      <c r="O480" s="38"/>
      <c r="P480" s="38"/>
      <c r="Q480" s="38"/>
      <c r="R480" s="38"/>
      <c r="S480" s="38"/>
      <c r="T480" s="38"/>
      <c r="U480" s="38"/>
      <c r="V480" s="38"/>
      <c r="W480" s="38"/>
      <c r="X480" s="38"/>
      <c r="Y480" s="38"/>
      <c r="Z480" s="38"/>
    </row>
    <row r="481" spans="1:26" ht="22.5" customHeight="1">
      <c r="A481" s="38"/>
      <c r="B481" s="38"/>
      <c r="C481" s="38"/>
      <c r="D481" s="38"/>
      <c r="E481" s="38"/>
      <c r="F481" s="38"/>
      <c r="G481" s="38"/>
      <c r="H481" s="38"/>
      <c r="I481" s="38"/>
      <c r="J481" s="38"/>
      <c r="K481" s="38"/>
      <c r="L481" s="51"/>
      <c r="M481" s="51"/>
      <c r="N481" s="55"/>
      <c r="O481" s="38"/>
      <c r="P481" s="38"/>
      <c r="Q481" s="38"/>
      <c r="R481" s="38"/>
      <c r="S481" s="38"/>
      <c r="T481" s="38"/>
      <c r="U481" s="38"/>
      <c r="V481" s="38"/>
      <c r="W481" s="38"/>
      <c r="X481" s="38"/>
      <c r="Y481" s="38"/>
      <c r="Z481" s="38"/>
    </row>
    <row r="482" spans="1:26" ht="22.5" customHeight="1">
      <c r="A482" s="38"/>
      <c r="B482" s="38"/>
      <c r="C482" s="38"/>
      <c r="D482" s="38"/>
      <c r="E482" s="38"/>
      <c r="F482" s="38"/>
      <c r="G482" s="38"/>
      <c r="H482" s="38"/>
      <c r="I482" s="38"/>
      <c r="J482" s="38"/>
      <c r="K482" s="38"/>
      <c r="L482" s="51"/>
      <c r="M482" s="51"/>
      <c r="N482" s="55"/>
      <c r="O482" s="38"/>
      <c r="P482" s="38"/>
      <c r="Q482" s="38"/>
      <c r="R482" s="38"/>
      <c r="S482" s="38"/>
      <c r="T482" s="38"/>
      <c r="U482" s="38"/>
      <c r="V482" s="38"/>
      <c r="W482" s="38"/>
      <c r="X482" s="38"/>
      <c r="Y482" s="38"/>
      <c r="Z482" s="38"/>
    </row>
    <row r="483" spans="1:26" ht="22.5" customHeight="1">
      <c r="A483" s="38"/>
      <c r="B483" s="38"/>
      <c r="C483" s="38"/>
      <c r="D483" s="38"/>
      <c r="E483" s="38"/>
      <c r="F483" s="38"/>
      <c r="G483" s="38"/>
      <c r="H483" s="38"/>
      <c r="I483" s="38"/>
      <c r="J483" s="38"/>
      <c r="K483" s="38"/>
      <c r="L483" s="51"/>
      <c r="M483" s="51"/>
      <c r="N483" s="55"/>
      <c r="O483" s="38"/>
      <c r="P483" s="38"/>
      <c r="Q483" s="38"/>
      <c r="R483" s="38"/>
      <c r="S483" s="38"/>
      <c r="T483" s="38"/>
      <c r="U483" s="38"/>
      <c r="V483" s="38"/>
      <c r="W483" s="38"/>
      <c r="X483" s="38"/>
      <c r="Y483" s="38"/>
      <c r="Z483" s="38"/>
    </row>
    <row r="484" spans="1:26" ht="22.5" customHeight="1">
      <c r="A484" s="38"/>
      <c r="B484" s="38"/>
      <c r="C484" s="38"/>
      <c r="D484" s="38"/>
      <c r="E484" s="38"/>
      <c r="F484" s="38"/>
      <c r="G484" s="38"/>
      <c r="H484" s="38"/>
      <c r="I484" s="38"/>
      <c r="J484" s="38"/>
      <c r="K484" s="38"/>
      <c r="L484" s="51"/>
      <c r="M484" s="51"/>
      <c r="N484" s="55"/>
      <c r="O484" s="38"/>
      <c r="P484" s="38"/>
      <c r="Q484" s="38"/>
      <c r="R484" s="38"/>
      <c r="S484" s="38"/>
      <c r="T484" s="38"/>
      <c r="U484" s="38"/>
      <c r="V484" s="38"/>
      <c r="W484" s="38"/>
      <c r="X484" s="38"/>
      <c r="Y484" s="38"/>
      <c r="Z484" s="38"/>
    </row>
    <row r="485" spans="1:26" ht="22.5" customHeight="1">
      <c r="A485" s="38"/>
      <c r="B485" s="38"/>
      <c r="C485" s="38"/>
      <c r="D485" s="38"/>
      <c r="E485" s="38"/>
      <c r="F485" s="38"/>
      <c r="G485" s="38"/>
      <c r="H485" s="38"/>
      <c r="I485" s="38"/>
      <c r="J485" s="38"/>
      <c r="K485" s="38"/>
      <c r="L485" s="51"/>
      <c r="M485" s="51"/>
      <c r="N485" s="55"/>
      <c r="O485" s="38"/>
      <c r="P485" s="38"/>
      <c r="Q485" s="38"/>
      <c r="R485" s="38"/>
      <c r="S485" s="38"/>
      <c r="T485" s="38"/>
      <c r="U485" s="38"/>
      <c r="V485" s="38"/>
      <c r="W485" s="38"/>
      <c r="X485" s="38"/>
      <c r="Y485" s="38"/>
      <c r="Z485" s="38"/>
    </row>
    <row r="486" spans="1:26" ht="22.5" customHeight="1">
      <c r="A486" s="38"/>
      <c r="B486" s="38"/>
      <c r="C486" s="38"/>
      <c r="D486" s="38"/>
      <c r="E486" s="38"/>
      <c r="F486" s="38"/>
      <c r="G486" s="38"/>
      <c r="H486" s="38"/>
      <c r="I486" s="38"/>
      <c r="J486" s="38"/>
      <c r="K486" s="38"/>
      <c r="L486" s="51"/>
      <c r="M486" s="51"/>
      <c r="N486" s="55"/>
      <c r="O486" s="38"/>
      <c r="P486" s="38"/>
      <c r="Q486" s="38"/>
      <c r="R486" s="38"/>
      <c r="S486" s="38"/>
      <c r="T486" s="38"/>
      <c r="U486" s="38"/>
      <c r="V486" s="38"/>
      <c r="W486" s="38"/>
      <c r="X486" s="38"/>
      <c r="Y486" s="38"/>
      <c r="Z486" s="38"/>
    </row>
    <row r="487" spans="1:26" ht="22.5" customHeight="1">
      <c r="A487" s="38"/>
      <c r="B487" s="38"/>
      <c r="C487" s="38"/>
      <c r="D487" s="38"/>
      <c r="E487" s="38"/>
      <c r="F487" s="38"/>
      <c r="G487" s="38"/>
      <c r="H487" s="38"/>
      <c r="I487" s="38"/>
      <c r="J487" s="38"/>
      <c r="K487" s="38"/>
      <c r="L487" s="51"/>
      <c r="M487" s="51"/>
      <c r="N487" s="55"/>
      <c r="O487" s="38"/>
      <c r="P487" s="38"/>
      <c r="Q487" s="38"/>
      <c r="R487" s="38"/>
      <c r="S487" s="38"/>
      <c r="T487" s="38"/>
      <c r="U487" s="38"/>
      <c r="V487" s="38"/>
      <c r="W487" s="38"/>
      <c r="X487" s="38"/>
      <c r="Y487" s="38"/>
      <c r="Z487" s="38"/>
    </row>
    <row r="488" spans="1:26" ht="22.5" customHeight="1">
      <c r="A488" s="38"/>
      <c r="B488" s="38"/>
      <c r="C488" s="38"/>
      <c r="D488" s="38"/>
      <c r="E488" s="38"/>
      <c r="F488" s="38"/>
      <c r="G488" s="38"/>
      <c r="H488" s="38"/>
      <c r="I488" s="38"/>
      <c r="J488" s="38"/>
      <c r="K488" s="38"/>
      <c r="L488" s="51"/>
      <c r="M488" s="51"/>
      <c r="N488" s="55"/>
      <c r="O488" s="38"/>
      <c r="P488" s="38"/>
      <c r="Q488" s="38"/>
      <c r="R488" s="38"/>
      <c r="S488" s="38"/>
      <c r="T488" s="38"/>
      <c r="U488" s="38"/>
      <c r="V488" s="38"/>
      <c r="W488" s="38"/>
      <c r="X488" s="38"/>
      <c r="Y488" s="38"/>
      <c r="Z488" s="38"/>
    </row>
    <row r="489" spans="1:26" ht="22.5" customHeight="1">
      <c r="A489" s="38"/>
      <c r="B489" s="38"/>
      <c r="C489" s="38"/>
      <c r="D489" s="38"/>
      <c r="E489" s="38"/>
      <c r="F489" s="38"/>
      <c r="G489" s="38"/>
      <c r="H489" s="38"/>
      <c r="I489" s="38"/>
      <c r="J489" s="38"/>
      <c r="K489" s="38"/>
      <c r="L489" s="51"/>
      <c r="M489" s="51"/>
      <c r="N489" s="55"/>
      <c r="O489" s="38"/>
      <c r="P489" s="38"/>
      <c r="Q489" s="38"/>
      <c r="R489" s="38"/>
      <c r="S489" s="38"/>
      <c r="T489" s="38"/>
      <c r="U489" s="38"/>
      <c r="V489" s="38"/>
      <c r="W489" s="38"/>
      <c r="X489" s="38"/>
      <c r="Y489" s="38"/>
      <c r="Z489" s="38"/>
    </row>
    <row r="490" spans="1:26" ht="22.5" customHeight="1">
      <c r="A490" s="38"/>
      <c r="B490" s="38"/>
      <c r="C490" s="38"/>
      <c r="D490" s="38"/>
      <c r="E490" s="38"/>
      <c r="F490" s="38"/>
      <c r="G490" s="38"/>
      <c r="H490" s="38"/>
      <c r="I490" s="38"/>
      <c r="J490" s="38"/>
      <c r="K490" s="38"/>
      <c r="L490" s="51"/>
      <c r="M490" s="51"/>
      <c r="N490" s="55"/>
      <c r="O490" s="38"/>
      <c r="P490" s="38"/>
      <c r="Q490" s="38"/>
      <c r="R490" s="38"/>
      <c r="S490" s="38"/>
      <c r="T490" s="38"/>
      <c r="U490" s="38"/>
      <c r="V490" s="38"/>
      <c r="W490" s="38"/>
      <c r="X490" s="38"/>
      <c r="Y490" s="38"/>
      <c r="Z490" s="38"/>
    </row>
    <row r="491" spans="1:26" ht="22.5" customHeight="1">
      <c r="A491" s="38"/>
      <c r="B491" s="38"/>
      <c r="C491" s="38"/>
      <c r="D491" s="38"/>
      <c r="E491" s="38"/>
      <c r="F491" s="38"/>
      <c r="G491" s="38"/>
      <c r="H491" s="38"/>
      <c r="I491" s="38"/>
      <c r="J491" s="38"/>
      <c r="K491" s="38"/>
      <c r="L491" s="51"/>
      <c r="M491" s="51"/>
      <c r="N491" s="55"/>
      <c r="O491" s="38"/>
      <c r="P491" s="38"/>
      <c r="Q491" s="38"/>
      <c r="R491" s="38"/>
      <c r="S491" s="38"/>
      <c r="T491" s="38"/>
      <c r="U491" s="38"/>
      <c r="V491" s="38"/>
      <c r="W491" s="38"/>
      <c r="X491" s="38"/>
      <c r="Y491" s="38"/>
      <c r="Z491" s="38"/>
    </row>
    <row r="492" spans="1:26" ht="22.5" customHeight="1">
      <c r="A492" s="38"/>
      <c r="B492" s="38"/>
      <c r="C492" s="38"/>
      <c r="D492" s="38"/>
      <c r="E492" s="38"/>
      <c r="F492" s="38"/>
      <c r="G492" s="38"/>
      <c r="H492" s="38"/>
      <c r="I492" s="38"/>
      <c r="J492" s="38"/>
      <c r="K492" s="38"/>
      <c r="L492" s="51"/>
      <c r="M492" s="51"/>
      <c r="N492" s="55"/>
      <c r="O492" s="38"/>
      <c r="P492" s="38"/>
      <c r="Q492" s="38"/>
      <c r="R492" s="38"/>
      <c r="S492" s="38"/>
      <c r="T492" s="38"/>
      <c r="U492" s="38"/>
      <c r="V492" s="38"/>
      <c r="W492" s="38"/>
      <c r="X492" s="38"/>
      <c r="Y492" s="38"/>
      <c r="Z492" s="38"/>
    </row>
    <row r="493" spans="1:26" ht="22.5" customHeight="1">
      <c r="A493" s="38"/>
      <c r="B493" s="38"/>
      <c r="C493" s="38"/>
      <c r="D493" s="38"/>
      <c r="E493" s="38"/>
      <c r="F493" s="38"/>
      <c r="G493" s="38"/>
      <c r="H493" s="38"/>
      <c r="I493" s="38"/>
      <c r="J493" s="38"/>
      <c r="K493" s="38"/>
      <c r="L493" s="51"/>
      <c r="M493" s="51"/>
      <c r="N493" s="55"/>
      <c r="O493" s="38"/>
      <c r="P493" s="38"/>
      <c r="Q493" s="38"/>
      <c r="R493" s="38"/>
      <c r="S493" s="38"/>
      <c r="T493" s="38"/>
      <c r="U493" s="38"/>
      <c r="V493" s="38"/>
      <c r="W493" s="38"/>
      <c r="X493" s="38"/>
      <c r="Y493" s="38"/>
      <c r="Z493" s="38"/>
    </row>
    <row r="494" spans="1:26" ht="22.5" customHeight="1">
      <c r="A494" s="38"/>
      <c r="B494" s="38"/>
      <c r="C494" s="38"/>
      <c r="D494" s="38"/>
      <c r="E494" s="38"/>
      <c r="F494" s="38"/>
      <c r="G494" s="38"/>
      <c r="H494" s="38"/>
      <c r="I494" s="38"/>
      <c r="J494" s="38"/>
      <c r="K494" s="38"/>
      <c r="L494" s="51"/>
      <c r="M494" s="51"/>
      <c r="N494" s="55"/>
      <c r="O494" s="38"/>
      <c r="P494" s="38"/>
      <c r="Q494" s="38"/>
      <c r="R494" s="38"/>
      <c r="S494" s="38"/>
      <c r="T494" s="38"/>
      <c r="U494" s="38"/>
      <c r="V494" s="38"/>
      <c r="W494" s="38"/>
      <c r="X494" s="38"/>
      <c r="Y494" s="38"/>
      <c r="Z494" s="38"/>
    </row>
    <row r="495" spans="1:26" ht="22.5" customHeight="1">
      <c r="A495" s="38"/>
      <c r="B495" s="38"/>
      <c r="C495" s="38"/>
      <c r="D495" s="38"/>
      <c r="E495" s="38"/>
      <c r="F495" s="38"/>
      <c r="G495" s="38"/>
      <c r="H495" s="38"/>
      <c r="I495" s="38"/>
      <c r="J495" s="38"/>
      <c r="K495" s="38"/>
      <c r="L495" s="51"/>
      <c r="M495" s="51"/>
      <c r="N495" s="55"/>
      <c r="O495" s="38"/>
      <c r="P495" s="38"/>
      <c r="Q495" s="38"/>
      <c r="R495" s="38"/>
      <c r="S495" s="38"/>
      <c r="T495" s="38"/>
      <c r="U495" s="38"/>
      <c r="V495" s="38"/>
      <c r="W495" s="38"/>
      <c r="X495" s="38"/>
      <c r="Y495" s="38"/>
      <c r="Z495" s="38"/>
    </row>
    <row r="496" spans="1:26" ht="22.5" customHeight="1">
      <c r="A496" s="38"/>
      <c r="B496" s="38"/>
      <c r="C496" s="38"/>
      <c r="D496" s="38"/>
      <c r="E496" s="38"/>
      <c r="F496" s="38"/>
      <c r="G496" s="38"/>
      <c r="H496" s="38"/>
      <c r="I496" s="38"/>
      <c r="J496" s="38"/>
      <c r="K496" s="38"/>
      <c r="L496" s="51"/>
      <c r="M496" s="51"/>
      <c r="N496" s="55"/>
      <c r="O496" s="38"/>
      <c r="P496" s="38"/>
      <c r="Q496" s="38"/>
      <c r="R496" s="38"/>
      <c r="S496" s="38"/>
      <c r="T496" s="38"/>
      <c r="U496" s="38"/>
      <c r="V496" s="38"/>
      <c r="W496" s="38"/>
      <c r="X496" s="38"/>
      <c r="Y496" s="38"/>
      <c r="Z496" s="38"/>
    </row>
    <row r="497" spans="1:26" ht="22.5" customHeight="1">
      <c r="A497" s="38"/>
      <c r="B497" s="38"/>
      <c r="C497" s="38"/>
      <c r="D497" s="38"/>
      <c r="E497" s="38"/>
      <c r="F497" s="38"/>
      <c r="G497" s="38"/>
      <c r="H497" s="38"/>
      <c r="I497" s="38"/>
      <c r="J497" s="38"/>
      <c r="K497" s="38"/>
      <c r="L497" s="51"/>
      <c r="M497" s="51"/>
      <c r="N497" s="55"/>
      <c r="O497" s="38"/>
      <c r="P497" s="38"/>
      <c r="Q497" s="38"/>
      <c r="R497" s="38"/>
      <c r="S497" s="38"/>
      <c r="T497" s="38"/>
      <c r="U497" s="38"/>
      <c r="V497" s="38"/>
      <c r="W497" s="38"/>
      <c r="X497" s="38"/>
      <c r="Y497" s="38"/>
      <c r="Z497" s="38"/>
    </row>
    <row r="498" spans="1:26" ht="22.5" customHeight="1">
      <c r="A498" s="38"/>
      <c r="B498" s="38"/>
      <c r="C498" s="38"/>
      <c r="D498" s="38"/>
      <c r="E498" s="38"/>
      <c r="F498" s="38"/>
      <c r="G498" s="38"/>
      <c r="H498" s="38"/>
      <c r="I498" s="38"/>
      <c r="J498" s="38"/>
      <c r="K498" s="38"/>
      <c r="L498" s="51"/>
      <c r="M498" s="51"/>
      <c r="N498" s="55"/>
      <c r="O498" s="38"/>
      <c r="P498" s="38"/>
      <c r="Q498" s="38"/>
      <c r="R498" s="38"/>
      <c r="S498" s="38"/>
      <c r="T498" s="38"/>
      <c r="U498" s="38"/>
      <c r="V498" s="38"/>
      <c r="W498" s="38"/>
      <c r="X498" s="38"/>
      <c r="Y498" s="38"/>
      <c r="Z498" s="38"/>
    </row>
    <row r="499" spans="1:26" ht="22.5" customHeight="1">
      <c r="A499" s="38"/>
      <c r="B499" s="38"/>
      <c r="C499" s="38"/>
      <c r="D499" s="38"/>
      <c r="E499" s="38"/>
      <c r="F499" s="38"/>
      <c r="G499" s="38"/>
      <c r="H499" s="38"/>
      <c r="I499" s="38"/>
      <c r="J499" s="38"/>
      <c r="K499" s="38"/>
      <c r="L499" s="51"/>
      <c r="M499" s="51"/>
      <c r="N499" s="55"/>
      <c r="O499" s="38"/>
      <c r="P499" s="38"/>
      <c r="Q499" s="38"/>
      <c r="R499" s="38"/>
      <c r="S499" s="38"/>
      <c r="T499" s="38"/>
      <c r="U499" s="38"/>
      <c r="V499" s="38"/>
      <c r="W499" s="38"/>
      <c r="X499" s="38"/>
      <c r="Y499" s="38"/>
      <c r="Z499" s="38"/>
    </row>
    <row r="500" spans="1:26" ht="22.5" customHeight="1">
      <c r="A500" s="38"/>
      <c r="B500" s="38"/>
      <c r="C500" s="38"/>
      <c r="D500" s="38"/>
      <c r="E500" s="38"/>
      <c r="F500" s="38"/>
      <c r="G500" s="38"/>
      <c r="H500" s="38"/>
      <c r="I500" s="38"/>
      <c r="J500" s="38"/>
      <c r="K500" s="38"/>
      <c r="L500" s="51"/>
      <c r="M500" s="51"/>
      <c r="N500" s="55"/>
      <c r="O500" s="38"/>
      <c r="P500" s="38"/>
      <c r="Q500" s="38"/>
      <c r="R500" s="38"/>
      <c r="S500" s="38"/>
      <c r="T500" s="38"/>
      <c r="U500" s="38"/>
      <c r="V500" s="38"/>
      <c r="W500" s="38"/>
      <c r="X500" s="38"/>
      <c r="Y500" s="38"/>
      <c r="Z500" s="38"/>
    </row>
    <row r="501" spans="1:26" ht="22.5" customHeight="1">
      <c r="A501" s="38"/>
      <c r="B501" s="38"/>
      <c r="C501" s="38"/>
      <c r="D501" s="38"/>
      <c r="E501" s="38"/>
      <c r="F501" s="38"/>
      <c r="G501" s="38"/>
      <c r="H501" s="38"/>
      <c r="I501" s="38"/>
      <c r="J501" s="38"/>
      <c r="K501" s="38"/>
      <c r="L501" s="51"/>
      <c r="M501" s="51"/>
      <c r="N501" s="55"/>
      <c r="O501" s="38"/>
      <c r="P501" s="38"/>
      <c r="Q501" s="38"/>
      <c r="R501" s="38"/>
      <c r="S501" s="38"/>
      <c r="T501" s="38"/>
      <c r="U501" s="38"/>
      <c r="V501" s="38"/>
      <c r="W501" s="38"/>
      <c r="X501" s="38"/>
      <c r="Y501" s="38"/>
      <c r="Z501" s="38"/>
    </row>
    <row r="502" spans="1:26" ht="22.5" customHeight="1">
      <c r="A502" s="38"/>
      <c r="B502" s="38"/>
      <c r="C502" s="38"/>
      <c r="D502" s="38"/>
      <c r="E502" s="38"/>
      <c r="F502" s="38"/>
      <c r="G502" s="38"/>
      <c r="H502" s="38"/>
      <c r="I502" s="38"/>
      <c r="J502" s="38"/>
      <c r="K502" s="38"/>
      <c r="L502" s="51"/>
      <c r="M502" s="51"/>
      <c r="N502" s="55"/>
      <c r="O502" s="38"/>
      <c r="P502" s="38"/>
      <c r="Q502" s="38"/>
      <c r="R502" s="38"/>
      <c r="S502" s="38"/>
      <c r="T502" s="38"/>
      <c r="U502" s="38"/>
      <c r="V502" s="38"/>
      <c r="W502" s="38"/>
      <c r="X502" s="38"/>
      <c r="Y502" s="38"/>
      <c r="Z502" s="38"/>
    </row>
    <row r="503" spans="1:26" ht="22.5" customHeight="1">
      <c r="A503" s="38"/>
      <c r="B503" s="38"/>
      <c r="C503" s="38"/>
      <c r="D503" s="38"/>
      <c r="E503" s="38"/>
      <c r="F503" s="38"/>
      <c r="G503" s="38"/>
      <c r="H503" s="38"/>
      <c r="I503" s="38"/>
      <c r="J503" s="38"/>
      <c r="K503" s="38"/>
      <c r="L503" s="51"/>
      <c r="M503" s="51"/>
      <c r="N503" s="55"/>
      <c r="O503" s="38"/>
      <c r="P503" s="38"/>
      <c r="Q503" s="38"/>
      <c r="R503" s="38"/>
      <c r="S503" s="38"/>
      <c r="T503" s="38"/>
      <c r="U503" s="38"/>
      <c r="V503" s="38"/>
      <c r="W503" s="38"/>
      <c r="X503" s="38"/>
      <c r="Y503" s="38"/>
      <c r="Z503" s="38"/>
    </row>
    <row r="504" spans="1:26" ht="22.5" customHeight="1">
      <c r="A504" s="38"/>
      <c r="B504" s="38"/>
      <c r="C504" s="38"/>
      <c r="D504" s="38"/>
      <c r="E504" s="38"/>
      <c r="F504" s="38"/>
      <c r="G504" s="38"/>
      <c r="H504" s="38"/>
      <c r="I504" s="38"/>
      <c r="J504" s="38"/>
      <c r="K504" s="38"/>
      <c r="L504" s="51"/>
      <c r="M504" s="51"/>
      <c r="N504" s="55"/>
      <c r="O504" s="38"/>
      <c r="P504" s="38"/>
      <c r="Q504" s="38"/>
      <c r="R504" s="38"/>
      <c r="S504" s="38"/>
      <c r="T504" s="38"/>
      <c r="U504" s="38"/>
      <c r="V504" s="38"/>
      <c r="W504" s="38"/>
      <c r="X504" s="38"/>
      <c r="Y504" s="38"/>
      <c r="Z504" s="38"/>
    </row>
    <row r="505" spans="1:26" ht="22.5" customHeight="1">
      <c r="A505" s="38"/>
      <c r="B505" s="38"/>
      <c r="C505" s="38"/>
      <c r="D505" s="38"/>
      <c r="E505" s="38"/>
      <c r="F505" s="38"/>
      <c r="G505" s="38"/>
      <c r="H505" s="38"/>
      <c r="I505" s="38"/>
      <c r="J505" s="38"/>
      <c r="K505" s="38"/>
      <c r="L505" s="51"/>
      <c r="M505" s="51"/>
      <c r="N505" s="55"/>
      <c r="O505" s="38"/>
      <c r="P505" s="38"/>
      <c r="Q505" s="38"/>
      <c r="R505" s="38"/>
      <c r="S505" s="38"/>
      <c r="T505" s="38"/>
      <c r="U505" s="38"/>
      <c r="V505" s="38"/>
      <c r="W505" s="38"/>
      <c r="X505" s="38"/>
      <c r="Y505" s="38"/>
      <c r="Z505" s="38"/>
    </row>
    <row r="506" spans="1:26" ht="22.5" customHeight="1">
      <c r="A506" s="38"/>
      <c r="B506" s="38"/>
      <c r="C506" s="38"/>
      <c r="D506" s="38"/>
      <c r="E506" s="38"/>
      <c r="F506" s="38"/>
      <c r="G506" s="38"/>
      <c r="H506" s="38"/>
      <c r="I506" s="38"/>
      <c r="J506" s="38"/>
      <c r="K506" s="38"/>
      <c r="L506" s="51"/>
      <c r="M506" s="51"/>
      <c r="N506" s="55"/>
      <c r="O506" s="38"/>
      <c r="P506" s="38"/>
      <c r="Q506" s="38"/>
      <c r="R506" s="38"/>
      <c r="S506" s="38"/>
      <c r="T506" s="38"/>
      <c r="U506" s="38"/>
      <c r="V506" s="38"/>
      <c r="W506" s="38"/>
      <c r="X506" s="38"/>
      <c r="Y506" s="38"/>
      <c r="Z506" s="38"/>
    </row>
    <row r="507" spans="1:26" ht="22.5" customHeight="1">
      <c r="A507" s="38"/>
      <c r="B507" s="38"/>
      <c r="C507" s="38"/>
      <c r="D507" s="38"/>
      <c r="E507" s="38"/>
      <c r="F507" s="38"/>
      <c r="G507" s="38"/>
      <c r="H507" s="38"/>
      <c r="I507" s="38"/>
      <c r="J507" s="38"/>
      <c r="K507" s="38"/>
      <c r="L507" s="51"/>
      <c r="M507" s="51"/>
      <c r="N507" s="55"/>
      <c r="O507" s="38"/>
      <c r="P507" s="38"/>
      <c r="Q507" s="38"/>
      <c r="R507" s="38"/>
      <c r="S507" s="38"/>
      <c r="T507" s="38"/>
      <c r="U507" s="38"/>
      <c r="V507" s="38"/>
      <c r="W507" s="38"/>
      <c r="X507" s="38"/>
      <c r="Y507" s="38"/>
      <c r="Z507" s="38"/>
    </row>
    <row r="508" spans="1:26" ht="22.5" customHeight="1">
      <c r="A508" s="38"/>
      <c r="B508" s="38"/>
      <c r="C508" s="38"/>
      <c r="D508" s="38"/>
      <c r="E508" s="38"/>
      <c r="F508" s="38"/>
      <c r="G508" s="38"/>
      <c r="H508" s="38"/>
      <c r="I508" s="38"/>
      <c r="J508" s="38"/>
      <c r="K508" s="38"/>
      <c r="L508" s="51"/>
      <c r="M508" s="51"/>
      <c r="N508" s="55"/>
      <c r="O508" s="38"/>
      <c r="P508" s="38"/>
      <c r="Q508" s="38"/>
      <c r="R508" s="38"/>
      <c r="S508" s="38"/>
      <c r="T508" s="38"/>
      <c r="U508" s="38"/>
      <c r="V508" s="38"/>
      <c r="W508" s="38"/>
      <c r="X508" s="38"/>
      <c r="Y508" s="38"/>
      <c r="Z508" s="38"/>
    </row>
    <row r="509" spans="1:26" ht="22.5" customHeight="1">
      <c r="A509" s="38"/>
      <c r="B509" s="38"/>
      <c r="C509" s="38"/>
      <c r="D509" s="38"/>
      <c r="E509" s="38"/>
      <c r="F509" s="38"/>
      <c r="G509" s="38"/>
      <c r="H509" s="38"/>
      <c r="I509" s="38"/>
      <c r="J509" s="38"/>
      <c r="K509" s="38"/>
      <c r="L509" s="51"/>
      <c r="M509" s="51"/>
      <c r="N509" s="55"/>
      <c r="O509" s="38"/>
      <c r="P509" s="38"/>
      <c r="Q509" s="38"/>
      <c r="R509" s="38"/>
      <c r="S509" s="38"/>
      <c r="T509" s="38"/>
      <c r="U509" s="38"/>
      <c r="V509" s="38"/>
      <c r="W509" s="38"/>
      <c r="X509" s="38"/>
      <c r="Y509" s="38"/>
      <c r="Z509" s="38"/>
    </row>
    <row r="510" spans="1:26" ht="22.5" customHeight="1">
      <c r="A510" s="38"/>
      <c r="B510" s="38"/>
      <c r="C510" s="38"/>
      <c r="D510" s="38"/>
      <c r="E510" s="38"/>
      <c r="F510" s="38"/>
      <c r="G510" s="38"/>
      <c r="H510" s="38"/>
      <c r="I510" s="38"/>
      <c r="J510" s="38"/>
      <c r="K510" s="38"/>
      <c r="L510" s="51"/>
      <c r="M510" s="51"/>
      <c r="N510" s="55"/>
      <c r="O510" s="38"/>
      <c r="P510" s="38"/>
      <c r="Q510" s="38"/>
      <c r="R510" s="38"/>
      <c r="S510" s="38"/>
      <c r="T510" s="38"/>
      <c r="U510" s="38"/>
      <c r="V510" s="38"/>
      <c r="W510" s="38"/>
      <c r="X510" s="38"/>
      <c r="Y510" s="38"/>
      <c r="Z510" s="38"/>
    </row>
    <row r="511" spans="1:26" ht="22.5" customHeight="1">
      <c r="A511" s="38"/>
      <c r="B511" s="38"/>
      <c r="C511" s="38"/>
      <c r="D511" s="38"/>
      <c r="E511" s="38"/>
      <c r="F511" s="38"/>
      <c r="G511" s="38"/>
      <c r="H511" s="38"/>
      <c r="I511" s="38"/>
      <c r="J511" s="38"/>
      <c r="K511" s="38"/>
      <c r="L511" s="51"/>
      <c r="M511" s="51"/>
      <c r="N511" s="55"/>
      <c r="O511" s="38"/>
      <c r="P511" s="38"/>
      <c r="Q511" s="38"/>
      <c r="R511" s="38"/>
      <c r="S511" s="38"/>
      <c r="T511" s="38"/>
      <c r="U511" s="38"/>
      <c r="V511" s="38"/>
      <c r="W511" s="38"/>
      <c r="X511" s="38"/>
      <c r="Y511" s="38"/>
      <c r="Z511" s="38"/>
    </row>
    <row r="512" spans="1:26" ht="22.5" customHeight="1">
      <c r="A512" s="38"/>
      <c r="B512" s="38"/>
      <c r="C512" s="38"/>
      <c r="D512" s="38"/>
      <c r="E512" s="38"/>
      <c r="F512" s="38"/>
      <c r="G512" s="38"/>
      <c r="H512" s="38"/>
      <c r="I512" s="38"/>
      <c r="J512" s="38"/>
      <c r="K512" s="38"/>
      <c r="L512" s="51"/>
      <c r="M512" s="51"/>
      <c r="N512" s="55"/>
      <c r="O512" s="38"/>
      <c r="P512" s="38"/>
      <c r="Q512" s="38"/>
      <c r="R512" s="38"/>
      <c r="S512" s="38"/>
      <c r="T512" s="38"/>
      <c r="U512" s="38"/>
      <c r="V512" s="38"/>
      <c r="W512" s="38"/>
      <c r="X512" s="38"/>
      <c r="Y512" s="38"/>
      <c r="Z512" s="38"/>
    </row>
    <row r="513" spans="1:26" ht="22.5" customHeight="1">
      <c r="A513" s="38"/>
      <c r="B513" s="38"/>
      <c r="C513" s="38"/>
      <c r="D513" s="38"/>
      <c r="E513" s="38"/>
      <c r="F513" s="38"/>
      <c r="G513" s="38"/>
      <c r="H513" s="38"/>
      <c r="I513" s="38"/>
      <c r="J513" s="38"/>
      <c r="K513" s="38"/>
      <c r="L513" s="51"/>
      <c r="M513" s="51"/>
      <c r="N513" s="55"/>
      <c r="O513" s="38"/>
      <c r="P513" s="38"/>
      <c r="Q513" s="38"/>
      <c r="R513" s="38"/>
      <c r="S513" s="38"/>
      <c r="T513" s="38"/>
      <c r="U513" s="38"/>
      <c r="V513" s="38"/>
      <c r="W513" s="38"/>
      <c r="X513" s="38"/>
      <c r="Y513" s="38"/>
      <c r="Z513" s="38"/>
    </row>
    <row r="514" spans="1:26" ht="22.5" customHeight="1">
      <c r="A514" s="38"/>
      <c r="B514" s="38"/>
      <c r="C514" s="38"/>
      <c r="D514" s="38"/>
      <c r="E514" s="38"/>
      <c r="F514" s="38"/>
      <c r="G514" s="38"/>
      <c r="H514" s="38"/>
      <c r="I514" s="38"/>
      <c r="J514" s="38"/>
      <c r="K514" s="38"/>
      <c r="L514" s="51"/>
      <c r="M514" s="51"/>
      <c r="N514" s="55"/>
      <c r="O514" s="38"/>
      <c r="P514" s="38"/>
      <c r="Q514" s="38"/>
      <c r="R514" s="38"/>
      <c r="S514" s="38"/>
      <c r="T514" s="38"/>
      <c r="U514" s="38"/>
      <c r="V514" s="38"/>
      <c r="W514" s="38"/>
      <c r="X514" s="38"/>
      <c r="Y514" s="38"/>
      <c r="Z514" s="38"/>
    </row>
    <row r="515" spans="1:26" ht="22.5" customHeight="1">
      <c r="A515" s="38"/>
      <c r="B515" s="38"/>
      <c r="C515" s="38"/>
      <c r="D515" s="38"/>
      <c r="E515" s="38"/>
      <c r="F515" s="38"/>
      <c r="G515" s="38"/>
      <c r="H515" s="38"/>
      <c r="I515" s="38"/>
      <c r="J515" s="38"/>
      <c r="K515" s="38"/>
      <c r="L515" s="51"/>
      <c r="M515" s="51"/>
      <c r="N515" s="55"/>
      <c r="O515" s="38"/>
      <c r="P515" s="38"/>
      <c r="Q515" s="38"/>
      <c r="R515" s="38"/>
      <c r="S515" s="38"/>
      <c r="T515" s="38"/>
      <c r="U515" s="38"/>
      <c r="V515" s="38"/>
      <c r="W515" s="38"/>
      <c r="X515" s="38"/>
      <c r="Y515" s="38"/>
      <c r="Z515" s="38"/>
    </row>
    <row r="516" spans="1:26" ht="22.5" customHeight="1">
      <c r="A516" s="38"/>
      <c r="B516" s="38"/>
      <c r="C516" s="38"/>
      <c r="D516" s="38"/>
      <c r="E516" s="38"/>
      <c r="F516" s="38"/>
      <c r="G516" s="38"/>
      <c r="H516" s="38"/>
      <c r="I516" s="38"/>
      <c r="J516" s="38"/>
      <c r="K516" s="38"/>
      <c r="L516" s="51"/>
      <c r="M516" s="51"/>
      <c r="N516" s="55"/>
      <c r="O516" s="38"/>
      <c r="P516" s="38"/>
      <c r="Q516" s="38"/>
      <c r="R516" s="38"/>
      <c r="S516" s="38"/>
      <c r="T516" s="38"/>
      <c r="U516" s="38"/>
      <c r="V516" s="38"/>
      <c r="W516" s="38"/>
      <c r="X516" s="38"/>
      <c r="Y516" s="38"/>
      <c r="Z516" s="38"/>
    </row>
    <row r="517" spans="1:26" ht="22.5" customHeight="1">
      <c r="A517" s="38"/>
      <c r="B517" s="38"/>
      <c r="C517" s="38"/>
      <c r="D517" s="38"/>
      <c r="E517" s="38"/>
      <c r="F517" s="38"/>
      <c r="G517" s="38"/>
      <c r="H517" s="38"/>
      <c r="I517" s="38"/>
      <c r="J517" s="38"/>
      <c r="K517" s="38"/>
      <c r="L517" s="51"/>
      <c r="M517" s="51"/>
      <c r="N517" s="55"/>
      <c r="O517" s="38"/>
      <c r="P517" s="38"/>
      <c r="Q517" s="38"/>
      <c r="R517" s="38"/>
      <c r="S517" s="38"/>
      <c r="T517" s="38"/>
      <c r="U517" s="38"/>
      <c r="V517" s="38"/>
      <c r="W517" s="38"/>
      <c r="X517" s="38"/>
      <c r="Y517" s="38"/>
      <c r="Z517" s="38"/>
    </row>
    <row r="518" spans="1:26" ht="22.5" customHeight="1">
      <c r="A518" s="38"/>
      <c r="B518" s="38"/>
      <c r="C518" s="38"/>
      <c r="D518" s="38"/>
      <c r="E518" s="38"/>
      <c r="F518" s="38"/>
      <c r="G518" s="38"/>
      <c r="H518" s="38"/>
      <c r="I518" s="38"/>
      <c r="J518" s="38"/>
      <c r="K518" s="38"/>
      <c r="L518" s="51"/>
      <c r="M518" s="51"/>
      <c r="N518" s="55"/>
      <c r="O518" s="38"/>
      <c r="P518" s="38"/>
      <c r="Q518" s="38"/>
      <c r="R518" s="38"/>
      <c r="S518" s="38"/>
      <c r="T518" s="38"/>
      <c r="U518" s="38"/>
      <c r="V518" s="38"/>
      <c r="W518" s="38"/>
      <c r="X518" s="38"/>
      <c r="Y518" s="38"/>
      <c r="Z518" s="38"/>
    </row>
    <row r="519" spans="1:26" ht="22.5" customHeight="1">
      <c r="A519" s="38"/>
      <c r="B519" s="38"/>
      <c r="C519" s="38"/>
      <c r="D519" s="38"/>
      <c r="E519" s="38"/>
      <c r="F519" s="38"/>
      <c r="G519" s="38"/>
      <c r="H519" s="38"/>
      <c r="I519" s="38"/>
      <c r="J519" s="38"/>
      <c r="K519" s="38"/>
      <c r="L519" s="51"/>
      <c r="M519" s="51"/>
      <c r="N519" s="55"/>
      <c r="O519" s="38"/>
      <c r="P519" s="38"/>
      <c r="Q519" s="38"/>
      <c r="R519" s="38"/>
      <c r="S519" s="38"/>
      <c r="T519" s="38"/>
      <c r="U519" s="38"/>
      <c r="V519" s="38"/>
      <c r="W519" s="38"/>
      <c r="X519" s="38"/>
      <c r="Y519" s="38"/>
      <c r="Z519" s="38"/>
    </row>
    <row r="520" spans="1:26" ht="22.5" customHeight="1">
      <c r="A520" s="38"/>
      <c r="B520" s="38"/>
      <c r="C520" s="38"/>
      <c r="D520" s="38"/>
      <c r="E520" s="38"/>
      <c r="F520" s="38"/>
      <c r="G520" s="38"/>
      <c r="H520" s="38"/>
      <c r="I520" s="38"/>
      <c r="J520" s="38"/>
      <c r="K520" s="38"/>
      <c r="L520" s="51"/>
      <c r="M520" s="51"/>
      <c r="N520" s="55"/>
      <c r="O520" s="38"/>
      <c r="P520" s="38"/>
      <c r="Q520" s="38"/>
      <c r="R520" s="38"/>
      <c r="S520" s="38"/>
      <c r="T520" s="38"/>
      <c r="U520" s="38"/>
      <c r="V520" s="38"/>
      <c r="W520" s="38"/>
      <c r="X520" s="38"/>
      <c r="Y520" s="38"/>
      <c r="Z520" s="38"/>
    </row>
    <row r="521" spans="1:26" ht="22.5" customHeight="1">
      <c r="A521" s="38"/>
      <c r="B521" s="38"/>
      <c r="C521" s="38"/>
      <c r="D521" s="38"/>
      <c r="E521" s="38"/>
      <c r="F521" s="38"/>
      <c r="G521" s="38"/>
      <c r="H521" s="38"/>
      <c r="I521" s="38"/>
      <c r="J521" s="38"/>
      <c r="K521" s="38"/>
      <c r="L521" s="51"/>
      <c r="M521" s="51"/>
      <c r="N521" s="55"/>
      <c r="O521" s="38"/>
      <c r="P521" s="38"/>
      <c r="Q521" s="38"/>
      <c r="R521" s="38"/>
      <c r="S521" s="38"/>
      <c r="T521" s="38"/>
      <c r="U521" s="38"/>
      <c r="V521" s="38"/>
      <c r="W521" s="38"/>
      <c r="X521" s="38"/>
      <c r="Y521" s="38"/>
      <c r="Z521" s="38"/>
    </row>
    <row r="522" spans="1:26" ht="22.5" customHeight="1">
      <c r="A522" s="38"/>
      <c r="B522" s="38"/>
      <c r="C522" s="38"/>
      <c r="D522" s="38"/>
      <c r="E522" s="38"/>
      <c r="F522" s="38"/>
      <c r="G522" s="38"/>
      <c r="H522" s="38"/>
      <c r="I522" s="38"/>
      <c r="J522" s="38"/>
      <c r="K522" s="38"/>
      <c r="L522" s="51"/>
      <c r="M522" s="51"/>
      <c r="N522" s="55"/>
      <c r="O522" s="38"/>
      <c r="P522" s="38"/>
      <c r="Q522" s="38"/>
      <c r="R522" s="38"/>
      <c r="S522" s="38"/>
      <c r="T522" s="38"/>
      <c r="U522" s="38"/>
      <c r="V522" s="38"/>
      <c r="W522" s="38"/>
      <c r="X522" s="38"/>
      <c r="Y522" s="38"/>
      <c r="Z522" s="38"/>
    </row>
    <row r="523" spans="1:26" ht="22.5" customHeight="1">
      <c r="A523" s="38"/>
      <c r="B523" s="38"/>
      <c r="C523" s="38"/>
      <c r="D523" s="38"/>
      <c r="E523" s="38"/>
      <c r="F523" s="38"/>
      <c r="G523" s="38"/>
      <c r="H523" s="38"/>
      <c r="I523" s="38"/>
      <c r="J523" s="38"/>
      <c r="K523" s="38"/>
      <c r="L523" s="51"/>
      <c r="M523" s="51"/>
      <c r="N523" s="55"/>
      <c r="O523" s="38"/>
      <c r="P523" s="38"/>
      <c r="Q523" s="38"/>
      <c r="R523" s="38"/>
      <c r="S523" s="38"/>
      <c r="T523" s="38"/>
      <c r="U523" s="38"/>
      <c r="V523" s="38"/>
      <c r="W523" s="38"/>
      <c r="X523" s="38"/>
      <c r="Y523" s="38"/>
      <c r="Z523" s="38"/>
    </row>
    <row r="524" spans="1:26" ht="22.5" customHeight="1">
      <c r="A524" s="38"/>
      <c r="B524" s="38"/>
      <c r="C524" s="38"/>
      <c r="D524" s="38"/>
      <c r="E524" s="38"/>
      <c r="F524" s="38"/>
      <c r="G524" s="38"/>
      <c r="H524" s="38"/>
      <c r="I524" s="38"/>
      <c r="J524" s="38"/>
      <c r="K524" s="38"/>
      <c r="L524" s="51"/>
      <c r="M524" s="51"/>
      <c r="N524" s="55"/>
      <c r="O524" s="38"/>
      <c r="P524" s="38"/>
      <c r="Q524" s="38"/>
      <c r="R524" s="38"/>
      <c r="S524" s="38"/>
      <c r="T524" s="38"/>
      <c r="U524" s="38"/>
      <c r="V524" s="38"/>
      <c r="W524" s="38"/>
      <c r="X524" s="38"/>
      <c r="Y524" s="38"/>
      <c r="Z524" s="38"/>
    </row>
    <row r="525" spans="1:26" ht="22.5" customHeight="1">
      <c r="A525" s="38"/>
      <c r="B525" s="38"/>
      <c r="C525" s="38"/>
      <c r="D525" s="38"/>
      <c r="E525" s="38"/>
      <c r="F525" s="38"/>
      <c r="G525" s="38"/>
      <c r="H525" s="38"/>
      <c r="I525" s="38"/>
      <c r="J525" s="38"/>
      <c r="K525" s="38"/>
      <c r="L525" s="51"/>
      <c r="M525" s="51"/>
      <c r="N525" s="55"/>
      <c r="O525" s="38"/>
      <c r="P525" s="38"/>
      <c r="Q525" s="38"/>
      <c r="R525" s="38"/>
      <c r="S525" s="38"/>
      <c r="T525" s="38"/>
      <c r="U525" s="38"/>
      <c r="V525" s="38"/>
      <c r="W525" s="38"/>
      <c r="X525" s="38"/>
      <c r="Y525" s="38"/>
      <c r="Z525" s="38"/>
    </row>
    <row r="526" spans="1:26" ht="22.5" customHeight="1">
      <c r="A526" s="38"/>
      <c r="B526" s="38"/>
      <c r="C526" s="38"/>
      <c r="D526" s="38"/>
      <c r="E526" s="38"/>
      <c r="F526" s="38"/>
      <c r="G526" s="38"/>
      <c r="H526" s="38"/>
      <c r="I526" s="38"/>
      <c r="J526" s="38"/>
      <c r="K526" s="38"/>
      <c r="L526" s="51"/>
      <c r="M526" s="51"/>
      <c r="N526" s="55"/>
      <c r="O526" s="38"/>
      <c r="P526" s="38"/>
      <c r="Q526" s="38"/>
      <c r="R526" s="38"/>
      <c r="S526" s="38"/>
      <c r="T526" s="38"/>
      <c r="U526" s="38"/>
      <c r="V526" s="38"/>
      <c r="W526" s="38"/>
      <c r="X526" s="38"/>
      <c r="Y526" s="38"/>
      <c r="Z526" s="38"/>
    </row>
    <row r="527" spans="1:26" ht="22.5" customHeight="1">
      <c r="A527" s="38"/>
      <c r="B527" s="38"/>
      <c r="C527" s="38"/>
      <c r="D527" s="38"/>
      <c r="E527" s="38"/>
      <c r="F527" s="38"/>
      <c r="G527" s="38"/>
      <c r="H527" s="38"/>
      <c r="I527" s="38"/>
      <c r="J527" s="38"/>
      <c r="K527" s="38"/>
      <c r="L527" s="51"/>
      <c r="M527" s="51"/>
      <c r="N527" s="55"/>
      <c r="O527" s="38"/>
      <c r="P527" s="38"/>
      <c r="Q527" s="38"/>
      <c r="R527" s="38"/>
      <c r="S527" s="38"/>
      <c r="T527" s="38"/>
      <c r="U527" s="38"/>
      <c r="V527" s="38"/>
      <c r="W527" s="38"/>
      <c r="X527" s="38"/>
      <c r="Y527" s="38"/>
      <c r="Z527" s="38"/>
    </row>
    <row r="528" spans="1:26" ht="22.5" customHeight="1">
      <c r="A528" s="38"/>
      <c r="B528" s="38"/>
      <c r="C528" s="38"/>
      <c r="D528" s="38"/>
      <c r="E528" s="38"/>
      <c r="F528" s="38"/>
      <c r="G528" s="38"/>
      <c r="H528" s="38"/>
      <c r="I528" s="38"/>
      <c r="J528" s="38"/>
      <c r="K528" s="38"/>
      <c r="L528" s="51"/>
      <c r="M528" s="51"/>
      <c r="N528" s="55"/>
      <c r="O528" s="38"/>
      <c r="P528" s="38"/>
      <c r="Q528" s="38"/>
      <c r="R528" s="38"/>
      <c r="S528" s="38"/>
      <c r="T528" s="38"/>
      <c r="U528" s="38"/>
      <c r="V528" s="38"/>
      <c r="W528" s="38"/>
      <c r="X528" s="38"/>
      <c r="Y528" s="38"/>
      <c r="Z528" s="38"/>
    </row>
    <row r="529" spans="1:26" ht="22.5" customHeight="1">
      <c r="A529" s="38"/>
      <c r="B529" s="38"/>
      <c r="C529" s="38"/>
      <c r="D529" s="38"/>
      <c r="E529" s="38"/>
      <c r="F529" s="38"/>
      <c r="G529" s="38"/>
      <c r="H529" s="38"/>
      <c r="I529" s="38"/>
      <c r="J529" s="38"/>
      <c r="K529" s="38"/>
      <c r="L529" s="51"/>
      <c r="M529" s="51"/>
      <c r="N529" s="55"/>
      <c r="O529" s="38"/>
      <c r="P529" s="38"/>
      <c r="Q529" s="38"/>
      <c r="R529" s="38"/>
      <c r="S529" s="38"/>
      <c r="T529" s="38"/>
      <c r="U529" s="38"/>
      <c r="V529" s="38"/>
      <c r="W529" s="38"/>
      <c r="X529" s="38"/>
      <c r="Y529" s="38"/>
      <c r="Z529" s="38"/>
    </row>
    <row r="530" spans="1:26" ht="22.5" customHeight="1">
      <c r="A530" s="38"/>
      <c r="B530" s="38"/>
      <c r="C530" s="38"/>
      <c r="D530" s="38"/>
      <c r="E530" s="38"/>
      <c r="F530" s="38"/>
      <c r="G530" s="38"/>
      <c r="H530" s="38"/>
      <c r="I530" s="38"/>
      <c r="J530" s="38"/>
      <c r="K530" s="38"/>
      <c r="L530" s="51"/>
      <c r="M530" s="51"/>
      <c r="N530" s="55"/>
      <c r="O530" s="38"/>
      <c r="P530" s="38"/>
      <c r="Q530" s="38"/>
      <c r="R530" s="38"/>
      <c r="S530" s="38"/>
      <c r="T530" s="38"/>
      <c r="U530" s="38"/>
      <c r="V530" s="38"/>
      <c r="W530" s="38"/>
      <c r="X530" s="38"/>
      <c r="Y530" s="38"/>
      <c r="Z530" s="38"/>
    </row>
    <row r="531" spans="1:26" ht="22.5" customHeight="1">
      <c r="A531" s="38"/>
      <c r="B531" s="38"/>
      <c r="C531" s="38"/>
      <c r="D531" s="38"/>
      <c r="E531" s="38"/>
      <c r="F531" s="38"/>
      <c r="G531" s="38"/>
      <c r="H531" s="38"/>
      <c r="I531" s="38"/>
      <c r="J531" s="38"/>
      <c r="K531" s="38"/>
      <c r="L531" s="51"/>
      <c r="M531" s="51"/>
      <c r="N531" s="55"/>
      <c r="O531" s="38"/>
      <c r="P531" s="38"/>
      <c r="Q531" s="38"/>
      <c r="R531" s="38"/>
      <c r="S531" s="38"/>
      <c r="T531" s="38"/>
      <c r="U531" s="38"/>
      <c r="V531" s="38"/>
      <c r="W531" s="38"/>
      <c r="X531" s="38"/>
      <c r="Y531" s="38"/>
      <c r="Z531" s="38"/>
    </row>
    <row r="532" spans="1:26" ht="22.5" customHeight="1">
      <c r="A532" s="38"/>
      <c r="B532" s="38"/>
      <c r="C532" s="38"/>
      <c r="D532" s="38"/>
      <c r="E532" s="38"/>
      <c r="F532" s="38"/>
      <c r="G532" s="38"/>
      <c r="H532" s="38"/>
      <c r="I532" s="38"/>
      <c r="J532" s="38"/>
      <c r="K532" s="38"/>
      <c r="L532" s="51"/>
      <c r="M532" s="51"/>
      <c r="N532" s="55"/>
      <c r="O532" s="38"/>
      <c r="P532" s="38"/>
      <c r="Q532" s="38"/>
      <c r="R532" s="38"/>
      <c r="S532" s="38"/>
      <c r="T532" s="38"/>
      <c r="U532" s="38"/>
      <c r="V532" s="38"/>
      <c r="W532" s="38"/>
      <c r="X532" s="38"/>
      <c r="Y532" s="38"/>
      <c r="Z532" s="38"/>
    </row>
    <row r="533" spans="1:26" ht="22.5" customHeight="1">
      <c r="A533" s="38"/>
      <c r="B533" s="38"/>
      <c r="C533" s="38"/>
      <c r="D533" s="38"/>
      <c r="E533" s="38"/>
      <c r="F533" s="38"/>
      <c r="G533" s="38"/>
      <c r="H533" s="38"/>
      <c r="I533" s="38"/>
      <c r="J533" s="38"/>
      <c r="K533" s="38"/>
      <c r="L533" s="51"/>
      <c r="M533" s="51"/>
      <c r="N533" s="55"/>
      <c r="O533" s="38"/>
      <c r="P533" s="38"/>
      <c r="Q533" s="38"/>
      <c r="R533" s="38"/>
      <c r="S533" s="38"/>
      <c r="T533" s="38"/>
      <c r="U533" s="38"/>
      <c r="V533" s="38"/>
      <c r="W533" s="38"/>
      <c r="X533" s="38"/>
      <c r="Y533" s="38"/>
      <c r="Z533" s="38"/>
    </row>
    <row r="534" spans="1:26" ht="22.5" customHeight="1">
      <c r="A534" s="38"/>
      <c r="B534" s="38"/>
      <c r="C534" s="38"/>
      <c r="D534" s="38"/>
      <c r="E534" s="38"/>
      <c r="F534" s="38"/>
      <c r="G534" s="38"/>
      <c r="H534" s="38"/>
      <c r="I534" s="38"/>
      <c r="J534" s="38"/>
      <c r="K534" s="38"/>
      <c r="L534" s="51"/>
      <c r="M534" s="51"/>
      <c r="N534" s="55"/>
      <c r="O534" s="38"/>
      <c r="P534" s="38"/>
      <c r="Q534" s="38"/>
      <c r="R534" s="38"/>
      <c r="S534" s="38"/>
      <c r="T534" s="38"/>
      <c r="U534" s="38"/>
      <c r="V534" s="38"/>
      <c r="W534" s="38"/>
      <c r="X534" s="38"/>
      <c r="Y534" s="38"/>
      <c r="Z534" s="38"/>
    </row>
    <row r="535" spans="1:26" ht="22.5" customHeight="1">
      <c r="A535" s="38"/>
      <c r="B535" s="38"/>
      <c r="C535" s="38"/>
      <c r="D535" s="38"/>
      <c r="E535" s="38"/>
      <c r="F535" s="38"/>
      <c r="G535" s="38"/>
      <c r="H535" s="38"/>
      <c r="I535" s="38"/>
      <c r="J535" s="38"/>
      <c r="K535" s="38"/>
      <c r="L535" s="51"/>
      <c r="M535" s="51"/>
      <c r="N535" s="55"/>
      <c r="O535" s="38"/>
      <c r="P535" s="38"/>
      <c r="Q535" s="38"/>
      <c r="R535" s="38"/>
      <c r="S535" s="38"/>
      <c r="T535" s="38"/>
      <c r="U535" s="38"/>
      <c r="V535" s="38"/>
      <c r="W535" s="38"/>
      <c r="X535" s="38"/>
      <c r="Y535" s="38"/>
      <c r="Z535" s="38"/>
    </row>
    <row r="536" spans="1:26" ht="22.5" customHeight="1">
      <c r="A536" s="38"/>
      <c r="B536" s="38"/>
      <c r="C536" s="38"/>
      <c r="D536" s="38"/>
      <c r="E536" s="38"/>
      <c r="F536" s="38"/>
      <c r="G536" s="38"/>
      <c r="H536" s="38"/>
      <c r="I536" s="38"/>
      <c r="J536" s="38"/>
      <c r="K536" s="38"/>
      <c r="L536" s="51"/>
      <c r="M536" s="51"/>
      <c r="N536" s="55"/>
      <c r="O536" s="38"/>
      <c r="P536" s="38"/>
      <c r="Q536" s="38"/>
      <c r="R536" s="38"/>
      <c r="S536" s="38"/>
      <c r="T536" s="38"/>
      <c r="U536" s="38"/>
      <c r="V536" s="38"/>
      <c r="W536" s="38"/>
      <c r="X536" s="38"/>
      <c r="Y536" s="38"/>
      <c r="Z536" s="38"/>
    </row>
    <row r="537" spans="1:26" ht="22.5" customHeight="1">
      <c r="A537" s="38"/>
      <c r="B537" s="38"/>
      <c r="C537" s="38"/>
      <c r="D537" s="38"/>
      <c r="E537" s="38"/>
      <c r="F537" s="38"/>
      <c r="G537" s="38"/>
      <c r="H537" s="38"/>
      <c r="I537" s="38"/>
      <c r="J537" s="38"/>
      <c r="K537" s="38"/>
      <c r="L537" s="51"/>
      <c r="M537" s="51"/>
      <c r="N537" s="55"/>
      <c r="O537" s="38"/>
      <c r="P537" s="38"/>
      <c r="Q537" s="38"/>
      <c r="R537" s="38"/>
      <c r="S537" s="38"/>
      <c r="T537" s="38"/>
      <c r="U537" s="38"/>
      <c r="V537" s="38"/>
      <c r="W537" s="38"/>
      <c r="X537" s="38"/>
      <c r="Y537" s="38"/>
      <c r="Z537" s="38"/>
    </row>
    <row r="538" spans="1:26" ht="22.5" customHeight="1">
      <c r="A538" s="38"/>
      <c r="B538" s="38"/>
      <c r="C538" s="38"/>
      <c r="D538" s="38"/>
      <c r="E538" s="38"/>
      <c r="F538" s="38"/>
      <c r="G538" s="38"/>
      <c r="H538" s="38"/>
      <c r="I538" s="38"/>
      <c r="J538" s="38"/>
      <c r="K538" s="38"/>
      <c r="L538" s="51"/>
      <c r="M538" s="51"/>
      <c r="N538" s="55"/>
      <c r="O538" s="38"/>
      <c r="P538" s="38"/>
      <c r="Q538" s="38"/>
      <c r="R538" s="38"/>
      <c r="S538" s="38"/>
      <c r="T538" s="38"/>
      <c r="U538" s="38"/>
      <c r="V538" s="38"/>
      <c r="W538" s="38"/>
      <c r="X538" s="38"/>
      <c r="Y538" s="38"/>
      <c r="Z538" s="38"/>
    </row>
    <row r="539" spans="1:26" ht="22.5" customHeight="1">
      <c r="A539" s="38"/>
      <c r="B539" s="38"/>
      <c r="C539" s="38"/>
      <c r="D539" s="38"/>
      <c r="E539" s="38"/>
      <c r="F539" s="38"/>
      <c r="G539" s="38"/>
      <c r="H539" s="38"/>
      <c r="I539" s="38"/>
      <c r="J539" s="38"/>
      <c r="K539" s="38"/>
      <c r="L539" s="51"/>
      <c r="M539" s="51"/>
      <c r="N539" s="55"/>
      <c r="O539" s="38"/>
      <c r="P539" s="38"/>
      <c r="Q539" s="38"/>
      <c r="R539" s="38"/>
      <c r="S539" s="38"/>
      <c r="T539" s="38"/>
      <c r="U539" s="38"/>
      <c r="V539" s="38"/>
      <c r="W539" s="38"/>
      <c r="X539" s="38"/>
      <c r="Y539" s="38"/>
      <c r="Z539" s="38"/>
    </row>
    <row r="540" spans="1:26" ht="22.5" customHeight="1">
      <c r="A540" s="38"/>
      <c r="B540" s="38"/>
      <c r="C540" s="38"/>
      <c r="D540" s="38"/>
      <c r="E540" s="38"/>
      <c r="F540" s="38"/>
      <c r="G540" s="38"/>
      <c r="H540" s="38"/>
      <c r="I540" s="38"/>
      <c r="J540" s="38"/>
      <c r="K540" s="38"/>
      <c r="L540" s="51"/>
      <c r="M540" s="51"/>
      <c r="N540" s="55"/>
      <c r="O540" s="38"/>
      <c r="P540" s="38"/>
      <c r="Q540" s="38"/>
      <c r="R540" s="38"/>
      <c r="S540" s="38"/>
      <c r="T540" s="38"/>
      <c r="U540" s="38"/>
      <c r="V540" s="38"/>
      <c r="W540" s="38"/>
      <c r="X540" s="38"/>
      <c r="Y540" s="38"/>
      <c r="Z540" s="38"/>
    </row>
    <row r="541" spans="1:26" ht="22.5" customHeight="1">
      <c r="A541" s="38"/>
      <c r="B541" s="38"/>
      <c r="C541" s="38"/>
      <c r="D541" s="38"/>
      <c r="E541" s="38"/>
      <c r="F541" s="38"/>
      <c r="G541" s="38"/>
      <c r="H541" s="38"/>
      <c r="I541" s="38"/>
      <c r="J541" s="38"/>
      <c r="K541" s="38"/>
      <c r="L541" s="51"/>
      <c r="M541" s="51"/>
      <c r="N541" s="55"/>
      <c r="O541" s="38"/>
      <c r="P541" s="38"/>
      <c r="Q541" s="38"/>
      <c r="R541" s="38"/>
      <c r="S541" s="38"/>
      <c r="T541" s="38"/>
      <c r="U541" s="38"/>
      <c r="V541" s="38"/>
      <c r="W541" s="38"/>
      <c r="X541" s="38"/>
      <c r="Y541" s="38"/>
      <c r="Z541" s="38"/>
    </row>
    <row r="542" spans="1:26" ht="22.5" customHeight="1">
      <c r="A542" s="38"/>
      <c r="B542" s="38"/>
      <c r="C542" s="38"/>
      <c r="D542" s="38"/>
      <c r="E542" s="38"/>
      <c r="F542" s="38"/>
      <c r="G542" s="38"/>
      <c r="H542" s="38"/>
      <c r="I542" s="38"/>
      <c r="J542" s="38"/>
      <c r="K542" s="38"/>
      <c r="L542" s="51"/>
      <c r="M542" s="51"/>
      <c r="N542" s="55"/>
      <c r="O542" s="38"/>
      <c r="P542" s="38"/>
      <c r="Q542" s="38"/>
      <c r="R542" s="38"/>
      <c r="S542" s="38"/>
      <c r="T542" s="38"/>
      <c r="U542" s="38"/>
      <c r="V542" s="38"/>
      <c r="W542" s="38"/>
      <c r="X542" s="38"/>
      <c r="Y542" s="38"/>
      <c r="Z542" s="38"/>
    </row>
    <row r="543" spans="1:26" ht="22.5" customHeight="1">
      <c r="A543" s="38"/>
      <c r="B543" s="38"/>
      <c r="C543" s="38"/>
      <c r="D543" s="38"/>
      <c r="E543" s="38"/>
      <c r="F543" s="38"/>
      <c r="G543" s="38"/>
      <c r="H543" s="38"/>
      <c r="I543" s="38"/>
      <c r="J543" s="38"/>
      <c r="K543" s="38"/>
      <c r="L543" s="51"/>
      <c r="M543" s="51"/>
      <c r="N543" s="55"/>
      <c r="O543" s="38"/>
      <c r="P543" s="38"/>
      <c r="Q543" s="38"/>
      <c r="R543" s="38"/>
      <c r="S543" s="38"/>
      <c r="T543" s="38"/>
      <c r="U543" s="38"/>
      <c r="V543" s="38"/>
      <c r="W543" s="38"/>
      <c r="X543" s="38"/>
      <c r="Y543" s="38"/>
      <c r="Z543" s="38"/>
    </row>
    <row r="544" spans="1:26" ht="22.5" customHeight="1">
      <c r="A544" s="38"/>
      <c r="B544" s="38"/>
      <c r="C544" s="38"/>
      <c r="D544" s="38"/>
      <c r="E544" s="38"/>
      <c r="F544" s="38"/>
      <c r="G544" s="38"/>
      <c r="H544" s="38"/>
      <c r="I544" s="38"/>
      <c r="J544" s="38"/>
      <c r="K544" s="38"/>
      <c r="L544" s="51"/>
      <c r="M544" s="51"/>
      <c r="N544" s="55"/>
      <c r="O544" s="38"/>
      <c r="P544" s="38"/>
      <c r="Q544" s="38"/>
      <c r="R544" s="38"/>
      <c r="S544" s="38"/>
      <c r="T544" s="38"/>
      <c r="U544" s="38"/>
      <c r="V544" s="38"/>
      <c r="W544" s="38"/>
      <c r="X544" s="38"/>
      <c r="Y544" s="38"/>
      <c r="Z544" s="38"/>
    </row>
    <row r="545" spans="1:26" ht="22.5" customHeight="1">
      <c r="A545" s="38"/>
      <c r="B545" s="38"/>
      <c r="C545" s="38"/>
      <c r="D545" s="38"/>
      <c r="E545" s="38"/>
      <c r="F545" s="38"/>
      <c r="G545" s="38"/>
      <c r="H545" s="38"/>
      <c r="I545" s="38"/>
      <c r="J545" s="38"/>
      <c r="K545" s="38"/>
      <c r="L545" s="51"/>
      <c r="M545" s="51"/>
      <c r="N545" s="55"/>
      <c r="O545" s="38"/>
      <c r="P545" s="38"/>
      <c r="Q545" s="38"/>
      <c r="R545" s="38"/>
      <c r="S545" s="38"/>
      <c r="T545" s="38"/>
      <c r="U545" s="38"/>
      <c r="V545" s="38"/>
      <c r="W545" s="38"/>
      <c r="X545" s="38"/>
      <c r="Y545" s="38"/>
      <c r="Z545" s="38"/>
    </row>
    <row r="546" spans="1:26" ht="22.5" customHeight="1">
      <c r="A546" s="38"/>
      <c r="B546" s="38"/>
      <c r="C546" s="38"/>
      <c r="D546" s="38"/>
      <c r="E546" s="38"/>
      <c r="F546" s="38"/>
      <c r="G546" s="38"/>
      <c r="H546" s="38"/>
      <c r="I546" s="38"/>
      <c r="J546" s="38"/>
      <c r="K546" s="38"/>
      <c r="L546" s="51"/>
      <c r="M546" s="51"/>
      <c r="N546" s="55"/>
      <c r="O546" s="38"/>
      <c r="P546" s="38"/>
      <c r="Q546" s="38"/>
      <c r="R546" s="38"/>
      <c r="S546" s="38"/>
      <c r="T546" s="38"/>
      <c r="U546" s="38"/>
      <c r="V546" s="38"/>
      <c r="W546" s="38"/>
      <c r="X546" s="38"/>
      <c r="Y546" s="38"/>
      <c r="Z546" s="38"/>
    </row>
    <row r="547" spans="1:26" ht="22.5" customHeight="1">
      <c r="A547" s="38"/>
      <c r="B547" s="38"/>
      <c r="C547" s="38"/>
      <c r="D547" s="38"/>
      <c r="E547" s="38"/>
      <c r="F547" s="38"/>
      <c r="G547" s="38"/>
      <c r="H547" s="38"/>
      <c r="I547" s="38"/>
      <c r="J547" s="38"/>
      <c r="K547" s="38"/>
      <c r="L547" s="51"/>
      <c r="M547" s="51"/>
      <c r="N547" s="55"/>
      <c r="O547" s="38"/>
      <c r="P547" s="38"/>
      <c r="Q547" s="38"/>
      <c r="R547" s="38"/>
      <c r="S547" s="38"/>
      <c r="T547" s="38"/>
      <c r="U547" s="38"/>
      <c r="V547" s="38"/>
      <c r="W547" s="38"/>
      <c r="X547" s="38"/>
      <c r="Y547" s="38"/>
      <c r="Z547" s="38"/>
    </row>
    <row r="548" spans="1:26" ht="22.5" customHeight="1">
      <c r="A548" s="38"/>
      <c r="B548" s="38"/>
      <c r="C548" s="38"/>
      <c r="D548" s="38"/>
      <c r="E548" s="38"/>
      <c r="F548" s="38"/>
      <c r="G548" s="38"/>
      <c r="H548" s="38"/>
      <c r="I548" s="38"/>
      <c r="J548" s="38"/>
      <c r="K548" s="38"/>
      <c r="L548" s="51"/>
      <c r="M548" s="51"/>
      <c r="N548" s="55"/>
      <c r="O548" s="38"/>
      <c r="P548" s="38"/>
      <c r="Q548" s="38"/>
      <c r="R548" s="38"/>
      <c r="S548" s="38"/>
      <c r="T548" s="38"/>
      <c r="U548" s="38"/>
      <c r="V548" s="38"/>
      <c r="W548" s="38"/>
      <c r="X548" s="38"/>
      <c r="Y548" s="38"/>
      <c r="Z548" s="38"/>
    </row>
    <row r="549" spans="1:26" ht="22.5" customHeight="1">
      <c r="A549" s="38"/>
      <c r="B549" s="38"/>
      <c r="C549" s="38"/>
      <c r="D549" s="38"/>
      <c r="E549" s="38"/>
      <c r="F549" s="38"/>
      <c r="G549" s="38"/>
      <c r="H549" s="38"/>
      <c r="I549" s="38"/>
      <c r="J549" s="38"/>
      <c r="K549" s="38"/>
      <c r="L549" s="51"/>
      <c r="M549" s="51"/>
      <c r="N549" s="55"/>
      <c r="O549" s="38"/>
      <c r="P549" s="38"/>
      <c r="Q549" s="38"/>
      <c r="R549" s="38"/>
      <c r="S549" s="38"/>
      <c r="T549" s="38"/>
      <c r="U549" s="38"/>
      <c r="V549" s="38"/>
      <c r="W549" s="38"/>
      <c r="X549" s="38"/>
      <c r="Y549" s="38"/>
      <c r="Z549" s="38"/>
    </row>
    <row r="550" spans="1:26" ht="22.5" customHeight="1">
      <c r="A550" s="38"/>
      <c r="B550" s="38"/>
      <c r="C550" s="38"/>
      <c r="D550" s="38"/>
      <c r="E550" s="38"/>
      <c r="F550" s="38"/>
      <c r="G550" s="38"/>
      <c r="H550" s="38"/>
      <c r="I550" s="38"/>
      <c r="J550" s="38"/>
      <c r="K550" s="38"/>
      <c r="L550" s="51"/>
      <c r="M550" s="51"/>
      <c r="N550" s="55"/>
      <c r="O550" s="38"/>
      <c r="P550" s="38"/>
      <c r="Q550" s="38"/>
      <c r="R550" s="38"/>
      <c r="S550" s="38"/>
      <c r="T550" s="38"/>
      <c r="U550" s="38"/>
      <c r="V550" s="38"/>
      <c r="W550" s="38"/>
      <c r="X550" s="38"/>
      <c r="Y550" s="38"/>
      <c r="Z550" s="38"/>
    </row>
    <row r="551" spans="1:26" ht="22.5" customHeight="1">
      <c r="A551" s="38"/>
      <c r="B551" s="38"/>
      <c r="C551" s="38"/>
      <c r="D551" s="38"/>
      <c r="E551" s="38"/>
      <c r="F551" s="38"/>
      <c r="G551" s="38"/>
      <c r="H551" s="38"/>
      <c r="I551" s="38"/>
      <c r="J551" s="38"/>
      <c r="K551" s="38"/>
      <c r="L551" s="51"/>
      <c r="M551" s="51"/>
      <c r="N551" s="55"/>
      <c r="O551" s="38"/>
      <c r="P551" s="38"/>
      <c r="Q551" s="38"/>
      <c r="R551" s="38"/>
      <c r="S551" s="38"/>
      <c r="T551" s="38"/>
      <c r="U551" s="38"/>
      <c r="V551" s="38"/>
      <c r="W551" s="38"/>
      <c r="X551" s="38"/>
      <c r="Y551" s="38"/>
      <c r="Z551" s="38"/>
    </row>
    <row r="552" spans="1:26" ht="22.5" customHeight="1">
      <c r="A552" s="38"/>
      <c r="B552" s="38"/>
      <c r="C552" s="38"/>
      <c r="D552" s="38"/>
      <c r="E552" s="38"/>
      <c r="F552" s="38"/>
      <c r="G552" s="38"/>
      <c r="H552" s="38"/>
      <c r="I552" s="38"/>
      <c r="J552" s="38"/>
      <c r="K552" s="38"/>
      <c r="L552" s="51"/>
      <c r="M552" s="51"/>
      <c r="N552" s="55"/>
      <c r="O552" s="38"/>
      <c r="P552" s="38"/>
      <c r="Q552" s="38"/>
      <c r="R552" s="38"/>
      <c r="S552" s="38"/>
      <c r="T552" s="38"/>
      <c r="U552" s="38"/>
      <c r="V552" s="38"/>
      <c r="W552" s="38"/>
      <c r="X552" s="38"/>
      <c r="Y552" s="38"/>
      <c r="Z552" s="38"/>
    </row>
    <row r="553" spans="1:26" ht="22.5" customHeight="1">
      <c r="A553" s="38"/>
      <c r="B553" s="38"/>
      <c r="C553" s="38"/>
      <c r="D553" s="38"/>
      <c r="E553" s="38"/>
      <c r="F553" s="38"/>
      <c r="G553" s="38"/>
      <c r="H553" s="38"/>
      <c r="I553" s="38"/>
      <c r="J553" s="38"/>
      <c r="K553" s="38"/>
      <c r="L553" s="51"/>
      <c r="M553" s="51"/>
      <c r="N553" s="55"/>
      <c r="O553" s="38"/>
      <c r="P553" s="38"/>
      <c r="Q553" s="38"/>
      <c r="R553" s="38"/>
      <c r="S553" s="38"/>
      <c r="T553" s="38"/>
      <c r="U553" s="38"/>
      <c r="V553" s="38"/>
      <c r="W553" s="38"/>
      <c r="X553" s="38"/>
      <c r="Y553" s="38"/>
      <c r="Z553" s="38"/>
    </row>
    <row r="554" spans="1:26" ht="22.5" customHeight="1">
      <c r="A554" s="38"/>
      <c r="B554" s="38"/>
      <c r="C554" s="38"/>
      <c r="D554" s="38"/>
      <c r="E554" s="38"/>
      <c r="F554" s="38"/>
      <c r="G554" s="38"/>
      <c r="H554" s="38"/>
      <c r="I554" s="38"/>
      <c r="J554" s="38"/>
      <c r="K554" s="38"/>
      <c r="L554" s="51"/>
      <c r="M554" s="51"/>
      <c r="N554" s="55"/>
      <c r="O554" s="38"/>
      <c r="P554" s="38"/>
      <c r="Q554" s="38"/>
      <c r="R554" s="38"/>
      <c r="S554" s="38"/>
      <c r="T554" s="38"/>
      <c r="U554" s="38"/>
      <c r="V554" s="38"/>
      <c r="W554" s="38"/>
      <c r="X554" s="38"/>
      <c r="Y554" s="38"/>
      <c r="Z554" s="38"/>
    </row>
    <row r="555" spans="1:26" ht="22.5" customHeight="1">
      <c r="A555" s="38"/>
      <c r="B555" s="38"/>
      <c r="C555" s="38"/>
      <c r="D555" s="38"/>
      <c r="E555" s="38"/>
      <c r="F555" s="38"/>
      <c r="G555" s="38"/>
      <c r="H555" s="38"/>
      <c r="I555" s="38"/>
      <c r="J555" s="38"/>
      <c r="K555" s="38"/>
      <c r="L555" s="51"/>
      <c r="M555" s="51"/>
      <c r="N555" s="55"/>
      <c r="O555" s="38"/>
      <c r="P555" s="38"/>
      <c r="Q555" s="38"/>
      <c r="R555" s="38"/>
      <c r="S555" s="38"/>
      <c r="T555" s="38"/>
      <c r="U555" s="38"/>
      <c r="V555" s="38"/>
      <c r="W555" s="38"/>
      <c r="X555" s="38"/>
      <c r="Y555" s="38"/>
      <c r="Z555" s="38"/>
    </row>
    <row r="556" spans="1:26" ht="22.5" customHeight="1">
      <c r="A556" s="38"/>
      <c r="B556" s="38"/>
      <c r="C556" s="38"/>
      <c r="D556" s="38"/>
      <c r="E556" s="38"/>
      <c r="F556" s="38"/>
      <c r="G556" s="38"/>
      <c r="H556" s="38"/>
      <c r="I556" s="38"/>
      <c r="J556" s="38"/>
      <c r="K556" s="38"/>
      <c r="L556" s="51"/>
      <c r="M556" s="51"/>
      <c r="N556" s="55"/>
      <c r="O556" s="38"/>
      <c r="P556" s="38"/>
      <c r="Q556" s="38"/>
      <c r="R556" s="38"/>
      <c r="S556" s="38"/>
      <c r="T556" s="38"/>
      <c r="U556" s="38"/>
      <c r="V556" s="38"/>
      <c r="W556" s="38"/>
      <c r="X556" s="38"/>
      <c r="Y556" s="38"/>
      <c r="Z556" s="38"/>
    </row>
    <row r="557" spans="1:26" ht="22.5" customHeight="1">
      <c r="A557" s="38"/>
      <c r="B557" s="38"/>
      <c r="C557" s="38"/>
      <c r="D557" s="38"/>
      <c r="E557" s="38"/>
      <c r="F557" s="38"/>
      <c r="G557" s="38"/>
      <c r="H557" s="38"/>
      <c r="I557" s="38"/>
      <c r="J557" s="38"/>
      <c r="K557" s="38"/>
      <c r="L557" s="51"/>
      <c r="M557" s="51"/>
      <c r="N557" s="55"/>
      <c r="O557" s="38"/>
      <c r="P557" s="38"/>
      <c r="Q557" s="38"/>
      <c r="R557" s="38"/>
      <c r="S557" s="38"/>
      <c r="T557" s="38"/>
      <c r="U557" s="38"/>
      <c r="V557" s="38"/>
      <c r="W557" s="38"/>
      <c r="X557" s="38"/>
      <c r="Y557" s="38"/>
      <c r="Z557" s="38"/>
    </row>
    <row r="558" spans="1:26" ht="22.5" customHeight="1">
      <c r="A558" s="38"/>
      <c r="B558" s="38"/>
      <c r="C558" s="38"/>
      <c r="D558" s="38"/>
      <c r="E558" s="38"/>
      <c r="F558" s="38"/>
      <c r="G558" s="38"/>
      <c r="H558" s="38"/>
      <c r="I558" s="38"/>
      <c r="J558" s="38"/>
      <c r="K558" s="38"/>
      <c r="L558" s="51"/>
      <c r="M558" s="51"/>
      <c r="N558" s="55"/>
      <c r="O558" s="38"/>
      <c r="P558" s="38"/>
      <c r="Q558" s="38"/>
      <c r="R558" s="38"/>
      <c r="S558" s="38"/>
      <c r="T558" s="38"/>
      <c r="U558" s="38"/>
      <c r="V558" s="38"/>
      <c r="W558" s="38"/>
      <c r="X558" s="38"/>
      <c r="Y558" s="38"/>
      <c r="Z558" s="38"/>
    </row>
    <row r="559" spans="1:26" ht="22.5" customHeight="1">
      <c r="A559" s="38"/>
      <c r="B559" s="38"/>
      <c r="C559" s="38"/>
      <c r="D559" s="38"/>
      <c r="E559" s="38"/>
      <c r="F559" s="38"/>
      <c r="G559" s="38"/>
      <c r="H559" s="38"/>
      <c r="I559" s="38"/>
      <c r="J559" s="38"/>
      <c r="K559" s="38"/>
      <c r="L559" s="51"/>
      <c r="M559" s="51"/>
      <c r="N559" s="55"/>
      <c r="O559" s="38"/>
      <c r="P559" s="38"/>
      <c r="Q559" s="38"/>
      <c r="R559" s="38"/>
      <c r="S559" s="38"/>
      <c r="T559" s="38"/>
      <c r="U559" s="38"/>
      <c r="V559" s="38"/>
      <c r="W559" s="38"/>
      <c r="X559" s="38"/>
      <c r="Y559" s="38"/>
      <c r="Z559" s="38"/>
    </row>
    <row r="560" spans="1:26" ht="22.5" customHeight="1">
      <c r="A560" s="38"/>
      <c r="B560" s="38"/>
      <c r="C560" s="38"/>
      <c r="D560" s="38"/>
      <c r="E560" s="38"/>
      <c r="F560" s="38"/>
      <c r="G560" s="38"/>
      <c r="H560" s="38"/>
      <c r="I560" s="38"/>
      <c r="J560" s="38"/>
      <c r="K560" s="38"/>
      <c r="L560" s="51"/>
      <c r="M560" s="51"/>
      <c r="N560" s="55"/>
      <c r="O560" s="38"/>
      <c r="P560" s="38"/>
      <c r="Q560" s="38"/>
      <c r="R560" s="38"/>
      <c r="S560" s="38"/>
      <c r="T560" s="38"/>
      <c r="U560" s="38"/>
      <c r="V560" s="38"/>
      <c r="W560" s="38"/>
      <c r="X560" s="38"/>
      <c r="Y560" s="38"/>
      <c r="Z560" s="38"/>
    </row>
    <row r="561" spans="1:26" ht="22.5" customHeight="1">
      <c r="A561" s="38"/>
      <c r="B561" s="38"/>
      <c r="C561" s="38"/>
      <c r="D561" s="38"/>
      <c r="E561" s="38"/>
      <c r="F561" s="38"/>
      <c r="G561" s="38"/>
      <c r="H561" s="38"/>
      <c r="I561" s="38"/>
      <c r="J561" s="38"/>
      <c r="K561" s="38"/>
      <c r="L561" s="51"/>
      <c r="M561" s="51"/>
      <c r="N561" s="55"/>
      <c r="O561" s="38"/>
      <c r="P561" s="38"/>
      <c r="Q561" s="38"/>
      <c r="R561" s="38"/>
      <c r="S561" s="38"/>
      <c r="T561" s="38"/>
      <c r="U561" s="38"/>
      <c r="V561" s="38"/>
      <c r="W561" s="38"/>
      <c r="X561" s="38"/>
      <c r="Y561" s="38"/>
      <c r="Z561" s="38"/>
    </row>
    <row r="562" spans="1:26" ht="22.5" customHeight="1">
      <c r="A562" s="38"/>
      <c r="B562" s="38"/>
      <c r="C562" s="38"/>
      <c r="D562" s="38"/>
      <c r="E562" s="38"/>
      <c r="F562" s="38"/>
      <c r="G562" s="38"/>
      <c r="H562" s="38"/>
      <c r="I562" s="38"/>
      <c r="J562" s="38"/>
      <c r="K562" s="38"/>
      <c r="L562" s="51"/>
      <c r="M562" s="51"/>
      <c r="N562" s="55"/>
      <c r="O562" s="38"/>
      <c r="P562" s="38"/>
      <c r="Q562" s="38"/>
      <c r="R562" s="38"/>
      <c r="S562" s="38"/>
      <c r="T562" s="38"/>
      <c r="U562" s="38"/>
      <c r="V562" s="38"/>
      <c r="W562" s="38"/>
      <c r="X562" s="38"/>
      <c r="Y562" s="38"/>
      <c r="Z562" s="38"/>
    </row>
    <row r="563" spans="1:26" ht="22.5" customHeight="1">
      <c r="A563" s="38"/>
      <c r="B563" s="38"/>
      <c r="C563" s="38"/>
      <c r="D563" s="38"/>
      <c r="E563" s="38"/>
      <c r="F563" s="38"/>
      <c r="G563" s="38"/>
      <c r="H563" s="38"/>
      <c r="I563" s="38"/>
      <c r="J563" s="38"/>
      <c r="K563" s="38"/>
      <c r="L563" s="51"/>
      <c r="M563" s="51"/>
      <c r="N563" s="55"/>
      <c r="O563" s="38"/>
      <c r="P563" s="38"/>
      <c r="Q563" s="38"/>
      <c r="R563" s="38"/>
      <c r="S563" s="38"/>
      <c r="T563" s="38"/>
      <c r="U563" s="38"/>
      <c r="V563" s="38"/>
      <c r="W563" s="38"/>
      <c r="X563" s="38"/>
      <c r="Y563" s="38"/>
      <c r="Z563" s="38"/>
    </row>
    <row r="564" spans="1:26" ht="22.5" customHeight="1">
      <c r="A564" s="38"/>
      <c r="B564" s="38"/>
      <c r="C564" s="38"/>
      <c r="D564" s="38"/>
      <c r="E564" s="38"/>
      <c r="F564" s="38"/>
      <c r="G564" s="38"/>
      <c r="H564" s="38"/>
      <c r="I564" s="38"/>
      <c r="J564" s="38"/>
      <c r="K564" s="38"/>
      <c r="L564" s="51"/>
      <c r="M564" s="51"/>
      <c r="N564" s="55"/>
      <c r="O564" s="38"/>
      <c r="P564" s="38"/>
      <c r="Q564" s="38"/>
      <c r="R564" s="38"/>
      <c r="S564" s="38"/>
      <c r="T564" s="38"/>
      <c r="U564" s="38"/>
      <c r="V564" s="38"/>
      <c r="W564" s="38"/>
      <c r="X564" s="38"/>
      <c r="Y564" s="38"/>
      <c r="Z564" s="38"/>
    </row>
    <row r="565" spans="1:26" ht="22.5" customHeight="1">
      <c r="A565" s="38"/>
      <c r="B565" s="38"/>
      <c r="C565" s="38"/>
      <c r="D565" s="38"/>
      <c r="E565" s="38"/>
      <c r="F565" s="38"/>
      <c r="G565" s="38"/>
      <c r="H565" s="38"/>
      <c r="I565" s="38"/>
      <c r="J565" s="38"/>
      <c r="K565" s="38"/>
      <c r="L565" s="51"/>
      <c r="M565" s="51"/>
      <c r="N565" s="55"/>
      <c r="O565" s="38"/>
      <c r="P565" s="38"/>
      <c r="Q565" s="38"/>
      <c r="R565" s="38"/>
      <c r="S565" s="38"/>
      <c r="T565" s="38"/>
      <c r="U565" s="38"/>
      <c r="V565" s="38"/>
      <c r="W565" s="38"/>
      <c r="X565" s="38"/>
      <c r="Y565" s="38"/>
      <c r="Z565" s="38"/>
    </row>
    <row r="566" spans="1:26" ht="22.5" customHeight="1">
      <c r="A566" s="38"/>
      <c r="B566" s="38"/>
      <c r="C566" s="38"/>
      <c r="D566" s="38"/>
      <c r="E566" s="38"/>
      <c r="F566" s="38"/>
      <c r="G566" s="38"/>
      <c r="H566" s="38"/>
      <c r="I566" s="38"/>
      <c r="J566" s="38"/>
      <c r="K566" s="38"/>
      <c r="L566" s="51"/>
      <c r="M566" s="51"/>
      <c r="N566" s="55"/>
      <c r="O566" s="38"/>
      <c r="P566" s="38"/>
      <c r="Q566" s="38"/>
      <c r="R566" s="38"/>
      <c r="S566" s="38"/>
      <c r="T566" s="38"/>
      <c r="U566" s="38"/>
      <c r="V566" s="38"/>
      <c r="W566" s="38"/>
      <c r="X566" s="38"/>
      <c r="Y566" s="38"/>
      <c r="Z566" s="38"/>
    </row>
    <row r="567" spans="1:26" ht="22.5" customHeight="1">
      <c r="A567" s="38"/>
      <c r="B567" s="38"/>
      <c r="C567" s="38"/>
      <c r="D567" s="38"/>
      <c r="E567" s="38"/>
      <c r="F567" s="38"/>
      <c r="G567" s="38"/>
      <c r="H567" s="38"/>
      <c r="I567" s="38"/>
      <c r="J567" s="38"/>
      <c r="K567" s="38"/>
      <c r="L567" s="51"/>
      <c r="M567" s="51"/>
      <c r="N567" s="55"/>
      <c r="O567" s="38"/>
      <c r="P567" s="38"/>
      <c r="Q567" s="38"/>
      <c r="R567" s="38"/>
      <c r="S567" s="38"/>
      <c r="T567" s="38"/>
      <c r="U567" s="38"/>
      <c r="V567" s="38"/>
      <c r="W567" s="38"/>
      <c r="X567" s="38"/>
      <c r="Y567" s="38"/>
      <c r="Z567" s="38"/>
    </row>
    <row r="568" spans="1:26" ht="22.5" customHeight="1">
      <c r="A568" s="38"/>
      <c r="B568" s="38"/>
      <c r="C568" s="38"/>
      <c r="D568" s="38"/>
      <c r="E568" s="38"/>
      <c r="F568" s="38"/>
      <c r="G568" s="38"/>
      <c r="H568" s="38"/>
      <c r="I568" s="38"/>
      <c r="J568" s="38"/>
      <c r="K568" s="38"/>
      <c r="L568" s="51"/>
      <c r="M568" s="51"/>
      <c r="N568" s="55"/>
      <c r="O568" s="38"/>
      <c r="P568" s="38"/>
      <c r="Q568" s="38"/>
      <c r="R568" s="38"/>
      <c r="S568" s="38"/>
      <c r="T568" s="38"/>
      <c r="U568" s="38"/>
      <c r="V568" s="38"/>
      <c r="W568" s="38"/>
      <c r="X568" s="38"/>
      <c r="Y568" s="38"/>
      <c r="Z568" s="38"/>
    </row>
    <row r="569" spans="1:26" ht="22.5" customHeight="1">
      <c r="A569" s="38"/>
      <c r="B569" s="38"/>
      <c r="C569" s="38"/>
      <c r="D569" s="38"/>
      <c r="E569" s="38"/>
      <c r="F569" s="38"/>
      <c r="G569" s="38"/>
      <c r="H569" s="38"/>
      <c r="I569" s="38"/>
      <c r="J569" s="38"/>
      <c r="K569" s="38"/>
      <c r="L569" s="51"/>
      <c r="M569" s="51"/>
      <c r="N569" s="55"/>
      <c r="O569" s="38"/>
      <c r="P569" s="38"/>
      <c r="Q569" s="38"/>
      <c r="R569" s="38"/>
      <c r="S569" s="38"/>
      <c r="T569" s="38"/>
      <c r="U569" s="38"/>
      <c r="V569" s="38"/>
      <c r="W569" s="38"/>
      <c r="X569" s="38"/>
      <c r="Y569" s="38"/>
      <c r="Z569" s="38"/>
    </row>
    <row r="570" spans="1:26" ht="22.5" customHeight="1">
      <c r="A570" s="38"/>
      <c r="B570" s="38"/>
      <c r="C570" s="38"/>
      <c r="D570" s="38"/>
      <c r="E570" s="38"/>
      <c r="F570" s="38"/>
      <c r="G570" s="38"/>
      <c r="H570" s="38"/>
      <c r="I570" s="38"/>
      <c r="J570" s="38"/>
      <c r="K570" s="38"/>
      <c r="L570" s="51"/>
      <c r="M570" s="51"/>
      <c r="N570" s="55"/>
      <c r="O570" s="38"/>
      <c r="P570" s="38"/>
      <c r="Q570" s="38"/>
      <c r="R570" s="38"/>
      <c r="S570" s="38"/>
      <c r="T570" s="38"/>
      <c r="U570" s="38"/>
      <c r="V570" s="38"/>
      <c r="W570" s="38"/>
      <c r="X570" s="38"/>
      <c r="Y570" s="38"/>
      <c r="Z570" s="38"/>
    </row>
    <row r="571" spans="1:26" ht="22.5" customHeight="1">
      <c r="A571" s="38"/>
      <c r="B571" s="38"/>
      <c r="C571" s="38"/>
      <c r="D571" s="38"/>
      <c r="E571" s="38"/>
      <c r="F571" s="38"/>
      <c r="G571" s="38"/>
      <c r="H571" s="38"/>
      <c r="I571" s="38"/>
      <c r="J571" s="38"/>
      <c r="K571" s="38"/>
      <c r="L571" s="51"/>
      <c r="M571" s="51"/>
      <c r="N571" s="55"/>
      <c r="O571" s="38"/>
      <c r="P571" s="38"/>
      <c r="Q571" s="38"/>
      <c r="R571" s="38"/>
      <c r="S571" s="38"/>
      <c r="T571" s="38"/>
      <c r="U571" s="38"/>
      <c r="V571" s="38"/>
      <c r="W571" s="38"/>
      <c r="X571" s="38"/>
      <c r="Y571" s="38"/>
      <c r="Z571" s="38"/>
    </row>
    <row r="572" spans="1:26" ht="22.5" customHeight="1">
      <c r="A572" s="38"/>
      <c r="B572" s="38"/>
      <c r="C572" s="38"/>
      <c r="D572" s="38"/>
      <c r="E572" s="38"/>
      <c r="F572" s="38"/>
      <c r="G572" s="38"/>
      <c r="H572" s="38"/>
      <c r="I572" s="38"/>
      <c r="J572" s="38"/>
      <c r="K572" s="38"/>
      <c r="L572" s="51"/>
      <c r="M572" s="51"/>
      <c r="N572" s="55"/>
      <c r="O572" s="38"/>
      <c r="P572" s="38"/>
      <c r="Q572" s="38"/>
      <c r="R572" s="38"/>
      <c r="S572" s="38"/>
      <c r="T572" s="38"/>
      <c r="U572" s="38"/>
      <c r="V572" s="38"/>
      <c r="W572" s="38"/>
      <c r="X572" s="38"/>
      <c r="Y572" s="38"/>
      <c r="Z572" s="38"/>
    </row>
    <row r="573" spans="1:26" ht="22.5" customHeight="1">
      <c r="A573" s="38"/>
      <c r="B573" s="38"/>
      <c r="C573" s="38"/>
      <c r="D573" s="38"/>
      <c r="E573" s="38"/>
      <c r="F573" s="38"/>
      <c r="G573" s="38"/>
      <c r="H573" s="38"/>
      <c r="I573" s="38"/>
      <c r="J573" s="38"/>
      <c r="K573" s="38"/>
      <c r="L573" s="51"/>
      <c r="M573" s="51"/>
      <c r="N573" s="55"/>
      <c r="O573" s="38"/>
      <c r="P573" s="38"/>
      <c r="Q573" s="38"/>
      <c r="R573" s="38"/>
      <c r="S573" s="38"/>
      <c r="T573" s="38"/>
      <c r="U573" s="38"/>
      <c r="V573" s="38"/>
      <c r="W573" s="38"/>
      <c r="X573" s="38"/>
      <c r="Y573" s="38"/>
      <c r="Z573" s="38"/>
    </row>
    <row r="574" spans="1:26" ht="22.5" customHeight="1">
      <c r="A574" s="38"/>
      <c r="B574" s="38"/>
      <c r="C574" s="38"/>
      <c r="D574" s="38"/>
      <c r="E574" s="38"/>
      <c r="F574" s="38"/>
      <c r="G574" s="38"/>
      <c r="H574" s="38"/>
      <c r="I574" s="38"/>
      <c r="J574" s="38"/>
      <c r="K574" s="38"/>
      <c r="L574" s="51"/>
      <c r="M574" s="51"/>
      <c r="N574" s="55"/>
      <c r="O574" s="38"/>
      <c r="P574" s="38"/>
      <c r="Q574" s="38"/>
      <c r="R574" s="38"/>
      <c r="S574" s="38"/>
      <c r="T574" s="38"/>
      <c r="U574" s="38"/>
      <c r="V574" s="38"/>
      <c r="W574" s="38"/>
      <c r="X574" s="38"/>
      <c r="Y574" s="38"/>
      <c r="Z574" s="38"/>
    </row>
    <row r="575" spans="1:26" ht="22.5" customHeight="1">
      <c r="A575" s="38"/>
      <c r="B575" s="38"/>
      <c r="C575" s="38"/>
      <c r="D575" s="38"/>
      <c r="E575" s="38"/>
      <c r="F575" s="38"/>
      <c r="G575" s="38"/>
      <c r="H575" s="38"/>
      <c r="I575" s="38"/>
      <c r="J575" s="38"/>
      <c r="K575" s="38"/>
      <c r="L575" s="51"/>
      <c r="M575" s="51"/>
      <c r="N575" s="55"/>
      <c r="O575" s="38"/>
      <c r="P575" s="38"/>
      <c r="Q575" s="38"/>
      <c r="R575" s="38"/>
      <c r="S575" s="38"/>
      <c r="T575" s="38"/>
      <c r="U575" s="38"/>
      <c r="V575" s="38"/>
      <c r="W575" s="38"/>
      <c r="X575" s="38"/>
      <c r="Y575" s="38"/>
      <c r="Z575" s="38"/>
    </row>
    <row r="576" spans="1:26" ht="22.5" customHeight="1">
      <c r="A576" s="38"/>
      <c r="B576" s="38"/>
      <c r="C576" s="38"/>
      <c r="D576" s="38"/>
      <c r="E576" s="38"/>
      <c r="F576" s="38"/>
      <c r="G576" s="38"/>
      <c r="H576" s="38"/>
      <c r="I576" s="38"/>
      <c r="J576" s="38"/>
      <c r="K576" s="38"/>
      <c r="L576" s="51"/>
      <c r="M576" s="51"/>
      <c r="N576" s="55"/>
      <c r="O576" s="38"/>
      <c r="P576" s="38"/>
      <c r="Q576" s="38"/>
      <c r="R576" s="38"/>
      <c r="S576" s="38"/>
      <c r="T576" s="38"/>
      <c r="U576" s="38"/>
      <c r="V576" s="38"/>
      <c r="W576" s="38"/>
      <c r="X576" s="38"/>
      <c r="Y576" s="38"/>
      <c r="Z576" s="38"/>
    </row>
    <row r="577" spans="1:26" ht="22.5" customHeight="1">
      <c r="A577" s="38"/>
      <c r="B577" s="38"/>
      <c r="C577" s="38"/>
      <c r="D577" s="38"/>
      <c r="E577" s="38"/>
      <c r="F577" s="38"/>
      <c r="G577" s="38"/>
      <c r="H577" s="38"/>
      <c r="I577" s="38"/>
      <c r="J577" s="38"/>
      <c r="K577" s="38"/>
      <c r="L577" s="51"/>
      <c r="M577" s="51"/>
      <c r="N577" s="55"/>
      <c r="O577" s="38"/>
      <c r="P577" s="38"/>
      <c r="Q577" s="38"/>
      <c r="R577" s="38"/>
      <c r="S577" s="38"/>
      <c r="T577" s="38"/>
      <c r="U577" s="38"/>
      <c r="V577" s="38"/>
      <c r="W577" s="38"/>
      <c r="X577" s="38"/>
      <c r="Y577" s="38"/>
      <c r="Z577" s="38"/>
    </row>
    <row r="578" spans="1:26" ht="22.5" customHeight="1">
      <c r="A578" s="38"/>
      <c r="B578" s="38"/>
      <c r="C578" s="38"/>
      <c r="D578" s="38"/>
      <c r="E578" s="38"/>
      <c r="F578" s="38"/>
      <c r="G578" s="38"/>
      <c r="H578" s="38"/>
      <c r="I578" s="38"/>
      <c r="J578" s="38"/>
      <c r="K578" s="38"/>
      <c r="L578" s="51"/>
      <c r="M578" s="51"/>
      <c r="N578" s="55"/>
      <c r="O578" s="38"/>
      <c r="P578" s="38"/>
      <c r="Q578" s="38"/>
      <c r="R578" s="38"/>
      <c r="S578" s="38"/>
      <c r="T578" s="38"/>
      <c r="U578" s="38"/>
      <c r="V578" s="38"/>
      <c r="W578" s="38"/>
      <c r="X578" s="38"/>
      <c r="Y578" s="38"/>
      <c r="Z578" s="38"/>
    </row>
    <row r="579" spans="1:26" ht="22.5" customHeight="1">
      <c r="A579" s="38"/>
      <c r="B579" s="38"/>
      <c r="C579" s="38"/>
      <c r="D579" s="38"/>
      <c r="E579" s="38"/>
      <c r="F579" s="38"/>
      <c r="G579" s="38"/>
      <c r="H579" s="38"/>
      <c r="I579" s="38"/>
      <c r="J579" s="38"/>
      <c r="K579" s="38"/>
      <c r="L579" s="51"/>
      <c r="M579" s="51"/>
      <c r="N579" s="55"/>
      <c r="O579" s="38"/>
      <c r="P579" s="38"/>
      <c r="Q579" s="38"/>
      <c r="R579" s="38"/>
      <c r="S579" s="38"/>
      <c r="T579" s="38"/>
      <c r="U579" s="38"/>
      <c r="V579" s="38"/>
      <c r="W579" s="38"/>
      <c r="X579" s="38"/>
      <c r="Y579" s="38"/>
      <c r="Z579" s="38"/>
    </row>
    <row r="580" spans="1:26" ht="22.5" customHeight="1">
      <c r="A580" s="38"/>
      <c r="B580" s="38"/>
      <c r="C580" s="38"/>
      <c r="D580" s="38"/>
      <c r="E580" s="38"/>
      <c r="F580" s="38"/>
      <c r="G580" s="38"/>
      <c r="H580" s="38"/>
      <c r="I580" s="38"/>
      <c r="J580" s="38"/>
      <c r="K580" s="38"/>
      <c r="L580" s="51"/>
      <c r="M580" s="51"/>
      <c r="N580" s="55"/>
      <c r="O580" s="38"/>
      <c r="P580" s="38"/>
      <c r="Q580" s="38"/>
      <c r="R580" s="38"/>
      <c r="S580" s="38"/>
      <c r="T580" s="38"/>
      <c r="U580" s="38"/>
      <c r="V580" s="38"/>
      <c r="W580" s="38"/>
      <c r="X580" s="38"/>
      <c r="Y580" s="38"/>
      <c r="Z580" s="38"/>
    </row>
    <row r="581" spans="1:26" ht="22.5" customHeight="1">
      <c r="A581" s="38"/>
      <c r="B581" s="38"/>
      <c r="C581" s="38"/>
      <c r="D581" s="38"/>
      <c r="E581" s="38"/>
      <c r="F581" s="38"/>
      <c r="G581" s="38"/>
      <c r="H581" s="38"/>
      <c r="I581" s="38"/>
      <c r="J581" s="38"/>
      <c r="K581" s="38"/>
      <c r="L581" s="51"/>
      <c r="M581" s="51"/>
      <c r="N581" s="55"/>
      <c r="O581" s="38"/>
      <c r="P581" s="38"/>
      <c r="Q581" s="38"/>
      <c r="R581" s="38"/>
      <c r="S581" s="38"/>
      <c r="T581" s="38"/>
      <c r="U581" s="38"/>
      <c r="V581" s="38"/>
      <c r="W581" s="38"/>
      <c r="X581" s="38"/>
      <c r="Y581" s="38"/>
      <c r="Z581" s="38"/>
    </row>
    <row r="582" spans="1:26" ht="22.5" customHeight="1">
      <c r="A582" s="38"/>
      <c r="B582" s="38"/>
      <c r="C582" s="38"/>
      <c r="D582" s="38"/>
      <c r="E582" s="38"/>
      <c r="F582" s="38"/>
      <c r="G582" s="38"/>
      <c r="H582" s="38"/>
      <c r="I582" s="38"/>
      <c r="J582" s="38"/>
      <c r="K582" s="38"/>
      <c r="L582" s="51"/>
      <c r="M582" s="51"/>
      <c r="N582" s="55"/>
      <c r="O582" s="38"/>
      <c r="P582" s="38"/>
      <c r="Q582" s="38"/>
      <c r="R582" s="38"/>
      <c r="S582" s="38"/>
      <c r="T582" s="38"/>
      <c r="U582" s="38"/>
      <c r="V582" s="38"/>
      <c r="W582" s="38"/>
      <c r="X582" s="38"/>
      <c r="Y582" s="38"/>
      <c r="Z582" s="38"/>
    </row>
    <row r="583" spans="1:26" ht="22.5" customHeight="1">
      <c r="A583" s="38"/>
      <c r="B583" s="38"/>
      <c r="C583" s="38"/>
      <c r="D583" s="38"/>
      <c r="E583" s="38"/>
      <c r="F583" s="38"/>
      <c r="G583" s="38"/>
      <c r="H583" s="38"/>
      <c r="I583" s="38"/>
      <c r="J583" s="38"/>
      <c r="K583" s="38"/>
      <c r="L583" s="51"/>
      <c r="M583" s="51"/>
      <c r="N583" s="55"/>
      <c r="O583" s="38"/>
      <c r="P583" s="38"/>
      <c r="Q583" s="38"/>
      <c r="R583" s="38"/>
      <c r="S583" s="38"/>
      <c r="T583" s="38"/>
      <c r="U583" s="38"/>
      <c r="V583" s="38"/>
      <c r="W583" s="38"/>
      <c r="X583" s="38"/>
      <c r="Y583" s="38"/>
      <c r="Z583" s="38"/>
    </row>
    <row r="584" spans="1:26" ht="22.5" customHeight="1">
      <c r="A584" s="38"/>
      <c r="B584" s="38"/>
      <c r="C584" s="38"/>
      <c r="D584" s="38"/>
      <c r="E584" s="38"/>
      <c r="F584" s="38"/>
      <c r="G584" s="38"/>
      <c r="H584" s="38"/>
      <c r="I584" s="38"/>
      <c r="J584" s="38"/>
      <c r="K584" s="38"/>
      <c r="L584" s="51"/>
      <c r="M584" s="51"/>
      <c r="N584" s="55"/>
      <c r="O584" s="38"/>
      <c r="P584" s="38"/>
      <c r="Q584" s="38"/>
      <c r="R584" s="38"/>
      <c r="S584" s="38"/>
      <c r="T584" s="38"/>
      <c r="U584" s="38"/>
      <c r="V584" s="38"/>
      <c r="W584" s="38"/>
      <c r="X584" s="38"/>
      <c r="Y584" s="38"/>
      <c r="Z584" s="38"/>
    </row>
    <row r="585" spans="1:26" ht="22.5" customHeight="1">
      <c r="A585" s="38"/>
      <c r="B585" s="38"/>
      <c r="C585" s="38"/>
      <c r="D585" s="38"/>
      <c r="E585" s="38"/>
      <c r="F585" s="38"/>
      <c r="G585" s="38"/>
      <c r="H585" s="38"/>
      <c r="I585" s="38"/>
      <c r="J585" s="38"/>
      <c r="K585" s="38"/>
      <c r="L585" s="51"/>
      <c r="M585" s="51"/>
      <c r="N585" s="55"/>
      <c r="O585" s="38"/>
      <c r="P585" s="38"/>
      <c r="Q585" s="38"/>
      <c r="R585" s="38"/>
      <c r="S585" s="38"/>
      <c r="T585" s="38"/>
      <c r="U585" s="38"/>
      <c r="V585" s="38"/>
      <c r="W585" s="38"/>
      <c r="X585" s="38"/>
      <c r="Y585" s="38"/>
      <c r="Z585" s="38"/>
    </row>
    <row r="586" spans="1:26" ht="22.5" customHeight="1">
      <c r="A586" s="38"/>
      <c r="B586" s="38"/>
      <c r="C586" s="38"/>
      <c r="D586" s="38"/>
      <c r="E586" s="38"/>
      <c r="F586" s="38"/>
      <c r="G586" s="38"/>
      <c r="H586" s="38"/>
      <c r="I586" s="38"/>
      <c r="J586" s="38"/>
      <c r="K586" s="38"/>
      <c r="L586" s="51"/>
      <c r="M586" s="51"/>
      <c r="N586" s="55"/>
      <c r="O586" s="38"/>
      <c r="P586" s="38"/>
      <c r="Q586" s="38"/>
      <c r="R586" s="38"/>
      <c r="S586" s="38"/>
      <c r="T586" s="38"/>
      <c r="U586" s="38"/>
      <c r="V586" s="38"/>
      <c r="W586" s="38"/>
      <c r="X586" s="38"/>
      <c r="Y586" s="38"/>
      <c r="Z586" s="38"/>
    </row>
    <row r="587" spans="1:26" ht="22.5" customHeight="1">
      <c r="A587" s="38"/>
      <c r="B587" s="38"/>
      <c r="C587" s="38"/>
      <c r="D587" s="38"/>
      <c r="E587" s="38"/>
      <c r="F587" s="38"/>
      <c r="G587" s="38"/>
      <c r="H587" s="38"/>
      <c r="I587" s="38"/>
      <c r="J587" s="38"/>
      <c r="K587" s="38"/>
      <c r="L587" s="51"/>
      <c r="M587" s="51"/>
      <c r="N587" s="55"/>
      <c r="O587" s="38"/>
      <c r="P587" s="38"/>
      <c r="Q587" s="38"/>
      <c r="R587" s="38"/>
      <c r="S587" s="38"/>
      <c r="T587" s="38"/>
      <c r="U587" s="38"/>
      <c r="V587" s="38"/>
      <c r="W587" s="38"/>
      <c r="X587" s="38"/>
      <c r="Y587" s="38"/>
      <c r="Z587" s="38"/>
    </row>
    <row r="588" spans="1:26" ht="22.5" customHeight="1">
      <c r="A588" s="38"/>
      <c r="B588" s="38"/>
      <c r="C588" s="38"/>
      <c r="D588" s="38"/>
      <c r="E588" s="38"/>
      <c r="F588" s="38"/>
      <c r="G588" s="38"/>
      <c r="H588" s="38"/>
      <c r="I588" s="38"/>
      <c r="J588" s="38"/>
      <c r="K588" s="38"/>
      <c r="L588" s="51"/>
      <c r="M588" s="51"/>
      <c r="N588" s="55"/>
      <c r="O588" s="38"/>
      <c r="P588" s="38"/>
      <c r="Q588" s="38"/>
      <c r="R588" s="38"/>
      <c r="S588" s="38"/>
      <c r="T588" s="38"/>
      <c r="U588" s="38"/>
      <c r="V588" s="38"/>
      <c r="W588" s="38"/>
      <c r="X588" s="38"/>
      <c r="Y588" s="38"/>
      <c r="Z588" s="38"/>
    </row>
    <row r="589" spans="1:26" ht="22.5" customHeight="1">
      <c r="A589" s="38"/>
      <c r="B589" s="38"/>
      <c r="C589" s="38"/>
      <c r="D589" s="38"/>
      <c r="E589" s="38"/>
      <c r="F589" s="38"/>
      <c r="G589" s="38"/>
      <c r="H589" s="38"/>
      <c r="I589" s="38"/>
      <c r="J589" s="38"/>
      <c r="K589" s="38"/>
      <c r="L589" s="51"/>
      <c r="M589" s="51"/>
      <c r="N589" s="55"/>
      <c r="O589" s="38"/>
      <c r="P589" s="38"/>
      <c r="Q589" s="38"/>
      <c r="R589" s="38"/>
      <c r="S589" s="38"/>
      <c r="T589" s="38"/>
      <c r="U589" s="38"/>
      <c r="V589" s="38"/>
      <c r="W589" s="38"/>
      <c r="X589" s="38"/>
      <c r="Y589" s="38"/>
      <c r="Z589" s="38"/>
    </row>
    <row r="590" spans="1:26" ht="22.5" customHeight="1">
      <c r="A590" s="38"/>
      <c r="B590" s="38"/>
      <c r="C590" s="38"/>
      <c r="D590" s="38"/>
      <c r="E590" s="38"/>
      <c r="F590" s="38"/>
      <c r="G590" s="38"/>
      <c r="H590" s="38"/>
      <c r="I590" s="38"/>
      <c r="J590" s="38"/>
      <c r="K590" s="38"/>
      <c r="L590" s="51"/>
      <c r="M590" s="51"/>
      <c r="N590" s="55"/>
      <c r="O590" s="38"/>
      <c r="P590" s="38"/>
      <c r="Q590" s="38"/>
      <c r="R590" s="38"/>
      <c r="S590" s="38"/>
      <c r="T590" s="38"/>
      <c r="U590" s="38"/>
      <c r="V590" s="38"/>
      <c r="W590" s="38"/>
      <c r="X590" s="38"/>
      <c r="Y590" s="38"/>
      <c r="Z590" s="38"/>
    </row>
    <row r="591" spans="1:26" ht="22.5" customHeight="1">
      <c r="A591" s="38"/>
      <c r="B591" s="38"/>
      <c r="C591" s="38"/>
      <c r="D591" s="38"/>
      <c r="E591" s="38"/>
      <c r="F591" s="38"/>
      <c r="G591" s="38"/>
      <c r="H591" s="38"/>
      <c r="I591" s="38"/>
      <c r="J591" s="38"/>
      <c r="K591" s="38"/>
      <c r="L591" s="51"/>
      <c r="M591" s="51"/>
      <c r="N591" s="55"/>
      <c r="O591" s="38"/>
      <c r="P591" s="38"/>
      <c r="Q591" s="38"/>
      <c r="R591" s="38"/>
      <c r="S591" s="38"/>
      <c r="T591" s="38"/>
      <c r="U591" s="38"/>
      <c r="V591" s="38"/>
      <c r="W591" s="38"/>
      <c r="X591" s="38"/>
      <c r="Y591" s="38"/>
      <c r="Z591" s="38"/>
    </row>
    <row r="592" spans="1:26" ht="22.5" customHeight="1">
      <c r="A592" s="38"/>
      <c r="B592" s="38"/>
      <c r="C592" s="38"/>
      <c r="D592" s="38"/>
      <c r="E592" s="38"/>
      <c r="F592" s="38"/>
      <c r="G592" s="38"/>
      <c r="H592" s="38"/>
      <c r="I592" s="38"/>
      <c r="J592" s="38"/>
      <c r="K592" s="38"/>
      <c r="L592" s="51"/>
      <c r="M592" s="51"/>
      <c r="N592" s="55"/>
      <c r="O592" s="38"/>
      <c r="P592" s="38"/>
      <c r="Q592" s="38"/>
      <c r="R592" s="38"/>
      <c r="S592" s="38"/>
      <c r="T592" s="38"/>
      <c r="U592" s="38"/>
      <c r="V592" s="38"/>
      <c r="W592" s="38"/>
      <c r="X592" s="38"/>
      <c r="Y592" s="38"/>
      <c r="Z592" s="38"/>
    </row>
    <row r="593" spans="1:26" ht="22.5" customHeight="1">
      <c r="A593" s="38"/>
      <c r="B593" s="38"/>
      <c r="C593" s="38"/>
      <c r="D593" s="38"/>
      <c r="E593" s="38"/>
      <c r="F593" s="38"/>
      <c r="G593" s="38"/>
      <c r="H593" s="38"/>
      <c r="I593" s="38"/>
      <c r="J593" s="38"/>
      <c r="K593" s="38"/>
      <c r="L593" s="51"/>
      <c r="M593" s="51"/>
      <c r="N593" s="55"/>
      <c r="O593" s="38"/>
      <c r="P593" s="38"/>
      <c r="Q593" s="38"/>
      <c r="R593" s="38"/>
      <c r="S593" s="38"/>
      <c r="T593" s="38"/>
      <c r="U593" s="38"/>
      <c r="V593" s="38"/>
      <c r="W593" s="38"/>
      <c r="X593" s="38"/>
      <c r="Y593" s="38"/>
      <c r="Z593" s="38"/>
    </row>
    <row r="594" spans="1:26" ht="22.5" customHeight="1">
      <c r="A594" s="38"/>
      <c r="B594" s="38"/>
      <c r="C594" s="38"/>
      <c r="D594" s="38"/>
      <c r="E594" s="38"/>
      <c r="F594" s="38"/>
      <c r="G594" s="38"/>
      <c r="H594" s="38"/>
      <c r="I594" s="38"/>
      <c r="J594" s="38"/>
      <c r="K594" s="38"/>
      <c r="L594" s="51"/>
      <c r="M594" s="51"/>
      <c r="N594" s="55"/>
      <c r="O594" s="38"/>
      <c r="P594" s="38"/>
      <c r="Q594" s="38"/>
      <c r="R594" s="38"/>
      <c r="S594" s="38"/>
      <c r="T594" s="38"/>
      <c r="U594" s="38"/>
      <c r="V594" s="38"/>
      <c r="W594" s="38"/>
      <c r="X594" s="38"/>
      <c r="Y594" s="38"/>
      <c r="Z594" s="38"/>
    </row>
    <row r="595" spans="1:26" ht="22.5" customHeight="1">
      <c r="A595" s="38"/>
      <c r="B595" s="38"/>
      <c r="C595" s="38"/>
      <c r="D595" s="38"/>
      <c r="E595" s="38"/>
      <c r="F595" s="38"/>
      <c r="G595" s="38"/>
      <c r="H595" s="38"/>
      <c r="I595" s="38"/>
      <c r="J595" s="38"/>
      <c r="K595" s="38"/>
      <c r="L595" s="51"/>
      <c r="M595" s="51"/>
      <c r="N595" s="55"/>
      <c r="O595" s="38"/>
      <c r="P595" s="38"/>
      <c r="Q595" s="38"/>
      <c r="R595" s="38"/>
      <c r="S595" s="38"/>
      <c r="T595" s="38"/>
      <c r="U595" s="38"/>
      <c r="V595" s="38"/>
      <c r="W595" s="38"/>
      <c r="X595" s="38"/>
      <c r="Y595" s="38"/>
      <c r="Z595" s="38"/>
    </row>
    <row r="596" spans="1:26" ht="22.5" customHeight="1">
      <c r="A596" s="38"/>
      <c r="B596" s="38"/>
      <c r="C596" s="38"/>
      <c r="D596" s="38"/>
      <c r="E596" s="38"/>
      <c r="F596" s="38"/>
      <c r="G596" s="38"/>
      <c r="H596" s="38"/>
      <c r="I596" s="38"/>
      <c r="J596" s="38"/>
      <c r="K596" s="38"/>
      <c r="L596" s="51"/>
      <c r="M596" s="51"/>
      <c r="N596" s="55"/>
      <c r="O596" s="38"/>
      <c r="P596" s="38"/>
      <c r="Q596" s="38"/>
      <c r="R596" s="38"/>
      <c r="S596" s="38"/>
      <c r="T596" s="38"/>
      <c r="U596" s="38"/>
      <c r="V596" s="38"/>
      <c r="W596" s="38"/>
      <c r="X596" s="38"/>
      <c r="Y596" s="38"/>
      <c r="Z596" s="38"/>
    </row>
    <row r="597" spans="1:26" ht="22.5" customHeight="1">
      <c r="A597" s="38"/>
      <c r="B597" s="38"/>
      <c r="C597" s="38"/>
      <c r="D597" s="38"/>
      <c r="E597" s="38"/>
      <c r="F597" s="38"/>
      <c r="G597" s="38"/>
      <c r="H597" s="38"/>
      <c r="I597" s="38"/>
      <c r="J597" s="38"/>
      <c r="K597" s="38"/>
      <c r="L597" s="51"/>
      <c r="M597" s="51"/>
      <c r="N597" s="55"/>
      <c r="O597" s="38"/>
      <c r="P597" s="38"/>
      <c r="Q597" s="38"/>
      <c r="R597" s="38"/>
      <c r="S597" s="38"/>
      <c r="T597" s="38"/>
      <c r="U597" s="38"/>
      <c r="V597" s="38"/>
      <c r="W597" s="38"/>
      <c r="X597" s="38"/>
      <c r="Y597" s="38"/>
      <c r="Z597" s="38"/>
    </row>
    <row r="598" spans="1:26" ht="22.5" customHeight="1">
      <c r="A598" s="38"/>
      <c r="B598" s="38"/>
      <c r="C598" s="38"/>
      <c r="D598" s="38"/>
      <c r="E598" s="38"/>
      <c r="F598" s="38"/>
      <c r="G598" s="38"/>
      <c r="H598" s="38"/>
      <c r="I598" s="38"/>
      <c r="J598" s="38"/>
      <c r="K598" s="38"/>
      <c r="L598" s="51"/>
      <c r="M598" s="51"/>
      <c r="N598" s="55"/>
      <c r="O598" s="38"/>
      <c r="P598" s="38"/>
      <c r="Q598" s="38"/>
      <c r="R598" s="38"/>
      <c r="S598" s="38"/>
      <c r="T598" s="38"/>
      <c r="U598" s="38"/>
      <c r="V598" s="38"/>
      <c r="W598" s="38"/>
      <c r="X598" s="38"/>
      <c r="Y598" s="38"/>
      <c r="Z598" s="38"/>
    </row>
    <row r="599" spans="1:26" ht="22.5" customHeight="1">
      <c r="A599" s="38"/>
      <c r="B599" s="38"/>
      <c r="C599" s="38"/>
      <c r="D599" s="38"/>
      <c r="E599" s="38"/>
      <c r="F599" s="38"/>
      <c r="G599" s="38"/>
      <c r="H599" s="38"/>
      <c r="I599" s="38"/>
      <c r="J599" s="38"/>
      <c r="K599" s="38"/>
      <c r="L599" s="51"/>
      <c r="M599" s="51"/>
      <c r="N599" s="55"/>
      <c r="O599" s="38"/>
      <c r="P599" s="38"/>
      <c r="Q599" s="38"/>
      <c r="R599" s="38"/>
      <c r="S599" s="38"/>
      <c r="T599" s="38"/>
      <c r="U599" s="38"/>
      <c r="V599" s="38"/>
      <c r="W599" s="38"/>
      <c r="X599" s="38"/>
      <c r="Y599" s="38"/>
      <c r="Z599" s="38"/>
    </row>
    <row r="600" spans="1:26" ht="22.5" customHeight="1">
      <c r="A600" s="38"/>
      <c r="B600" s="38"/>
      <c r="C600" s="38"/>
      <c r="D600" s="38"/>
      <c r="E600" s="38"/>
      <c r="F600" s="38"/>
      <c r="G600" s="38"/>
      <c r="H600" s="38"/>
      <c r="I600" s="38"/>
      <c r="J600" s="38"/>
      <c r="K600" s="38"/>
      <c r="L600" s="51"/>
      <c r="M600" s="51"/>
      <c r="N600" s="55"/>
      <c r="O600" s="38"/>
      <c r="P600" s="38"/>
      <c r="Q600" s="38"/>
      <c r="R600" s="38"/>
      <c r="S600" s="38"/>
      <c r="T600" s="38"/>
      <c r="U600" s="38"/>
      <c r="V600" s="38"/>
      <c r="W600" s="38"/>
      <c r="X600" s="38"/>
      <c r="Y600" s="38"/>
      <c r="Z600" s="38"/>
    </row>
    <row r="601" spans="1:26" ht="22.5" customHeight="1">
      <c r="A601" s="38"/>
      <c r="B601" s="38"/>
      <c r="C601" s="38"/>
      <c r="D601" s="38"/>
      <c r="E601" s="38"/>
      <c r="F601" s="38"/>
      <c r="G601" s="38"/>
      <c r="H601" s="38"/>
      <c r="I601" s="38"/>
      <c r="J601" s="38"/>
      <c r="K601" s="38"/>
      <c r="L601" s="51"/>
      <c r="M601" s="51"/>
      <c r="N601" s="55"/>
      <c r="O601" s="38"/>
      <c r="P601" s="38"/>
      <c r="Q601" s="38"/>
      <c r="R601" s="38"/>
      <c r="S601" s="38"/>
      <c r="T601" s="38"/>
      <c r="U601" s="38"/>
      <c r="V601" s="38"/>
      <c r="W601" s="38"/>
      <c r="X601" s="38"/>
      <c r="Y601" s="38"/>
      <c r="Z601" s="38"/>
    </row>
    <row r="602" spans="1:26" ht="22.5" customHeight="1">
      <c r="A602" s="38"/>
      <c r="B602" s="38"/>
      <c r="C602" s="38"/>
      <c r="D602" s="38"/>
      <c r="E602" s="38"/>
      <c r="F602" s="38"/>
      <c r="G602" s="38"/>
      <c r="H602" s="38"/>
      <c r="I602" s="38"/>
      <c r="J602" s="38"/>
      <c r="K602" s="38"/>
      <c r="L602" s="51"/>
      <c r="M602" s="51"/>
      <c r="N602" s="55"/>
      <c r="O602" s="38"/>
      <c r="P602" s="38"/>
      <c r="Q602" s="38"/>
      <c r="R602" s="38"/>
      <c r="S602" s="38"/>
      <c r="T602" s="38"/>
      <c r="U602" s="38"/>
      <c r="V602" s="38"/>
      <c r="W602" s="38"/>
      <c r="X602" s="38"/>
      <c r="Y602" s="38"/>
      <c r="Z602" s="38"/>
    </row>
    <row r="603" spans="1:26" ht="22.5" customHeight="1">
      <c r="A603" s="38"/>
      <c r="B603" s="38"/>
      <c r="C603" s="38"/>
      <c r="D603" s="38"/>
      <c r="E603" s="38"/>
      <c r="F603" s="38"/>
      <c r="G603" s="38"/>
      <c r="H603" s="38"/>
      <c r="I603" s="38"/>
      <c r="J603" s="38"/>
      <c r="K603" s="38"/>
      <c r="L603" s="51"/>
      <c r="M603" s="51"/>
      <c r="N603" s="55"/>
      <c r="O603" s="38"/>
      <c r="P603" s="38"/>
      <c r="Q603" s="38"/>
      <c r="R603" s="38"/>
      <c r="S603" s="38"/>
      <c r="T603" s="38"/>
      <c r="U603" s="38"/>
      <c r="V603" s="38"/>
      <c r="W603" s="38"/>
      <c r="X603" s="38"/>
      <c r="Y603" s="38"/>
      <c r="Z603" s="38"/>
    </row>
    <row r="604" spans="1:26" ht="22.5" customHeight="1">
      <c r="A604" s="38"/>
      <c r="B604" s="38"/>
      <c r="C604" s="38"/>
      <c r="D604" s="38"/>
      <c r="E604" s="38"/>
      <c r="F604" s="38"/>
      <c r="G604" s="38"/>
      <c r="H604" s="38"/>
      <c r="I604" s="38"/>
      <c r="J604" s="38"/>
      <c r="K604" s="38"/>
      <c r="L604" s="51"/>
      <c r="M604" s="51"/>
      <c r="N604" s="55"/>
      <c r="O604" s="38"/>
      <c r="P604" s="38"/>
      <c r="Q604" s="38"/>
      <c r="R604" s="38"/>
      <c r="S604" s="38"/>
      <c r="T604" s="38"/>
      <c r="U604" s="38"/>
      <c r="V604" s="38"/>
      <c r="W604" s="38"/>
      <c r="X604" s="38"/>
      <c r="Y604" s="38"/>
      <c r="Z604" s="38"/>
    </row>
    <row r="605" spans="1:26" ht="22.5" customHeight="1">
      <c r="A605" s="38"/>
      <c r="B605" s="38"/>
      <c r="C605" s="38"/>
      <c r="D605" s="38"/>
      <c r="E605" s="38"/>
      <c r="F605" s="38"/>
      <c r="G605" s="38"/>
      <c r="H605" s="38"/>
      <c r="I605" s="38"/>
      <c r="J605" s="38"/>
      <c r="K605" s="38"/>
      <c r="L605" s="51"/>
      <c r="M605" s="51"/>
      <c r="N605" s="55"/>
      <c r="O605" s="38"/>
      <c r="P605" s="38"/>
      <c r="Q605" s="38"/>
      <c r="R605" s="38"/>
      <c r="S605" s="38"/>
      <c r="T605" s="38"/>
      <c r="U605" s="38"/>
      <c r="V605" s="38"/>
      <c r="W605" s="38"/>
      <c r="X605" s="38"/>
      <c r="Y605" s="38"/>
      <c r="Z605" s="38"/>
    </row>
    <row r="606" spans="1:26" ht="22.5" customHeight="1">
      <c r="A606" s="38"/>
      <c r="B606" s="38"/>
      <c r="C606" s="38"/>
      <c r="D606" s="38"/>
      <c r="E606" s="38"/>
      <c r="F606" s="38"/>
      <c r="G606" s="38"/>
      <c r="H606" s="38"/>
      <c r="I606" s="38"/>
      <c r="J606" s="38"/>
      <c r="K606" s="38"/>
      <c r="L606" s="51"/>
      <c r="M606" s="51"/>
      <c r="N606" s="55"/>
      <c r="O606" s="38"/>
      <c r="P606" s="38"/>
      <c r="Q606" s="38"/>
      <c r="R606" s="38"/>
      <c r="S606" s="38"/>
      <c r="T606" s="38"/>
      <c r="U606" s="38"/>
      <c r="V606" s="38"/>
      <c r="W606" s="38"/>
      <c r="X606" s="38"/>
      <c r="Y606" s="38"/>
      <c r="Z606" s="38"/>
    </row>
    <row r="607" spans="1:26" ht="22.5" customHeight="1">
      <c r="A607" s="38"/>
      <c r="B607" s="38"/>
      <c r="C607" s="38"/>
      <c r="D607" s="38"/>
      <c r="E607" s="38"/>
      <c r="F607" s="38"/>
      <c r="G607" s="38"/>
      <c r="H607" s="38"/>
      <c r="I607" s="38"/>
      <c r="J607" s="38"/>
      <c r="K607" s="38"/>
      <c r="L607" s="51"/>
      <c r="M607" s="51"/>
      <c r="N607" s="55"/>
      <c r="O607" s="38"/>
      <c r="P607" s="38"/>
      <c r="Q607" s="38"/>
      <c r="R607" s="38"/>
      <c r="S607" s="38"/>
      <c r="T607" s="38"/>
      <c r="U607" s="38"/>
      <c r="V607" s="38"/>
      <c r="W607" s="38"/>
      <c r="X607" s="38"/>
      <c r="Y607" s="38"/>
      <c r="Z607" s="38"/>
    </row>
    <row r="608" spans="1:26" ht="22.5" customHeight="1">
      <c r="A608" s="38"/>
      <c r="B608" s="38"/>
      <c r="C608" s="38"/>
      <c r="D608" s="38"/>
      <c r="E608" s="38"/>
      <c r="F608" s="38"/>
      <c r="G608" s="38"/>
      <c r="H608" s="38"/>
      <c r="I608" s="38"/>
      <c r="J608" s="38"/>
      <c r="K608" s="38"/>
      <c r="L608" s="51"/>
      <c r="M608" s="51"/>
      <c r="N608" s="55"/>
      <c r="O608" s="38"/>
      <c r="P608" s="38"/>
      <c r="Q608" s="38"/>
      <c r="R608" s="38"/>
      <c r="S608" s="38"/>
      <c r="T608" s="38"/>
      <c r="U608" s="38"/>
      <c r="V608" s="38"/>
      <c r="W608" s="38"/>
      <c r="X608" s="38"/>
      <c r="Y608" s="38"/>
      <c r="Z608" s="38"/>
    </row>
    <row r="609" spans="1:26" ht="22.5" customHeight="1">
      <c r="A609" s="38"/>
      <c r="B609" s="38"/>
      <c r="C609" s="38"/>
      <c r="D609" s="38"/>
      <c r="E609" s="38"/>
      <c r="F609" s="38"/>
      <c r="G609" s="38"/>
      <c r="H609" s="38"/>
      <c r="I609" s="38"/>
      <c r="J609" s="38"/>
      <c r="K609" s="38"/>
      <c r="L609" s="51"/>
      <c r="M609" s="51"/>
      <c r="N609" s="55"/>
      <c r="O609" s="38"/>
      <c r="P609" s="38"/>
      <c r="Q609" s="38"/>
      <c r="R609" s="38"/>
      <c r="S609" s="38"/>
      <c r="T609" s="38"/>
      <c r="U609" s="38"/>
      <c r="V609" s="38"/>
      <c r="W609" s="38"/>
      <c r="X609" s="38"/>
      <c r="Y609" s="38"/>
      <c r="Z609" s="38"/>
    </row>
    <row r="610" spans="1:26" ht="22.5" customHeight="1">
      <c r="A610" s="38"/>
      <c r="B610" s="38"/>
      <c r="C610" s="38"/>
      <c r="D610" s="38"/>
      <c r="E610" s="38"/>
      <c r="F610" s="38"/>
      <c r="G610" s="38"/>
      <c r="H610" s="38"/>
      <c r="I610" s="38"/>
      <c r="J610" s="38"/>
      <c r="K610" s="38"/>
      <c r="L610" s="51"/>
      <c r="M610" s="51"/>
      <c r="N610" s="55"/>
      <c r="O610" s="38"/>
      <c r="P610" s="38"/>
      <c r="Q610" s="38"/>
      <c r="R610" s="38"/>
      <c r="S610" s="38"/>
      <c r="T610" s="38"/>
      <c r="U610" s="38"/>
      <c r="V610" s="38"/>
      <c r="W610" s="38"/>
      <c r="X610" s="38"/>
      <c r="Y610" s="38"/>
      <c r="Z610" s="38"/>
    </row>
    <row r="611" spans="1:26" ht="22.5" customHeight="1">
      <c r="A611" s="38"/>
      <c r="B611" s="38"/>
      <c r="C611" s="38"/>
      <c r="D611" s="38"/>
      <c r="E611" s="38"/>
      <c r="F611" s="38"/>
      <c r="G611" s="38"/>
      <c r="H611" s="38"/>
      <c r="I611" s="38"/>
      <c r="J611" s="38"/>
      <c r="K611" s="38"/>
      <c r="L611" s="51"/>
      <c r="M611" s="51"/>
      <c r="N611" s="55"/>
      <c r="O611" s="38"/>
      <c r="P611" s="38"/>
      <c r="Q611" s="38"/>
      <c r="R611" s="38"/>
      <c r="S611" s="38"/>
      <c r="T611" s="38"/>
      <c r="U611" s="38"/>
      <c r="V611" s="38"/>
      <c r="W611" s="38"/>
      <c r="X611" s="38"/>
      <c r="Y611" s="38"/>
      <c r="Z611" s="38"/>
    </row>
    <row r="612" spans="1:26" ht="22.5" customHeight="1">
      <c r="A612" s="38"/>
      <c r="B612" s="38"/>
      <c r="C612" s="38"/>
      <c r="D612" s="38"/>
      <c r="E612" s="38"/>
      <c r="F612" s="38"/>
      <c r="G612" s="38"/>
      <c r="H612" s="38"/>
      <c r="I612" s="38"/>
      <c r="J612" s="38"/>
      <c r="K612" s="38"/>
      <c r="L612" s="51"/>
      <c r="M612" s="51"/>
      <c r="N612" s="55"/>
      <c r="O612" s="38"/>
      <c r="P612" s="38"/>
      <c r="Q612" s="38"/>
      <c r="R612" s="38"/>
      <c r="S612" s="38"/>
      <c r="T612" s="38"/>
      <c r="U612" s="38"/>
      <c r="V612" s="38"/>
      <c r="W612" s="38"/>
      <c r="X612" s="38"/>
      <c r="Y612" s="38"/>
      <c r="Z612" s="38"/>
    </row>
    <row r="613" spans="1:26" ht="22.5" customHeight="1">
      <c r="A613" s="38"/>
      <c r="B613" s="38"/>
      <c r="C613" s="38"/>
      <c r="D613" s="38"/>
      <c r="E613" s="38"/>
      <c r="F613" s="38"/>
      <c r="G613" s="38"/>
      <c r="H613" s="38"/>
      <c r="I613" s="38"/>
      <c r="J613" s="38"/>
      <c r="K613" s="38"/>
      <c r="L613" s="51"/>
      <c r="M613" s="51"/>
      <c r="N613" s="55"/>
      <c r="O613" s="38"/>
      <c r="P613" s="38"/>
      <c r="Q613" s="38"/>
      <c r="R613" s="38"/>
      <c r="S613" s="38"/>
      <c r="T613" s="38"/>
      <c r="U613" s="38"/>
      <c r="V613" s="38"/>
      <c r="W613" s="38"/>
      <c r="X613" s="38"/>
      <c r="Y613" s="38"/>
      <c r="Z613" s="38"/>
    </row>
    <row r="614" spans="1:26" ht="22.5" customHeight="1">
      <c r="A614" s="38"/>
      <c r="B614" s="38"/>
      <c r="C614" s="38"/>
      <c r="D614" s="38"/>
      <c r="E614" s="38"/>
      <c r="F614" s="38"/>
      <c r="G614" s="38"/>
      <c r="H614" s="38"/>
      <c r="I614" s="38"/>
      <c r="J614" s="38"/>
      <c r="K614" s="38"/>
      <c r="L614" s="51"/>
      <c r="M614" s="51"/>
      <c r="N614" s="55"/>
      <c r="O614" s="38"/>
      <c r="P614" s="38"/>
      <c r="Q614" s="38"/>
      <c r="R614" s="38"/>
      <c r="S614" s="38"/>
      <c r="T614" s="38"/>
      <c r="U614" s="38"/>
      <c r="V614" s="38"/>
      <c r="W614" s="38"/>
      <c r="X614" s="38"/>
      <c r="Y614" s="38"/>
      <c r="Z614" s="38"/>
    </row>
    <row r="615" spans="1:26" ht="22.5" customHeight="1">
      <c r="A615" s="38"/>
      <c r="B615" s="38"/>
      <c r="C615" s="38"/>
      <c r="D615" s="38"/>
      <c r="E615" s="38"/>
      <c r="F615" s="38"/>
      <c r="G615" s="38"/>
      <c r="H615" s="38"/>
      <c r="I615" s="38"/>
      <c r="J615" s="38"/>
      <c r="K615" s="38"/>
      <c r="L615" s="51"/>
      <c r="M615" s="51"/>
      <c r="N615" s="55"/>
      <c r="O615" s="38"/>
      <c r="P615" s="38"/>
      <c r="Q615" s="38"/>
      <c r="R615" s="38"/>
      <c r="S615" s="38"/>
      <c r="T615" s="38"/>
      <c r="U615" s="38"/>
      <c r="V615" s="38"/>
      <c r="W615" s="38"/>
      <c r="X615" s="38"/>
      <c r="Y615" s="38"/>
      <c r="Z615" s="38"/>
    </row>
    <row r="616" spans="1:26" ht="22.5" customHeight="1">
      <c r="A616" s="38"/>
      <c r="B616" s="38"/>
      <c r="C616" s="38"/>
      <c r="D616" s="38"/>
      <c r="E616" s="38"/>
      <c r="F616" s="38"/>
      <c r="G616" s="38"/>
      <c r="H616" s="38"/>
      <c r="I616" s="38"/>
      <c r="J616" s="38"/>
      <c r="K616" s="38"/>
      <c r="L616" s="51"/>
      <c r="M616" s="51"/>
      <c r="N616" s="55"/>
      <c r="O616" s="38"/>
      <c r="P616" s="38"/>
      <c r="Q616" s="38"/>
      <c r="R616" s="38"/>
      <c r="S616" s="38"/>
      <c r="T616" s="38"/>
      <c r="U616" s="38"/>
      <c r="V616" s="38"/>
      <c r="W616" s="38"/>
      <c r="X616" s="38"/>
      <c r="Y616" s="38"/>
      <c r="Z616" s="38"/>
    </row>
    <row r="617" spans="1:26" ht="22.5" customHeight="1">
      <c r="A617" s="38"/>
      <c r="B617" s="38"/>
      <c r="C617" s="38"/>
      <c r="D617" s="38"/>
      <c r="E617" s="38"/>
      <c r="F617" s="38"/>
      <c r="G617" s="38"/>
      <c r="H617" s="38"/>
      <c r="I617" s="38"/>
      <c r="J617" s="38"/>
      <c r="K617" s="38"/>
      <c r="L617" s="51"/>
      <c r="M617" s="51"/>
      <c r="N617" s="55"/>
      <c r="O617" s="38"/>
      <c r="P617" s="38"/>
      <c r="Q617" s="38"/>
      <c r="R617" s="38"/>
      <c r="S617" s="38"/>
      <c r="T617" s="38"/>
      <c r="U617" s="38"/>
      <c r="V617" s="38"/>
      <c r="W617" s="38"/>
      <c r="X617" s="38"/>
      <c r="Y617" s="38"/>
      <c r="Z617" s="38"/>
    </row>
    <row r="618" spans="1:26" ht="22.5" customHeight="1">
      <c r="A618" s="38"/>
      <c r="B618" s="38"/>
      <c r="C618" s="38"/>
      <c r="D618" s="38"/>
      <c r="E618" s="38"/>
      <c r="F618" s="38"/>
      <c r="G618" s="38"/>
      <c r="H618" s="38"/>
      <c r="I618" s="38"/>
      <c r="J618" s="38"/>
      <c r="K618" s="38"/>
      <c r="L618" s="51"/>
      <c r="M618" s="51"/>
      <c r="N618" s="55"/>
      <c r="O618" s="38"/>
      <c r="P618" s="38"/>
      <c r="Q618" s="38"/>
      <c r="R618" s="38"/>
      <c r="S618" s="38"/>
      <c r="T618" s="38"/>
      <c r="U618" s="38"/>
      <c r="V618" s="38"/>
      <c r="W618" s="38"/>
      <c r="X618" s="38"/>
      <c r="Y618" s="38"/>
      <c r="Z618" s="38"/>
    </row>
    <row r="619" spans="1:26" ht="22.5" customHeight="1">
      <c r="A619" s="38"/>
      <c r="B619" s="38"/>
      <c r="C619" s="38"/>
      <c r="D619" s="38"/>
      <c r="E619" s="38"/>
      <c r="F619" s="38"/>
      <c r="G619" s="38"/>
      <c r="H619" s="38"/>
      <c r="I619" s="38"/>
      <c r="J619" s="38"/>
      <c r="K619" s="38"/>
      <c r="L619" s="51"/>
      <c r="M619" s="51"/>
      <c r="N619" s="55"/>
      <c r="O619" s="38"/>
      <c r="P619" s="38"/>
      <c r="Q619" s="38"/>
      <c r="R619" s="38"/>
      <c r="S619" s="38"/>
      <c r="T619" s="38"/>
      <c r="U619" s="38"/>
      <c r="V619" s="38"/>
      <c r="W619" s="38"/>
      <c r="X619" s="38"/>
      <c r="Y619" s="38"/>
      <c r="Z619" s="38"/>
    </row>
    <row r="620" spans="1:26" ht="22.5" customHeight="1">
      <c r="A620" s="38"/>
      <c r="B620" s="38"/>
      <c r="C620" s="38"/>
      <c r="D620" s="38"/>
      <c r="E620" s="38"/>
      <c r="F620" s="38"/>
      <c r="G620" s="38"/>
      <c r="H620" s="38"/>
      <c r="I620" s="38"/>
      <c r="J620" s="38"/>
      <c r="K620" s="38"/>
      <c r="L620" s="51"/>
      <c r="M620" s="51"/>
      <c r="N620" s="55"/>
      <c r="O620" s="38"/>
      <c r="P620" s="38"/>
      <c r="Q620" s="38"/>
      <c r="R620" s="38"/>
      <c r="S620" s="38"/>
      <c r="T620" s="38"/>
      <c r="U620" s="38"/>
      <c r="V620" s="38"/>
      <c r="W620" s="38"/>
      <c r="X620" s="38"/>
      <c r="Y620" s="38"/>
      <c r="Z620" s="38"/>
    </row>
    <row r="621" spans="1:26" ht="22.5" customHeight="1">
      <c r="A621" s="38"/>
      <c r="B621" s="38"/>
      <c r="C621" s="38"/>
      <c r="D621" s="38"/>
      <c r="E621" s="38"/>
      <c r="F621" s="38"/>
      <c r="G621" s="38"/>
      <c r="H621" s="38"/>
      <c r="I621" s="38"/>
      <c r="J621" s="38"/>
      <c r="K621" s="38"/>
      <c r="L621" s="51"/>
      <c r="M621" s="51"/>
      <c r="N621" s="55"/>
      <c r="O621" s="38"/>
      <c r="P621" s="38"/>
      <c r="Q621" s="38"/>
      <c r="R621" s="38"/>
      <c r="S621" s="38"/>
      <c r="T621" s="38"/>
      <c r="U621" s="38"/>
      <c r="V621" s="38"/>
      <c r="W621" s="38"/>
      <c r="X621" s="38"/>
      <c r="Y621" s="38"/>
      <c r="Z621" s="38"/>
    </row>
    <row r="622" spans="1:26" ht="22.5" customHeight="1">
      <c r="A622" s="38"/>
      <c r="B622" s="38"/>
      <c r="C622" s="38"/>
      <c r="D622" s="38"/>
      <c r="E622" s="38"/>
      <c r="F622" s="38"/>
      <c r="G622" s="38"/>
      <c r="H622" s="38"/>
      <c r="I622" s="38"/>
      <c r="J622" s="38"/>
      <c r="K622" s="38"/>
      <c r="L622" s="51"/>
      <c r="M622" s="51"/>
      <c r="N622" s="55"/>
      <c r="O622" s="38"/>
      <c r="P622" s="38"/>
      <c r="Q622" s="38"/>
      <c r="R622" s="38"/>
      <c r="S622" s="38"/>
      <c r="T622" s="38"/>
      <c r="U622" s="38"/>
      <c r="V622" s="38"/>
      <c r="W622" s="38"/>
      <c r="X622" s="38"/>
      <c r="Y622" s="38"/>
      <c r="Z622" s="38"/>
    </row>
    <row r="623" spans="1:26" ht="22.5" customHeight="1">
      <c r="A623" s="38"/>
      <c r="B623" s="38"/>
      <c r="C623" s="38"/>
      <c r="D623" s="38"/>
      <c r="E623" s="38"/>
      <c r="F623" s="38"/>
      <c r="G623" s="38"/>
      <c r="H623" s="38"/>
      <c r="I623" s="38"/>
      <c r="J623" s="38"/>
      <c r="K623" s="38"/>
      <c r="L623" s="51"/>
      <c r="M623" s="51"/>
      <c r="N623" s="55"/>
      <c r="O623" s="38"/>
      <c r="P623" s="38"/>
      <c r="Q623" s="38"/>
      <c r="R623" s="38"/>
      <c r="S623" s="38"/>
      <c r="T623" s="38"/>
      <c r="U623" s="38"/>
      <c r="V623" s="38"/>
      <c r="W623" s="38"/>
      <c r="X623" s="38"/>
      <c r="Y623" s="38"/>
      <c r="Z623" s="38"/>
    </row>
    <row r="624" spans="1:26" ht="22.5" customHeight="1">
      <c r="A624" s="38"/>
      <c r="B624" s="38"/>
      <c r="C624" s="38"/>
      <c r="D624" s="38"/>
      <c r="E624" s="38"/>
      <c r="F624" s="38"/>
      <c r="G624" s="38"/>
      <c r="H624" s="38"/>
      <c r="I624" s="38"/>
      <c r="J624" s="38"/>
      <c r="K624" s="38"/>
      <c r="L624" s="51"/>
      <c r="M624" s="51"/>
      <c r="N624" s="55"/>
      <c r="O624" s="38"/>
      <c r="P624" s="38"/>
      <c r="Q624" s="38"/>
      <c r="R624" s="38"/>
      <c r="S624" s="38"/>
      <c r="T624" s="38"/>
      <c r="U624" s="38"/>
      <c r="V624" s="38"/>
      <c r="W624" s="38"/>
      <c r="X624" s="38"/>
      <c r="Y624" s="38"/>
      <c r="Z624" s="38"/>
    </row>
    <row r="625" spans="1:26" ht="22.5" customHeight="1">
      <c r="A625" s="38"/>
      <c r="B625" s="38"/>
      <c r="C625" s="38"/>
      <c r="D625" s="38"/>
      <c r="E625" s="38"/>
      <c r="F625" s="38"/>
      <c r="G625" s="38"/>
      <c r="H625" s="38"/>
      <c r="I625" s="38"/>
      <c r="J625" s="38"/>
      <c r="K625" s="38"/>
      <c r="L625" s="51"/>
      <c r="M625" s="51"/>
      <c r="N625" s="55"/>
      <c r="O625" s="38"/>
      <c r="P625" s="38"/>
      <c r="Q625" s="38"/>
      <c r="R625" s="38"/>
      <c r="S625" s="38"/>
      <c r="T625" s="38"/>
      <c r="U625" s="38"/>
      <c r="V625" s="38"/>
      <c r="W625" s="38"/>
      <c r="X625" s="38"/>
      <c r="Y625" s="38"/>
      <c r="Z625" s="38"/>
    </row>
    <row r="626" spans="1:26" ht="22.5" customHeight="1">
      <c r="A626" s="38"/>
      <c r="B626" s="38"/>
      <c r="C626" s="38"/>
      <c r="D626" s="38"/>
      <c r="E626" s="38"/>
      <c r="F626" s="38"/>
      <c r="G626" s="38"/>
      <c r="H626" s="38"/>
      <c r="I626" s="38"/>
      <c r="J626" s="38"/>
      <c r="K626" s="38"/>
      <c r="L626" s="51"/>
      <c r="M626" s="51"/>
      <c r="N626" s="55"/>
      <c r="O626" s="38"/>
      <c r="P626" s="38"/>
      <c r="Q626" s="38"/>
      <c r="R626" s="38"/>
      <c r="S626" s="38"/>
      <c r="T626" s="38"/>
      <c r="U626" s="38"/>
      <c r="V626" s="38"/>
      <c r="W626" s="38"/>
      <c r="X626" s="38"/>
      <c r="Y626" s="38"/>
      <c r="Z626" s="38"/>
    </row>
    <row r="627" spans="1:26" ht="22.5" customHeight="1">
      <c r="A627" s="38"/>
      <c r="B627" s="38"/>
      <c r="C627" s="38"/>
      <c r="D627" s="38"/>
      <c r="E627" s="38"/>
      <c r="F627" s="38"/>
      <c r="G627" s="38"/>
      <c r="H627" s="38"/>
      <c r="I627" s="38"/>
      <c r="J627" s="38"/>
      <c r="K627" s="38"/>
      <c r="L627" s="51"/>
      <c r="M627" s="51"/>
      <c r="N627" s="55"/>
      <c r="O627" s="38"/>
      <c r="P627" s="38"/>
      <c r="Q627" s="38"/>
      <c r="R627" s="38"/>
      <c r="S627" s="38"/>
      <c r="T627" s="38"/>
      <c r="U627" s="38"/>
      <c r="V627" s="38"/>
      <c r="W627" s="38"/>
      <c r="X627" s="38"/>
      <c r="Y627" s="38"/>
      <c r="Z627" s="38"/>
    </row>
    <row r="628" spans="1:26" ht="22.5" customHeight="1">
      <c r="A628" s="38"/>
      <c r="B628" s="38"/>
      <c r="C628" s="38"/>
      <c r="D628" s="38"/>
      <c r="E628" s="38"/>
      <c r="F628" s="38"/>
      <c r="G628" s="38"/>
      <c r="H628" s="38"/>
      <c r="I628" s="38"/>
      <c r="J628" s="38"/>
      <c r="K628" s="38"/>
      <c r="L628" s="51"/>
      <c r="M628" s="51"/>
      <c r="N628" s="55"/>
      <c r="O628" s="38"/>
      <c r="P628" s="38"/>
      <c r="Q628" s="38"/>
      <c r="R628" s="38"/>
      <c r="S628" s="38"/>
      <c r="T628" s="38"/>
      <c r="U628" s="38"/>
      <c r="V628" s="38"/>
      <c r="W628" s="38"/>
      <c r="X628" s="38"/>
      <c r="Y628" s="38"/>
      <c r="Z628" s="38"/>
    </row>
    <row r="629" spans="1:26" ht="22.5" customHeight="1">
      <c r="A629" s="38"/>
      <c r="B629" s="38"/>
      <c r="C629" s="38"/>
      <c r="D629" s="38"/>
      <c r="E629" s="38"/>
      <c r="F629" s="38"/>
      <c r="G629" s="38"/>
      <c r="H629" s="38"/>
      <c r="I629" s="38"/>
      <c r="J629" s="38"/>
      <c r="K629" s="38"/>
      <c r="L629" s="51"/>
      <c r="M629" s="51"/>
      <c r="N629" s="55"/>
      <c r="O629" s="38"/>
      <c r="P629" s="38"/>
      <c r="Q629" s="38"/>
      <c r="R629" s="38"/>
      <c r="S629" s="38"/>
      <c r="T629" s="38"/>
      <c r="U629" s="38"/>
      <c r="V629" s="38"/>
      <c r="W629" s="38"/>
      <c r="X629" s="38"/>
      <c r="Y629" s="38"/>
      <c r="Z629" s="38"/>
    </row>
    <row r="630" spans="1:26" ht="22.5" customHeight="1">
      <c r="A630" s="38"/>
      <c r="B630" s="38"/>
      <c r="C630" s="38"/>
      <c r="D630" s="38"/>
      <c r="E630" s="38"/>
      <c r="F630" s="38"/>
      <c r="G630" s="38"/>
      <c r="H630" s="38"/>
      <c r="I630" s="38"/>
      <c r="J630" s="38"/>
      <c r="K630" s="38"/>
      <c r="L630" s="51"/>
      <c r="M630" s="51"/>
      <c r="N630" s="55"/>
      <c r="O630" s="38"/>
      <c r="P630" s="38"/>
      <c r="Q630" s="38"/>
      <c r="R630" s="38"/>
      <c r="S630" s="38"/>
      <c r="T630" s="38"/>
      <c r="U630" s="38"/>
      <c r="V630" s="38"/>
      <c r="W630" s="38"/>
      <c r="X630" s="38"/>
      <c r="Y630" s="38"/>
      <c r="Z630" s="38"/>
    </row>
    <row r="631" spans="1:26" ht="22.5" customHeight="1">
      <c r="A631" s="38"/>
      <c r="B631" s="38"/>
      <c r="C631" s="38"/>
      <c r="D631" s="38"/>
      <c r="E631" s="38"/>
      <c r="F631" s="38"/>
      <c r="G631" s="38"/>
      <c r="H631" s="38"/>
      <c r="I631" s="38"/>
      <c r="J631" s="38"/>
      <c r="K631" s="38"/>
      <c r="L631" s="51"/>
      <c r="M631" s="51"/>
      <c r="N631" s="55"/>
      <c r="O631" s="38"/>
      <c r="P631" s="38"/>
      <c r="Q631" s="38"/>
      <c r="R631" s="38"/>
      <c r="S631" s="38"/>
      <c r="T631" s="38"/>
      <c r="U631" s="38"/>
      <c r="V631" s="38"/>
      <c r="W631" s="38"/>
      <c r="X631" s="38"/>
      <c r="Y631" s="38"/>
      <c r="Z631" s="38"/>
    </row>
    <row r="632" spans="1:26" ht="22.5" customHeight="1">
      <c r="A632" s="38"/>
      <c r="B632" s="38"/>
      <c r="C632" s="38"/>
      <c r="D632" s="38"/>
      <c r="E632" s="38"/>
      <c r="F632" s="38"/>
      <c r="G632" s="38"/>
      <c r="H632" s="38"/>
      <c r="I632" s="38"/>
      <c r="J632" s="38"/>
      <c r="K632" s="38"/>
      <c r="L632" s="51"/>
      <c r="M632" s="51"/>
      <c r="N632" s="55"/>
      <c r="O632" s="38"/>
      <c r="P632" s="38"/>
      <c r="Q632" s="38"/>
      <c r="R632" s="38"/>
      <c r="S632" s="38"/>
      <c r="T632" s="38"/>
      <c r="U632" s="38"/>
      <c r="V632" s="38"/>
      <c r="W632" s="38"/>
      <c r="X632" s="38"/>
      <c r="Y632" s="38"/>
      <c r="Z632" s="38"/>
    </row>
    <row r="633" spans="1:26" ht="22.5" customHeight="1">
      <c r="A633" s="38"/>
      <c r="B633" s="38"/>
      <c r="C633" s="38"/>
      <c r="D633" s="38"/>
      <c r="E633" s="38"/>
      <c r="F633" s="38"/>
      <c r="G633" s="38"/>
      <c r="H633" s="38"/>
      <c r="I633" s="38"/>
      <c r="J633" s="38"/>
      <c r="K633" s="38"/>
      <c r="L633" s="51"/>
      <c r="M633" s="51"/>
      <c r="N633" s="55"/>
      <c r="O633" s="38"/>
      <c r="P633" s="38"/>
      <c r="Q633" s="38"/>
      <c r="R633" s="38"/>
      <c r="S633" s="38"/>
      <c r="T633" s="38"/>
      <c r="U633" s="38"/>
      <c r="V633" s="38"/>
      <c r="W633" s="38"/>
      <c r="X633" s="38"/>
      <c r="Y633" s="38"/>
      <c r="Z633" s="38"/>
    </row>
    <row r="634" spans="1:26" ht="22.5" customHeight="1">
      <c r="A634" s="38"/>
      <c r="B634" s="38"/>
      <c r="C634" s="38"/>
      <c r="D634" s="38"/>
      <c r="E634" s="38"/>
      <c r="F634" s="38"/>
      <c r="G634" s="38"/>
      <c r="H634" s="38"/>
      <c r="I634" s="38"/>
      <c r="J634" s="38"/>
      <c r="K634" s="38"/>
      <c r="L634" s="51"/>
      <c r="M634" s="51"/>
      <c r="N634" s="55"/>
      <c r="O634" s="38"/>
      <c r="P634" s="38"/>
      <c r="Q634" s="38"/>
      <c r="R634" s="38"/>
      <c r="S634" s="38"/>
      <c r="T634" s="38"/>
      <c r="U634" s="38"/>
      <c r="V634" s="38"/>
      <c r="W634" s="38"/>
      <c r="X634" s="38"/>
      <c r="Y634" s="38"/>
      <c r="Z634" s="38"/>
    </row>
    <row r="635" spans="1:26" ht="22.5" customHeight="1">
      <c r="A635" s="38"/>
      <c r="B635" s="38"/>
      <c r="C635" s="38"/>
      <c r="D635" s="38"/>
      <c r="E635" s="38"/>
      <c r="F635" s="38"/>
      <c r="G635" s="38"/>
      <c r="H635" s="38"/>
      <c r="I635" s="38"/>
      <c r="J635" s="38"/>
      <c r="K635" s="38"/>
      <c r="L635" s="51"/>
      <c r="M635" s="51"/>
      <c r="N635" s="55"/>
      <c r="O635" s="38"/>
      <c r="P635" s="38"/>
      <c r="Q635" s="38"/>
      <c r="R635" s="38"/>
      <c r="S635" s="38"/>
      <c r="T635" s="38"/>
      <c r="U635" s="38"/>
      <c r="V635" s="38"/>
      <c r="W635" s="38"/>
      <c r="X635" s="38"/>
      <c r="Y635" s="38"/>
      <c r="Z635" s="38"/>
    </row>
    <row r="636" spans="1:26" ht="22.5" customHeight="1">
      <c r="A636" s="38"/>
      <c r="B636" s="38"/>
      <c r="C636" s="38"/>
      <c r="D636" s="38"/>
      <c r="E636" s="38"/>
      <c r="F636" s="38"/>
      <c r="G636" s="38"/>
      <c r="H636" s="38"/>
      <c r="I636" s="38"/>
      <c r="J636" s="38"/>
      <c r="K636" s="38"/>
      <c r="L636" s="51"/>
      <c r="M636" s="51"/>
      <c r="N636" s="55"/>
      <c r="O636" s="38"/>
      <c r="P636" s="38"/>
      <c r="Q636" s="38"/>
      <c r="R636" s="38"/>
      <c r="S636" s="38"/>
      <c r="T636" s="38"/>
      <c r="U636" s="38"/>
      <c r="V636" s="38"/>
      <c r="W636" s="38"/>
      <c r="X636" s="38"/>
      <c r="Y636" s="38"/>
      <c r="Z636" s="38"/>
    </row>
    <row r="637" spans="1:26" ht="22.5" customHeight="1">
      <c r="A637" s="38"/>
      <c r="B637" s="38"/>
      <c r="C637" s="38"/>
      <c r="D637" s="38"/>
      <c r="E637" s="38"/>
      <c r="F637" s="38"/>
      <c r="G637" s="38"/>
      <c r="H637" s="38"/>
      <c r="I637" s="38"/>
      <c r="J637" s="38"/>
      <c r="K637" s="38"/>
      <c r="L637" s="51"/>
      <c r="M637" s="51"/>
      <c r="N637" s="55"/>
      <c r="O637" s="38"/>
      <c r="P637" s="38"/>
      <c r="Q637" s="38"/>
      <c r="R637" s="38"/>
      <c r="S637" s="38"/>
      <c r="T637" s="38"/>
      <c r="U637" s="38"/>
      <c r="V637" s="38"/>
      <c r="W637" s="38"/>
      <c r="X637" s="38"/>
      <c r="Y637" s="38"/>
      <c r="Z637" s="38"/>
    </row>
    <row r="638" spans="1:26" ht="22.5" customHeight="1">
      <c r="A638" s="38"/>
      <c r="B638" s="38"/>
      <c r="C638" s="38"/>
      <c r="D638" s="38"/>
      <c r="E638" s="38"/>
      <c r="F638" s="38"/>
      <c r="G638" s="38"/>
      <c r="H638" s="38"/>
      <c r="I638" s="38"/>
      <c r="J638" s="38"/>
      <c r="K638" s="38"/>
      <c r="L638" s="51"/>
      <c r="M638" s="51"/>
      <c r="N638" s="55"/>
      <c r="O638" s="38"/>
      <c r="P638" s="38"/>
      <c r="Q638" s="38"/>
      <c r="R638" s="38"/>
      <c r="S638" s="38"/>
      <c r="T638" s="38"/>
      <c r="U638" s="38"/>
      <c r="V638" s="38"/>
      <c r="W638" s="38"/>
      <c r="X638" s="38"/>
      <c r="Y638" s="38"/>
      <c r="Z638" s="38"/>
    </row>
    <row r="639" spans="1:26" ht="22.5" customHeight="1">
      <c r="A639" s="38"/>
      <c r="B639" s="38"/>
      <c r="C639" s="38"/>
      <c r="D639" s="38"/>
      <c r="E639" s="38"/>
      <c r="F639" s="38"/>
      <c r="G639" s="38"/>
      <c r="H639" s="38"/>
      <c r="I639" s="38"/>
      <c r="J639" s="38"/>
      <c r="K639" s="38"/>
      <c r="L639" s="51"/>
      <c r="M639" s="51"/>
      <c r="N639" s="55"/>
      <c r="O639" s="38"/>
      <c r="P639" s="38"/>
      <c r="Q639" s="38"/>
      <c r="R639" s="38"/>
      <c r="S639" s="38"/>
      <c r="T639" s="38"/>
      <c r="U639" s="38"/>
      <c r="V639" s="38"/>
      <c r="W639" s="38"/>
      <c r="X639" s="38"/>
      <c r="Y639" s="38"/>
      <c r="Z639" s="38"/>
    </row>
    <row r="640" spans="1:26" ht="22.5" customHeight="1">
      <c r="A640" s="38"/>
      <c r="B640" s="38"/>
      <c r="C640" s="38"/>
      <c r="D640" s="38"/>
      <c r="E640" s="38"/>
      <c r="F640" s="38"/>
      <c r="G640" s="38"/>
      <c r="H640" s="38"/>
      <c r="I640" s="38"/>
      <c r="J640" s="38"/>
      <c r="K640" s="38"/>
      <c r="L640" s="51"/>
      <c r="M640" s="51"/>
      <c r="N640" s="55"/>
      <c r="O640" s="38"/>
      <c r="P640" s="38"/>
      <c r="Q640" s="38"/>
      <c r="R640" s="38"/>
      <c r="S640" s="38"/>
      <c r="T640" s="38"/>
      <c r="U640" s="38"/>
      <c r="V640" s="38"/>
      <c r="W640" s="38"/>
      <c r="X640" s="38"/>
      <c r="Y640" s="38"/>
      <c r="Z640" s="38"/>
    </row>
    <row r="641" spans="1:26" ht="22.5" customHeight="1">
      <c r="A641" s="38"/>
      <c r="B641" s="38"/>
      <c r="C641" s="38"/>
      <c r="D641" s="38"/>
      <c r="E641" s="38"/>
      <c r="F641" s="38"/>
      <c r="G641" s="38"/>
      <c r="H641" s="38"/>
      <c r="I641" s="38"/>
      <c r="J641" s="38"/>
      <c r="K641" s="38"/>
      <c r="L641" s="51"/>
      <c r="M641" s="51"/>
      <c r="N641" s="55"/>
      <c r="O641" s="38"/>
      <c r="P641" s="38"/>
      <c r="Q641" s="38"/>
      <c r="R641" s="38"/>
      <c r="S641" s="38"/>
      <c r="T641" s="38"/>
      <c r="U641" s="38"/>
      <c r="V641" s="38"/>
      <c r="W641" s="38"/>
      <c r="X641" s="38"/>
      <c r="Y641" s="38"/>
      <c r="Z641" s="38"/>
    </row>
    <row r="642" spans="1:26" ht="22.5" customHeight="1">
      <c r="A642" s="38"/>
      <c r="B642" s="38"/>
      <c r="C642" s="38"/>
      <c r="D642" s="38"/>
      <c r="E642" s="38"/>
      <c r="F642" s="38"/>
      <c r="G642" s="38"/>
      <c r="H642" s="38"/>
      <c r="I642" s="38"/>
      <c r="J642" s="38"/>
      <c r="K642" s="38"/>
      <c r="L642" s="51"/>
      <c r="M642" s="51"/>
      <c r="N642" s="55"/>
      <c r="O642" s="38"/>
      <c r="P642" s="38"/>
      <c r="Q642" s="38"/>
      <c r="R642" s="38"/>
      <c r="S642" s="38"/>
      <c r="T642" s="38"/>
      <c r="U642" s="38"/>
      <c r="V642" s="38"/>
      <c r="W642" s="38"/>
      <c r="X642" s="38"/>
      <c r="Y642" s="38"/>
      <c r="Z642" s="38"/>
    </row>
    <row r="643" spans="1:26" ht="22.5" customHeight="1">
      <c r="A643" s="38"/>
      <c r="B643" s="38"/>
      <c r="C643" s="38"/>
      <c r="D643" s="38"/>
      <c r="E643" s="38"/>
      <c r="F643" s="38"/>
      <c r="G643" s="38"/>
      <c r="H643" s="38"/>
      <c r="I643" s="38"/>
      <c r="J643" s="38"/>
      <c r="K643" s="38"/>
      <c r="L643" s="51"/>
      <c r="M643" s="51"/>
      <c r="N643" s="55"/>
      <c r="O643" s="38"/>
      <c r="P643" s="38"/>
      <c r="Q643" s="38"/>
      <c r="R643" s="38"/>
      <c r="S643" s="38"/>
      <c r="T643" s="38"/>
      <c r="U643" s="38"/>
      <c r="V643" s="38"/>
      <c r="W643" s="38"/>
      <c r="X643" s="38"/>
      <c r="Y643" s="38"/>
      <c r="Z643" s="38"/>
    </row>
    <row r="644" spans="1:26" ht="22.5" customHeight="1">
      <c r="A644" s="38"/>
      <c r="B644" s="38"/>
      <c r="C644" s="38"/>
      <c r="D644" s="38"/>
      <c r="E644" s="38"/>
      <c r="F644" s="38"/>
      <c r="G644" s="38"/>
      <c r="H644" s="38"/>
      <c r="I644" s="38"/>
      <c r="J644" s="38"/>
      <c r="K644" s="38"/>
      <c r="L644" s="51"/>
      <c r="M644" s="51"/>
      <c r="N644" s="55"/>
      <c r="O644" s="38"/>
      <c r="P644" s="38"/>
      <c r="Q644" s="38"/>
      <c r="R644" s="38"/>
      <c r="S644" s="38"/>
      <c r="T644" s="38"/>
      <c r="U644" s="38"/>
      <c r="V644" s="38"/>
      <c r="W644" s="38"/>
      <c r="X644" s="38"/>
      <c r="Y644" s="38"/>
      <c r="Z644" s="38"/>
    </row>
    <row r="645" spans="1:26" ht="22.5" customHeight="1">
      <c r="A645" s="38"/>
      <c r="B645" s="38"/>
      <c r="C645" s="38"/>
      <c r="D645" s="38"/>
      <c r="E645" s="38"/>
      <c r="F645" s="38"/>
      <c r="G645" s="38"/>
      <c r="H645" s="38"/>
      <c r="I645" s="38"/>
      <c r="J645" s="38"/>
      <c r="K645" s="38"/>
      <c r="L645" s="51"/>
      <c r="M645" s="51"/>
      <c r="N645" s="55"/>
      <c r="O645" s="38"/>
      <c r="P645" s="38"/>
      <c r="Q645" s="38"/>
      <c r="R645" s="38"/>
      <c r="S645" s="38"/>
      <c r="T645" s="38"/>
      <c r="U645" s="38"/>
      <c r="V645" s="38"/>
      <c r="W645" s="38"/>
      <c r="X645" s="38"/>
      <c r="Y645" s="38"/>
      <c r="Z645" s="38"/>
    </row>
    <row r="646" spans="1:26" ht="22.5" customHeight="1">
      <c r="A646" s="38"/>
      <c r="B646" s="38"/>
      <c r="C646" s="38"/>
      <c r="D646" s="38"/>
      <c r="E646" s="38"/>
      <c r="F646" s="38"/>
      <c r="G646" s="38"/>
      <c r="H646" s="38"/>
      <c r="I646" s="38"/>
      <c r="J646" s="38"/>
      <c r="K646" s="38"/>
      <c r="L646" s="51"/>
      <c r="M646" s="51"/>
      <c r="N646" s="55"/>
      <c r="O646" s="38"/>
      <c r="P646" s="38"/>
      <c r="Q646" s="38"/>
      <c r="R646" s="38"/>
      <c r="S646" s="38"/>
      <c r="T646" s="38"/>
      <c r="U646" s="38"/>
      <c r="V646" s="38"/>
      <c r="W646" s="38"/>
      <c r="X646" s="38"/>
      <c r="Y646" s="38"/>
      <c r="Z646" s="38"/>
    </row>
    <row r="647" spans="1:26" ht="22.5" customHeight="1">
      <c r="A647" s="38"/>
      <c r="B647" s="38"/>
      <c r="C647" s="38"/>
      <c r="D647" s="38"/>
      <c r="E647" s="38"/>
      <c r="F647" s="38"/>
      <c r="G647" s="38"/>
      <c r="H647" s="38"/>
      <c r="I647" s="38"/>
      <c r="J647" s="38"/>
      <c r="K647" s="38"/>
      <c r="L647" s="51"/>
      <c r="M647" s="51"/>
      <c r="N647" s="55"/>
      <c r="O647" s="38"/>
      <c r="P647" s="38"/>
      <c r="Q647" s="38"/>
      <c r="R647" s="38"/>
      <c r="S647" s="38"/>
      <c r="T647" s="38"/>
      <c r="U647" s="38"/>
      <c r="V647" s="38"/>
      <c r="W647" s="38"/>
      <c r="X647" s="38"/>
      <c r="Y647" s="38"/>
      <c r="Z647" s="38"/>
    </row>
    <row r="648" spans="1:26" ht="22.5" customHeight="1">
      <c r="A648" s="38"/>
      <c r="B648" s="38"/>
      <c r="C648" s="38"/>
      <c r="D648" s="38"/>
      <c r="E648" s="38"/>
      <c r="F648" s="38"/>
      <c r="G648" s="38"/>
      <c r="H648" s="38"/>
      <c r="I648" s="38"/>
      <c r="J648" s="38"/>
      <c r="K648" s="38"/>
      <c r="L648" s="51"/>
      <c r="M648" s="51"/>
      <c r="N648" s="55"/>
      <c r="O648" s="38"/>
      <c r="P648" s="38"/>
      <c r="Q648" s="38"/>
      <c r="R648" s="38"/>
      <c r="S648" s="38"/>
      <c r="T648" s="38"/>
      <c r="U648" s="38"/>
      <c r="V648" s="38"/>
      <c r="W648" s="38"/>
      <c r="X648" s="38"/>
      <c r="Y648" s="38"/>
      <c r="Z648" s="38"/>
    </row>
    <row r="649" spans="1:26" ht="22.5" customHeight="1">
      <c r="A649" s="38"/>
      <c r="B649" s="38"/>
      <c r="C649" s="38"/>
      <c r="D649" s="38"/>
      <c r="E649" s="38"/>
      <c r="F649" s="38"/>
      <c r="G649" s="38"/>
      <c r="H649" s="38"/>
      <c r="I649" s="38"/>
      <c r="J649" s="38"/>
      <c r="K649" s="38"/>
      <c r="L649" s="51"/>
      <c r="M649" s="51"/>
      <c r="N649" s="55"/>
      <c r="O649" s="38"/>
      <c r="P649" s="38"/>
      <c r="Q649" s="38"/>
      <c r="R649" s="38"/>
      <c r="S649" s="38"/>
      <c r="T649" s="38"/>
      <c r="U649" s="38"/>
      <c r="V649" s="38"/>
      <c r="W649" s="38"/>
      <c r="X649" s="38"/>
      <c r="Y649" s="38"/>
      <c r="Z649" s="38"/>
    </row>
    <row r="650" spans="1:26" ht="22.5" customHeight="1">
      <c r="A650" s="38"/>
      <c r="B650" s="38"/>
      <c r="C650" s="38"/>
      <c r="D650" s="38"/>
      <c r="E650" s="38"/>
      <c r="F650" s="38"/>
      <c r="G650" s="38"/>
      <c r="H650" s="38"/>
      <c r="I650" s="38"/>
      <c r="J650" s="38"/>
      <c r="K650" s="38"/>
      <c r="L650" s="51"/>
      <c r="M650" s="51"/>
      <c r="N650" s="55"/>
      <c r="O650" s="38"/>
      <c r="P650" s="38"/>
      <c r="Q650" s="38"/>
      <c r="R650" s="38"/>
      <c r="S650" s="38"/>
      <c r="T650" s="38"/>
      <c r="U650" s="38"/>
      <c r="V650" s="38"/>
      <c r="W650" s="38"/>
      <c r="X650" s="38"/>
      <c r="Y650" s="38"/>
      <c r="Z650" s="38"/>
    </row>
    <row r="651" spans="1:26" ht="22.5" customHeight="1">
      <c r="A651" s="38"/>
      <c r="B651" s="38"/>
      <c r="C651" s="38"/>
      <c r="D651" s="38"/>
      <c r="E651" s="38"/>
      <c r="F651" s="38"/>
      <c r="G651" s="38"/>
      <c r="H651" s="38"/>
      <c r="I651" s="38"/>
      <c r="J651" s="38"/>
      <c r="K651" s="38"/>
      <c r="L651" s="51"/>
      <c r="M651" s="51"/>
      <c r="N651" s="55"/>
      <c r="O651" s="38"/>
      <c r="P651" s="38"/>
      <c r="Q651" s="38"/>
      <c r="R651" s="38"/>
      <c r="S651" s="38"/>
      <c r="T651" s="38"/>
      <c r="U651" s="38"/>
      <c r="V651" s="38"/>
      <c r="W651" s="38"/>
      <c r="X651" s="38"/>
      <c r="Y651" s="38"/>
      <c r="Z651" s="38"/>
    </row>
    <row r="652" spans="1:26" ht="22.5" customHeight="1">
      <c r="A652" s="38"/>
      <c r="B652" s="38"/>
      <c r="C652" s="38"/>
      <c r="D652" s="38"/>
      <c r="E652" s="38"/>
      <c r="F652" s="38"/>
      <c r="G652" s="38"/>
      <c r="H652" s="38"/>
      <c r="I652" s="38"/>
      <c r="J652" s="38"/>
      <c r="K652" s="38"/>
      <c r="L652" s="51"/>
      <c r="M652" s="51"/>
      <c r="N652" s="55"/>
      <c r="O652" s="38"/>
      <c r="P652" s="38"/>
      <c r="Q652" s="38"/>
      <c r="R652" s="38"/>
      <c r="S652" s="38"/>
      <c r="T652" s="38"/>
      <c r="U652" s="38"/>
      <c r="V652" s="38"/>
      <c r="W652" s="38"/>
      <c r="X652" s="38"/>
      <c r="Y652" s="38"/>
      <c r="Z652" s="38"/>
    </row>
    <row r="653" spans="1:26" ht="22.5" customHeight="1">
      <c r="A653" s="38"/>
      <c r="B653" s="38"/>
      <c r="C653" s="38"/>
      <c r="D653" s="38"/>
      <c r="E653" s="38"/>
      <c r="F653" s="38"/>
      <c r="G653" s="38"/>
      <c r="H653" s="38"/>
      <c r="I653" s="38"/>
      <c r="J653" s="38"/>
      <c r="K653" s="38"/>
      <c r="L653" s="51"/>
      <c r="M653" s="51"/>
      <c r="N653" s="55"/>
      <c r="O653" s="38"/>
      <c r="P653" s="38"/>
      <c r="Q653" s="38"/>
      <c r="R653" s="38"/>
      <c r="S653" s="38"/>
      <c r="T653" s="38"/>
      <c r="U653" s="38"/>
      <c r="V653" s="38"/>
      <c r="W653" s="38"/>
      <c r="X653" s="38"/>
      <c r="Y653" s="38"/>
      <c r="Z653" s="38"/>
    </row>
    <row r="654" spans="1:26" ht="22.5" customHeight="1">
      <c r="A654" s="38"/>
      <c r="B654" s="38"/>
      <c r="C654" s="38"/>
      <c r="D654" s="38"/>
      <c r="E654" s="38"/>
      <c r="F654" s="38"/>
      <c r="G654" s="38"/>
      <c r="H654" s="38"/>
      <c r="I654" s="38"/>
      <c r="J654" s="38"/>
      <c r="K654" s="38"/>
      <c r="L654" s="51"/>
      <c r="M654" s="51"/>
      <c r="N654" s="55"/>
      <c r="O654" s="38"/>
      <c r="P654" s="38"/>
      <c r="Q654" s="38"/>
      <c r="R654" s="38"/>
      <c r="S654" s="38"/>
      <c r="T654" s="38"/>
      <c r="U654" s="38"/>
      <c r="V654" s="38"/>
      <c r="W654" s="38"/>
      <c r="X654" s="38"/>
      <c r="Y654" s="38"/>
      <c r="Z654" s="38"/>
    </row>
    <row r="655" spans="1:26" ht="22.5" customHeight="1">
      <c r="A655" s="38"/>
      <c r="B655" s="38"/>
      <c r="C655" s="38"/>
      <c r="D655" s="38"/>
      <c r="E655" s="38"/>
      <c r="F655" s="38"/>
      <c r="G655" s="38"/>
      <c r="H655" s="38"/>
      <c r="I655" s="38"/>
      <c r="J655" s="38"/>
      <c r="K655" s="38"/>
      <c r="L655" s="51"/>
      <c r="M655" s="51"/>
      <c r="N655" s="55"/>
      <c r="O655" s="38"/>
      <c r="P655" s="38"/>
      <c r="Q655" s="38"/>
      <c r="R655" s="38"/>
      <c r="S655" s="38"/>
      <c r="T655" s="38"/>
      <c r="U655" s="38"/>
      <c r="V655" s="38"/>
      <c r="W655" s="38"/>
      <c r="X655" s="38"/>
      <c r="Y655" s="38"/>
      <c r="Z655" s="38"/>
    </row>
    <row r="656" spans="1:26" ht="22.5" customHeight="1">
      <c r="A656" s="38"/>
      <c r="B656" s="38"/>
      <c r="C656" s="38"/>
      <c r="D656" s="38"/>
      <c r="E656" s="38"/>
      <c r="F656" s="38"/>
      <c r="G656" s="38"/>
      <c r="H656" s="38"/>
      <c r="I656" s="38"/>
      <c r="J656" s="38"/>
      <c r="K656" s="38"/>
      <c r="L656" s="51"/>
      <c r="M656" s="51"/>
      <c r="N656" s="55"/>
      <c r="O656" s="38"/>
      <c r="P656" s="38"/>
      <c r="Q656" s="38"/>
      <c r="R656" s="38"/>
      <c r="S656" s="38"/>
      <c r="T656" s="38"/>
      <c r="U656" s="38"/>
      <c r="V656" s="38"/>
      <c r="W656" s="38"/>
      <c r="X656" s="38"/>
      <c r="Y656" s="38"/>
      <c r="Z656" s="38"/>
    </row>
    <row r="657" spans="1:26" ht="22.5" customHeight="1">
      <c r="A657" s="38"/>
      <c r="B657" s="38"/>
      <c r="C657" s="38"/>
      <c r="D657" s="38"/>
      <c r="E657" s="38"/>
      <c r="F657" s="38"/>
      <c r="G657" s="38"/>
      <c r="H657" s="38"/>
      <c r="I657" s="38"/>
      <c r="J657" s="38"/>
      <c r="K657" s="38"/>
      <c r="L657" s="51"/>
      <c r="M657" s="51"/>
      <c r="N657" s="55"/>
      <c r="O657" s="38"/>
      <c r="P657" s="38"/>
      <c r="Q657" s="38"/>
      <c r="R657" s="38"/>
      <c r="S657" s="38"/>
      <c r="T657" s="38"/>
      <c r="U657" s="38"/>
      <c r="V657" s="38"/>
      <c r="W657" s="38"/>
      <c r="X657" s="38"/>
      <c r="Y657" s="38"/>
      <c r="Z657" s="38"/>
    </row>
    <row r="658" spans="1:26" ht="22.5" customHeight="1">
      <c r="A658" s="38"/>
      <c r="B658" s="38"/>
      <c r="C658" s="38"/>
      <c r="D658" s="38"/>
      <c r="E658" s="38"/>
      <c r="F658" s="38"/>
      <c r="G658" s="38"/>
      <c r="H658" s="38"/>
      <c r="I658" s="38"/>
      <c r="J658" s="38"/>
      <c r="K658" s="38"/>
      <c r="L658" s="51"/>
      <c r="M658" s="51"/>
      <c r="N658" s="55"/>
      <c r="O658" s="38"/>
      <c r="P658" s="38"/>
      <c r="Q658" s="38"/>
      <c r="R658" s="38"/>
      <c r="S658" s="38"/>
      <c r="T658" s="38"/>
      <c r="U658" s="38"/>
      <c r="V658" s="38"/>
      <c r="W658" s="38"/>
      <c r="X658" s="38"/>
      <c r="Y658" s="38"/>
      <c r="Z658" s="38"/>
    </row>
    <row r="659" spans="1:26" ht="22.5" customHeight="1">
      <c r="A659" s="38"/>
      <c r="B659" s="38"/>
      <c r="C659" s="38"/>
      <c r="D659" s="38"/>
      <c r="E659" s="38"/>
      <c r="F659" s="38"/>
      <c r="G659" s="38"/>
      <c r="H659" s="38"/>
      <c r="I659" s="38"/>
      <c r="J659" s="38"/>
      <c r="K659" s="38"/>
      <c r="L659" s="51"/>
      <c r="M659" s="51"/>
      <c r="N659" s="55"/>
      <c r="O659" s="38"/>
      <c r="P659" s="38"/>
      <c r="Q659" s="38"/>
      <c r="R659" s="38"/>
      <c r="S659" s="38"/>
      <c r="T659" s="38"/>
      <c r="U659" s="38"/>
      <c r="V659" s="38"/>
      <c r="W659" s="38"/>
      <c r="X659" s="38"/>
      <c r="Y659" s="38"/>
      <c r="Z659" s="38"/>
    </row>
    <row r="660" spans="1:26" ht="22.5" customHeight="1">
      <c r="A660" s="38"/>
      <c r="B660" s="38"/>
      <c r="C660" s="38"/>
      <c r="D660" s="38"/>
      <c r="E660" s="38"/>
      <c r="F660" s="38"/>
      <c r="G660" s="38"/>
      <c r="H660" s="38"/>
      <c r="I660" s="38"/>
      <c r="J660" s="38"/>
      <c r="K660" s="38"/>
      <c r="L660" s="51"/>
      <c r="M660" s="51"/>
      <c r="N660" s="55"/>
      <c r="O660" s="38"/>
      <c r="P660" s="38"/>
      <c r="Q660" s="38"/>
      <c r="R660" s="38"/>
      <c r="S660" s="38"/>
      <c r="T660" s="38"/>
      <c r="U660" s="38"/>
      <c r="V660" s="38"/>
      <c r="W660" s="38"/>
      <c r="X660" s="38"/>
      <c r="Y660" s="38"/>
      <c r="Z660" s="38"/>
    </row>
    <row r="661" spans="1:26" ht="22.5" customHeight="1">
      <c r="A661" s="38"/>
      <c r="B661" s="38"/>
      <c r="C661" s="38"/>
      <c r="D661" s="38"/>
      <c r="E661" s="38"/>
      <c r="F661" s="38"/>
      <c r="G661" s="38"/>
      <c r="H661" s="38"/>
      <c r="I661" s="38"/>
      <c r="J661" s="38"/>
      <c r="K661" s="38"/>
      <c r="L661" s="51"/>
      <c r="M661" s="51"/>
      <c r="N661" s="55"/>
      <c r="O661" s="38"/>
      <c r="P661" s="38"/>
      <c r="Q661" s="38"/>
      <c r="R661" s="38"/>
      <c r="S661" s="38"/>
      <c r="T661" s="38"/>
      <c r="U661" s="38"/>
      <c r="V661" s="38"/>
      <c r="W661" s="38"/>
      <c r="X661" s="38"/>
      <c r="Y661" s="38"/>
      <c r="Z661" s="38"/>
    </row>
    <row r="662" spans="1:26" ht="22.5" customHeight="1">
      <c r="A662" s="38"/>
      <c r="B662" s="38"/>
      <c r="C662" s="38"/>
      <c r="D662" s="38"/>
      <c r="E662" s="38"/>
      <c r="F662" s="38"/>
      <c r="G662" s="38"/>
      <c r="H662" s="38"/>
      <c r="I662" s="38"/>
      <c r="J662" s="38"/>
      <c r="K662" s="38"/>
      <c r="L662" s="51"/>
      <c r="M662" s="51"/>
      <c r="N662" s="55"/>
      <c r="O662" s="38"/>
      <c r="P662" s="38"/>
      <c r="Q662" s="38"/>
      <c r="R662" s="38"/>
      <c r="S662" s="38"/>
      <c r="T662" s="38"/>
      <c r="U662" s="38"/>
      <c r="V662" s="38"/>
      <c r="W662" s="38"/>
      <c r="X662" s="38"/>
      <c r="Y662" s="38"/>
      <c r="Z662" s="38"/>
    </row>
    <row r="663" spans="1:26" ht="22.5" customHeight="1">
      <c r="A663" s="38"/>
      <c r="B663" s="38"/>
      <c r="C663" s="38"/>
      <c r="D663" s="38"/>
      <c r="E663" s="38"/>
      <c r="F663" s="38"/>
      <c r="G663" s="38"/>
      <c r="H663" s="38"/>
      <c r="I663" s="38"/>
      <c r="J663" s="38"/>
      <c r="K663" s="38"/>
      <c r="L663" s="51"/>
      <c r="M663" s="51"/>
      <c r="N663" s="55"/>
      <c r="O663" s="38"/>
      <c r="P663" s="38"/>
      <c r="Q663" s="38"/>
      <c r="R663" s="38"/>
      <c r="S663" s="38"/>
      <c r="T663" s="38"/>
      <c r="U663" s="38"/>
      <c r="V663" s="38"/>
      <c r="W663" s="38"/>
      <c r="X663" s="38"/>
      <c r="Y663" s="38"/>
      <c r="Z663" s="38"/>
    </row>
    <row r="664" spans="1:26" ht="22.5" customHeight="1">
      <c r="A664" s="38"/>
      <c r="B664" s="38"/>
      <c r="C664" s="38"/>
      <c r="D664" s="38"/>
      <c r="E664" s="38"/>
      <c r="F664" s="38"/>
      <c r="G664" s="38"/>
      <c r="H664" s="38"/>
      <c r="I664" s="38"/>
      <c r="J664" s="38"/>
      <c r="K664" s="38"/>
      <c r="L664" s="51"/>
      <c r="M664" s="51"/>
      <c r="N664" s="55"/>
      <c r="O664" s="38"/>
      <c r="P664" s="38"/>
      <c r="Q664" s="38"/>
      <c r="R664" s="38"/>
      <c r="S664" s="38"/>
      <c r="T664" s="38"/>
      <c r="U664" s="38"/>
      <c r="V664" s="38"/>
      <c r="W664" s="38"/>
      <c r="X664" s="38"/>
      <c r="Y664" s="38"/>
      <c r="Z664" s="38"/>
    </row>
    <row r="665" spans="1:26" ht="22.5" customHeight="1">
      <c r="A665" s="38"/>
      <c r="B665" s="38"/>
      <c r="C665" s="38"/>
      <c r="D665" s="38"/>
      <c r="E665" s="38"/>
      <c r="F665" s="38"/>
      <c r="G665" s="38"/>
      <c r="H665" s="38"/>
      <c r="I665" s="38"/>
      <c r="J665" s="38"/>
      <c r="K665" s="38"/>
      <c r="L665" s="51"/>
      <c r="M665" s="51"/>
      <c r="N665" s="55"/>
      <c r="O665" s="38"/>
      <c r="P665" s="38"/>
      <c r="Q665" s="38"/>
      <c r="R665" s="38"/>
      <c r="S665" s="38"/>
      <c r="T665" s="38"/>
      <c r="U665" s="38"/>
      <c r="V665" s="38"/>
      <c r="W665" s="38"/>
      <c r="X665" s="38"/>
      <c r="Y665" s="38"/>
      <c r="Z665" s="38"/>
    </row>
    <row r="666" spans="1:26" ht="22.5" customHeight="1">
      <c r="A666" s="38"/>
      <c r="B666" s="38"/>
      <c r="C666" s="38"/>
      <c r="D666" s="38"/>
      <c r="E666" s="38"/>
      <c r="F666" s="38"/>
      <c r="G666" s="38"/>
      <c r="H666" s="38"/>
      <c r="I666" s="38"/>
      <c r="J666" s="38"/>
      <c r="K666" s="38"/>
      <c r="L666" s="51"/>
      <c r="M666" s="51"/>
      <c r="N666" s="55"/>
      <c r="O666" s="38"/>
      <c r="P666" s="38"/>
      <c r="Q666" s="38"/>
      <c r="R666" s="38"/>
      <c r="S666" s="38"/>
      <c r="T666" s="38"/>
      <c r="U666" s="38"/>
      <c r="V666" s="38"/>
      <c r="W666" s="38"/>
      <c r="X666" s="38"/>
      <c r="Y666" s="38"/>
      <c r="Z666" s="38"/>
    </row>
    <row r="667" spans="1:26" ht="22.5" customHeight="1">
      <c r="A667" s="38"/>
      <c r="B667" s="38"/>
      <c r="C667" s="38"/>
      <c r="D667" s="38"/>
      <c r="E667" s="38"/>
      <c r="F667" s="38"/>
      <c r="G667" s="38"/>
      <c r="H667" s="38"/>
      <c r="I667" s="38"/>
      <c r="J667" s="38"/>
      <c r="K667" s="38"/>
      <c r="L667" s="51"/>
      <c r="M667" s="51"/>
      <c r="N667" s="55"/>
      <c r="O667" s="38"/>
      <c r="P667" s="38"/>
      <c r="Q667" s="38"/>
      <c r="R667" s="38"/>
      <c r="S667" s="38"/>
      <c r="T667" s="38"/>
      <c r="U667" s="38"/>
      <c r="V667" s="38"/>
      <c r="W667" s="38"/>
      <c r="X667" s="38"/>
      <c r="Y667" s="38"/>
      <c r="Z667" s="38"/>
    </row>
    <row r="668" spans="1:26" ht="22.5" customHeight="1">
      <c r="A668" s="38"/>
      <c r="B668" s="38"/>
      <c r="C668" s="38"/>
      <c r="D668" s="38"/>
      <c r="E668" s="38"/>
      <c r="F668" s="38"/>
      <c r="G668" s="38"/>
      <c r="H668" s="38"/>
      <c r="I668" s="38"/>
      <c r="J668" s="38"/>
      <c r="K668" s="38"/>
      <c r="L668" s="51"/>
      <c r="M668" s="51"/>
      <c r="N668" s="55"/>
      <c r="O668" s="38"/>
      <c r="P668" s="38"/>
      <c r="Q668" s="38"/>
      <c r="R668" s="38"/>
      <c r="S668" s="38"/>
      <c r="T668" s="38"/>
      <c r="U668" s="38"/>
      <c r="V668" s="38"/>
      <c r="W668" s="38"/>
      <c r="X668" s="38"/>
      <c r="Y668" s="38"/>
      <c r="Z668" s="38"/>
    </row>
    <row r="669" spans="1:26" ht="22.5" customHeight="1">
      <c r="A669" s="38"/>
      <c r="B669" s="38"/>
      <c r="C669" s="38"/>
      <c r="D669" s="38"/>
      <c r="E669" s="38"/>
      <c r="F669" s="38"/>
      <c r="G669" s="38"/>
      <c r="H669" s="38"/>
      <c r="I669" s="38"/>
      <c r="J669" s="38"/>
      <c r="K669" s="38"/>
      <c r="L669" s="51"/>
      <c r="M669" s="51"/>
      <c r="N669" s="55"/>
      <c r="O669" s="38"/>
      <c r="P669" s="38"/>
      <c r="Q669" s="38"/>
      <c r="R669" s="38"/>
      <c r="S669" s="38"/>
      <c r="T669" s="38"/>
      <c r="U669" s="38"/>
      <c r="V669" s="38"/>
      <c r="W669" s="38"/>
      <c r="X669" s="38"/>
      <c r="Y669" s="38"/>
      <c r="Z669" s="38"/>
    </row>
    <row r="670" spans="1:26" ht="22.5" customHeight="1">
      <c r="A670" s="38"/>
      <c r="B670" s="38"/>
      <c r="C670" s="38"/>
      <c r="D670" s="38"/>
      <c r="E670" s="38"/>
      <c r="F670" s="38"/>
      <c r="G670" s="38"/>
      <c r="H670" s="38"/>
      <c r="I670" s="38"/>
      <c r="J670" s="38"/>
      <c r="K670" s="38"/>
      <c r="L670" s="51"/>
      <c r="M670" s="51"/>
      <c r="N670" s="55"/>
      <c r="O670" s="38"/>
      <c r="P670" s="38"/>
      <c r="Q670" s="38"/>
      <c r="R670" s="38"/>
      <c r="S670" s="38"/>
      <c r="T670" s="38"/>
      <c r="U670" s="38"/>
      <c r="V670" s="38"/>
      <c r="W670" s="38"/>
      <c r="X670" s="38"/>
      <c r="Y670" s="38"/>
      <c r="Z670" s="38"/>
    </row>
    <row r="671" spans="1:26" ht="22.5" customHeight="1">
      <c r="A671" s="38"/>
      <c r="B671" s="38"/>
      <c r="C671" s="38"/>
      <c r="D671" s="38"/>
      <c r="E671" s="38"/>
      <c r="F671" s="38"/>
      <c r="G671" s="38"/>
      <c r="H671" s="38"/>
      <c r="I671" s="38"/>
      <c r="J671" s="38"/>
      <c r="K671" s="38"/>
      <c r="L671" s="51"/>
      <c r="M671" s="51"/>
      <c r="N671" s="55"/>
      <c r="O671" s="38"/>
      <c r="P671" s="38"/>
      <c r="Q671" s="38"/>
      <c r="R671" s="38"/>
      <c r="S671" s="38"/>
      <c r="T671" s="38"/>
      <c r="U671" s="38"/>
      <c r="V671" s="38"/>
      <c r="W671" s="38"/>
      <c r="X671" s="38"/>
      <c r="Y671" s="38"/>
      <c r="Z671" s="38"/>
    </row>
    <row r="672" spans="1:26" ht="22.5" customHeight="1">
      <c r="A672" s="38"/>
      <c r="B672" s="38"/>
      <c r="C672" s="38"/>
      <c r="D672" s="38"/>
      <c r="E672" s="38"/>
      <c r="F672" s="38"/>
      <c r="G672" s="38"/>
      <c r="H672" s="38"/>
      <c r="I672" s="38"/>
      <c r="J672" s="38"/>
      <c r="K672" s="38"/>
      <c r="L672" s="51"/>
      <c r="M672" s="51"/>
      <c r="N672" s="55"/>
      <c r="O672" s="38"/>
      <c r="P672" s="38"/>
      <c r="Q672" s="38"/>
      <c r="R672" s="38"/>
      <c r="S672" s="38"/>
      <c r="T672" s="38"/>
      <c r="U672" s="38"/>
      <c r="V672" s="38"/>
      <c r="W672" s="38"/>
      <c r="X672" s="38"/>
      <c r="Y672" s="38"/>
      <c r="Z672" s="38"/>
    </row>
    <row r="673" spans="1:26" ht="22.5" customHeight="1">
      <c r="A673" s="38"/>
      <c r="B673" s="38"/>
      <c r="C673" s="38"/>
      <c r="D673" s="38"/>
      <c r="E673" s="38"/>
      <c r="F673" s="38"/>
      <c r="G673" s="38"/>
      <c r="H673" s="38"/>
      <c r="I673" s="38"/>
      <c r="J673" s="38"/>
      <c r="K673" s="38"/>
      <c r="L673" s="51"/>
      <c r="M673" s="51"/>
      <c r="N673" s="55"/>
      <c r="O673" s="38"/>
      <c r="P673" s="38"/>
      <c r="Q673" s="38"/>
      <c r="R673" s="38"/>
      <c r="S673" s="38"/>
      <c r="T673" s="38"/>
      <c r="U673" s="38"/>
      <c r="V673" s="38"/>
      <c r="W673" s="38"/>
      <c r="X673" s="38"/>
      <c r="Y673" s="38"/>
      <c r="Z673" s="38"/>
    </row>
    <row r="674" spans="1:26" ht="22.5" customHeight="1">
      <c r="A674" s="38"/>
      <c r="B674" s="38"/>
      <c r="C674" s="38"/>
      <c r="D674" s="38"/>
      <c r="E674" s="38"/>
      <c r="F674" s="38"/>
      <c r="G674" s="38"/>
      <c r="H674" s="38"/>
      <c r="I674" s="38"/>
      <c r="J674" s="38"/>
      <c r="K674" s="38"/>
      <c r="L674" s="51"/>
      <c r="M674" s="51"/>
      <c r="N674" s="55"/>
      <c r="O674" s="38"/>
      <c r="P674" s="38"/>
      <c r="Q674" s="38"/>
      <c r="R674" s="38"/>
      <c r="S674" s="38"/>
      <c r="T674" s="38"/>
      <c r="U674" s="38"/>
      <c r="V674" s="38"/>
      <c r="W674" s="38"/>
      <c r="X674" s="38"/>
      <c r="Y674" s="38"/>
      <c r="Z674" s="38"/>
    </row>
    <row r="675" spans="1:26" ht="22.5" customHeight="1">
      <c r="A675" s="38"/>
      <c r="B675" s="38"/>
      <c r="C675" s="38"/>
      <c r="D675" s="38"/>
      <c r="E675" s="38"/>
      <c r="F675" s="38"/>
      <c r="G675" s="38"/>
      <c r="H675" s="38"/>
      <c r="I675" s="38"/>
      <c r="J675" s="38"/>
      <c r="K675" s="38"/>
      <c r="L675" s="51"/>
      <c r="M675" s="51"/>
      <c r="N675" s="55"/>
      <c r="O675" s="38"/>
      <c r="P675" s="38"/>
      <c r="Q675" s="38"/>
      <c r="R675" s="38"/>
      <c r="S675" s="38"/>
      <c r="T675" s="38"/>
      <c r="U675" s="38"/>
      <c r="V675" s="38"/>
      <c r="W675" s="38"/>
      <c r="X675" s="38"/>
      <c r="Y675" s="38"/>
      <c r="Z675" s="38"/>
    </row>
    <row r="676" spans="1:26" ht="22.5" customHeight="1">
      <c r="A676" s="38"/>
      <c r="B676" s="38"/>
      <c r="C676" s="38"/>
      <c r="D676" s="38"/>
      <c r="E676" s="38"/>
      <c r="F676" s="38"/>
      <c r="G676" s="38"/>
      <c r="H676" s="38"/>
      <c r="I676" s="38"/>
      <c r="J676" s="38"/>
      <c r="K676" s="38"/>
      <c r="L676" s="51"/>
      <c r="M676" s="51"/>
      <c r="N676" s="55"/>
      <c r="O676" s="38"/>
      <c r="P676" s="38"/>
      <c r="Q676" s="38"/>
      <c r="R676" s="38"/>
      <c r="S676" s="38"/>
      <c r="T676" s="38"/>
      <c r="U676" s="38"/>
      <c r="V676" s="38"/>
      <c r="W676" s="38"/>
      <c r="X676" s="38"/>
      <c r="Y676" s="38"/>
      <c r="Z676" s="38"/>
    </row>
    <row r="677" spans="1:26" ht="22.5" customHeight="1">
      <c r="A677" s="38"/>
      <c r="B677" s="38"/>
      <c r="C677" s="38"/>
      <c r="D677" s="38"/>
      <c r="E677" s="38"/>
      <c r="F677" s="38"/>
      <c r="G677" s="38"/>
      <c r="H677" s="38"/>
      <c r="I677" s="38"/>
      <c r="J677" s="38"/>
      <c r="K677" s="38"/>
      <c r="L677" s="51"/>
      <c r="M677" s="51"/>
      <c r="N677" s="55"/>
      <c r="O677" s="38"/>
      <c r="P677" s="38"/>
      <c r="Q677" s="38"/>
      <c r="R677" s="38"/>
      <c r="S677" s="38"/>
      <c r="T677" s="38"/>
      <c r="U677" s="38"/>
      <c r="V677" s="38"/>
      <c r="W677" s="38"/>
      <c r="X677" s="38"/>
      <c r="Y677" s="38"/>
      <c r="Z677" s="38"/>
    </row>
    <row r="678" spans="1:26" ht="22.5" customHeight="1">
      <c r="A678" s="38"/>
      <c r="B678" s="38"/>
      <c r="C678" s="38"/>
      <c r="D678" s="38"/>
      <c r="E678" s="38"/>
      <c r="F678" s="38"/>
      <c r="G678" s="38"/>
      <c r="H678" s="38"/>
      <c r="I678" s="38"/>
      <c r="J678" s="38"/>
      <c r="K678" s="38"/>
      <c r="L678" s="51"/>
      <c r="M678" s="51"/>
      <c r="N678" s="55"/>
      <c r="O678" s="38"/>
      <c r="P678" s="38"/>
      <c r="Q678" s="38"/>
      <c r="R678" s="38"/>
      <c r="S678" s="38"/>
      <c r="T678" s="38"/>
      <c r="U678" s="38"/>
      <c r="V678" s="38"/>
      <c r="W678" s="38"/>
      <c r="X678" s="38"/>
      <c r="Y678" s="38"/>
      <c r="Z678" s="38"/>
    </row>
    <row r="679" spans="1:26" ht="22.5" customHeight="1">
      <c r="A679" s="38"/>
      <c r="B679" s="38"/>
      <c r="C679" s="38"/>
      <c r="D679" s="38"/>
      <c r="E679" s="38"/>
      <c r="F679" s="38"/>
      <c r="G679" s="38"/>
      <c r="H679" s="38"/>
      <c r="I679" s="38"/>
      <c r="J679" s="38"/>
      <c r="K679" s="38"/>
      <c r="L679" s="51"/>
      <c r="M679" s="51"/>
      <c r="N679" s="55"/>
      <c r="O679" s="38"/>
      <c r="P679" s="38"/>
      <c r="Q679" s="38"/>
      <c r="R679" s="38"/>
      <c r="S679" s="38"/>
      <c r="T679" s="38"/>
      <c r="U679" s="38"/>
      <c r="V679" s="38"/>
      <c r="W679" s="38"/>
      <c r="X679" s="38"/>
      <c r="Y679" s="38"/>
      <c r="Z679" s="38"/>
    </row>
    <row r="680" spans="1:26" ht="22.5" customHeight="1">
      <c r="A680" s="38"/>
      <c r="B680" s="38"/>
      <c r="C680" s="38"/>
      <c r="D680" s="38"/>
      <c r="E680" s="38"/>
      <c r="F680" s="38"/>
      <c r="G680" s="38"/>
      <c r="H680" s="38"/>
      <c r="I680" s="38"/>
      <c r="J680" s="38"/>
      <c r="K680" s="38"/>
      <c r="L680" s="51"/>
      <c r="M680" s="51"/>
      <c r="N680" s="55"/>
      <c r="O680" s="38"/>
      <c r="P680" s="38"/>
      <c r="Q680" s="38"/>
      <c r="R680" s="38"/>
      <c r="S680" s="38"/>
      <c r="T680" s="38"/>
      <c r="U680" s="38"/>
      <c r="V680" s="38"/>
      <c r="W680" s="38"/>
      <c r="X680" s="38"/>
      <c r="Y680" s="38"/>
      <c r="Z680" s="38"/>
    </row>
    <row r="681" spans="1:26" ht="22.5" customHeight="1">
      <c r="A681" s="38"/>
      <c r="B681" s="38"/>
      <c r="C681" s="38"/>
      <c r="D681" s="38"/>
      <c r="E681" s="38"/>
      <c r="F681" s="38"/>
      <c r="G681" s="38"/>
      <c r="H681" s="38"/>
      <c r="I681" s="38"/>
      <c r="J681" s="38"/>
      <c r="K681" s="38"/>
      <c r="L681" s="51"/>
      <c r="M681" s="51"/>
      <c r="N681" s="55"/>
      <c r="O681" s="38"/>
      <c r="P681" s="38"/>
      <c r="Q681" s="38"/>
      <c r="R681" s="38"/>
      <c r="S681" s="38"/>
      <c r="T681" s="38"/>
      <c r="U681" s="38"/>
      <c r="V681" s="38"/>
      <c r="W681" s="38"/>
      <c r="X681" s="38"/>
      <c r="Y681" s="38"/>
      <c r="Z681" s="38"/>
    </row>
    <row r="682" spans="1:26" ht="22.5" customHeight="1">
      <c r="A682" s="38"/>
      <c r="B682" s="38"/>
      <c r="C682" s="38"/>
      <c r="D682" s="38"/>
      <c r="E682" s="38"/>
      <c r="F682" s="38"/>
      <c r="G682" s="38"/>
      <c r="H682" s="38"/>
      <c r="I682" s="38"/>
      <c r="J682" s="38"/>
      <c r="K682" s="38"/>
      <c r="L682" s="51"/>
      <c r="M682" s="51"/>
      <c r="N682" s="55"/>
      <c r="O682" s="38"/>
      <c r="P682" s="38"/>
      <c r="Q682" s="38"/>
      <c r="R682" s="38"/>
      <c r="S682" s="38"/>
      <c r="T682" s="38"/>
      <c r="U682" s="38"/>
      <c r="V682" s="38"/>
      <c r="W682" s="38"/>
      <c r="X682" s="38"/>
      <c r="Y682" s="38"/>
      <c r="Z682" s="38"/>
    </row>
    <row r="683" spans="1:26" ht="22.5" customHeight="1">
      <c r="A683" s="38"/>
      <c r="B683" s="38"/>
      <c r="C683" s="38"/>
      <c r="D683" s="38"/>
      <c r="E683" s="38"/>
      <c r="F683" s="38"/>
      <c r="G683" s="38"/>
      <c r="H683" s="38"/>
      <c r="I683" s="38"/>
      <c r="J683" s="38"/>
      <c r="K683" s="38"/>
      <c r="L683" s="51"/>
      <c r="M683" s="51"/>
      <c r="N683" s="55"/>
      <c r="O683" s="38"/>
      <c r="P683" s="38"/>
      <c r="Q683" s="38"/>
      <c r="R683" s="38"/>
      <c r="S683" s="38"/>
      <c r="T683" s="38"/>
      <c r="U683" s="38"/>
      <c r="V683" s="38"/>
      <c r="W683" s="38"/>
      <c r="X683" s="38"/>
      <c r="Y683" s="38"/>
      <c r="Z683" s="38"/>
    </row>
    <row r="684" spans="1:26" ht="22.5" customHeight="1">
      <c r="A684" s="38"/>
      <c r="B684" s="38"/>
      <c r="C684" s="38"/>
      <c r="D684" s="38"/>
      <c r="E684" s="38"/>
      <c r="F684" s="38"/>
      <c r="G684" s="38"/>
      <c r="H684" s="38"/>
      <c r="I684" s="38"/>
      <c r="J684" s="38"/>
      <c r="K684" s="38"/>
      <c r="L684" s="51"/>
      <c r="M684" s="51"/>
      <c r="N684" s="55"/>
      <c r="O684" s="38"/>
      <c r="P684" s="38"/>
      <c r="Q684" s="38"/>
      <c r="R684" s="38"/>
      <c r="S684" s="38"/>
      <c r="T684" s="38"/>
      <c r="U684" s="38"/>
      <c r="V684" s="38"/>
      <c r="W684" s="38"/>
      <c r="X684" s="38"/>
      <c r="Y684" s="38"/>
      <c r="Z684" s="38"/>
    </row>
    <row r="685" spans="1:26" ht="22.5" customHeight="1">
      <c r="A685" s="38"/>
      <c r="B685" s="38"/>
      <c r="C685" s="38"/>
      <c r="D685" s="38"/>
      <c r="E685" s="38"/>
      <c r="F685" s="38"/>
      <c r="G685" s="38"/>
      <c r="H685" s="38"/>
      <c r="I685" s="38"/>
      <c r="J685" s="38"/>
      <c r="K685" s="38"/>
      <c r="L685" s="51"/>
      <c r="M685" s="51"/>
      <c r="N685" s="55"/>
      <c r="O685" s="38"/>
      <c r="P685" s="38"/>
      <c r="Q685" s="38"/>
      <c r="R685" s="38"/>
      <c r="S685" s="38"/>
      <c r="T685" s="38"/>
      <c r="U685" s="38"/>
      <c r="V685" s="38"/>
      <c r="W685" s="38"/>
      <c r="X685" s="38"/>
      <c r="Y685" s="38"/>
      <c r="Z685" s="38"/>
    </row>
    <row r="686" spans="1:26" ht="22.5" customHeight="1">
      <c r="A686" s="38"/>
      <c r="B686" s="38"/>
      <c r="C686" s="38"/>
      <c r="D686" s="38"/>
      <c r="E686" s="38"/>
      <c r="F686" s="38"/>
      <c r="G686" s="38"/>
      <c r="H686" s="38"/>
      <c r="I686" s="38"/>
      <c r="J686" s="38"/>
      <c r="K686" s="38"/>
      <c r="L686" s="51"/>
      <c r="M686" s="51"/>
      <c r="N686" s="55"/>
      <c r="O686" s="38"/>
      <c r="P686" s="38"/>
      <c r="Q686" s="38"/>
      <c r="R686" s="38"/>
      <c r="S686" s="38"/>
      <c r="T686" s="38"/>
      <c r="U686" s="38"/>
      <c r="V686" s="38"/>
      <c r="W686" s="38"/>
      <c r="X686" s="38"/>
      <c r="Y686" s="38"/>
      <c r="Z686" s="38"/>
    </row>
    <row r="687" spans="1:26" ht="22.5" customHeight="1">
      <c r="A687" s="38"/>
      <c r="B687" s="38"/>
      <c r="C687" s="38"/>
      <c r="D687" s="38"/>
      <c r="E687" s="38"/>
      <c r="F687" s="38"/>
      <c r="G687" s="38"/>
      <c r="H687" s="38"/>
      <c r="I687" s="38"/>
      <c r="J687" s="38"/>
      <c r="K687" s="38"/>
      <c r="L687" s="51"/>
      <c r="M687" s="51"/>
      <c r="N687" s="55"/>
      <c r="O687" s="38"/>
      <c r="P687" s="38"/>
      <c r="Q687" s="38"/>
      <c r="R687" s="38"/>
      <c r="S687" s="38"/>
      <c r="T687" s="38"/>
      <c r="U687" s="38"/>
      <c r="V687" s="38"/>
      <c r="W687" s="38"/>
      <c r="X687" s="38"/>
      <c r="Y687" s="38"/>
      <c r="Z687" s="38"/>
    </row>
    <row r="688" spans="1:26" ht="22.5" customHeight="1">
      <c r="A688" s="38"/>
      <c r="B688" s="38"/>
      <c r="C688" s="38"/>
      <c r="D688" s="38"/>
      <c r="E688" s="38"/>
      <c r="F688" s="38"/>
      <c r="G688" s="38"/>
      <c r="H688" s="38"/>
      <c r="I688" s="38"/>
      <c r="J688" s="38"/>
      <c r="K688" s="38"/>
      <c r="L688" s="51"/>
      <c r="M688" s="51"/>
      <c r="N688" s="55"/>
      <c r="O688" s="38"/>
      <c r="P688" s="38"/>
      <c r="Q688" s="38"/>
      <c r="R688" s="38"/>
      <c r="S688" s="38"/>
      <c r="T688" s="38"/>
      <c r="U688" s="38"/>
      <c r="V688" s="38"/>
      <c r="W688" s="38"/>
      <c r="X688" s="38"/>
      <c r="Y688" s="38"/>
      <c r="Z688" s="38"/>
    </row>
    <row r="689" spans="1:26" ht="22.5" customHeight="1">
      <c r="A689" s="38"/>
      <c r="B689" s="38"/>
      <c r="C689" s="38"/>
      <c r="D689" s="38"/>
      <c r="E689" s="38"/>
      <c r="F689" s="38"/>
      <c r="G689" s="38"/>
      <c r="H689" s="38"/>
      <c r="I689" s="38"/>
      <c r="J689" s="38"/>
      <c r="K689" s="38"/>
      <c r="L689" s="51"/>
      <c r="M689" s="51"/>
      <c r="N689" s="55"/>
      <c r="O689" s="38"/>
      <c r="P689" s="38"/>
      <c r="Q689" s="38"/>
      <c r="R689" s="38"/>
      <c r="S689" s="38"/>
      <c r="T689" s="38"/>
      <c r="U689" s="38"/>
      <c r="V689" s="38"/>
      <c r="W689" s="38"/>
      <c r="X689" s="38"/>
      <c r="Y689" s="38"/>
      <c r="Z689" s="38"/>
    </row>
    <row r="690" spans="1:26" ht="22.5" customHeight="1">
      <c r="A690" s="38"/>
      <c r="B690" s="38"/>
      <c r="C690" s="38"/>
      <c r="D690" s="38"/>
      <c r="E690" s="38"/>
      <c r="F690" s="38"/>
      <c r="G690" s="38"/>
      <c r="H690" s="38"/>
      <c r="I690" s="38"/>
      <c r="J690" s="38"/>
      <c r="K690" s="38"/>
      <c r="L690" s="51"/>
      <c r="M690" s="51"/>
      <c r="N690" s="55"/>
      <c r="O690" s="38"/>
      <c r="P690" s="38"/>
      <c r="Q690" s="38"/>
      <c r="R690" s="38"/>
      <c r="S690" s="38"/>
      <c r="T690" s="38"/>
      <c r="U690" s="38"/>
      <c r="V690" s="38"/>
      <c r="W690" s="38"/>
      <c r="X690" s="38"/>
      <c r="Y690" s="38"/>
      <c r="Z690" s="38"/>
    </row>
    <row r="691" spans="1:26" ht="22.5" customHeight="1">
      <c r="A691" s="38"/>
      <c r="B691" s="38"/>
      <c r="C691" s="38"/>
      <c r="D691" s="38"/>
      <c r="E691" s="38"/>
      <c r="F691" s="38"/>
      <c r="G691" s="38"/>
      <c r="H691" s="38"/>
      <c r="I691" s="38"/>
      <c r="J691" s="38"/>
      <c r="K691" s="38"/>
      <c r="L691" s="51"/>
      <c r="M691" s="51"/>
      <c r="N691" s="55"/>
      <c r="O691" s="38"/>
      <c r="P691" s="38"/>
      <c r="Q691" s="38"/>
      <c r="R691" s="38"/>
      <c r="S691" s="38"/>
      <c r="T691" s="38"/>
      <c r="U691" s="38"/>
      <c r="V691" s="38"/>
      <c r="W691" s="38"/>
      <c r="X691" s="38"/>
      <c r="Y691" s="38"/>
      <c r="Z691" s="38"/>
    </row>
    <row r="692" spans="1:26" ht="22.5" customHeight="1">
      <c r="A692" s="38"/>
      <c r="B692" s="38"/>
      <c r="C692" s="38"/>
      <c r="D692" s="38"/>
      <c r="E692" s="38"/>
      <c r="F692" s="38"/>
      <c r="G692" s="38"/>
      <c r="H692" s="38"/>
      <c r="I692" s="38"/>
      <c r="J692" s="38"/>
      <c r="K692" s="38"/>
      <c r="L692" s="51"/>
      <c r="M692" s="51"/>
      <c r="N692" s="55"/>
      <c r="O692" s="38"/>
      <c r="P692" s="38"/>
      <c r="Q692" s="38"/>
      <c r="R692" s="38"/>
      <c r="S692" s="38"/>
      <c r="T692" s="38"/>
      <c r="U692" s="38"/>
      <c r="V692" s="38"/>
      <c r="W692" s="38"/>
      <c r="X692" s="38"/>
      <c r="Y692" s="38"/>
      <c r="Z692" s="38"/>
    </row>
    <row r="693" spans="1:26" ht="22.5" customHeight="1">
      <c r="A693" s="38"/>
      <c r="B693" s="38"/>
      <c r="C693" s="38"/>
      <c r="D693" s="38"/>
      <c r="E693" s="38"/>
      <c r="F693" s="38"/>
      <c r="G693" s="38"/>
      <c r="H693" s="38"/>
      <c r="I693" s="38"/>
      <c r="J693" s="38"/>
      <c r="K693" s="38"/>
      <c r="L693" s="51"/>
      <c r="M693" s="51"/>
      <c r="N693" s="55"/>
      <c r="O693" s="38"/>
      <c r="P693" s="38"/>
      <c r="Q693" s="38"/>
      <c r="R693" s="38"/>
      <c r="S693" s="38"/>
      <c r="T693" s="38"/>
      <c r="U693" s="38"/>
      <c r="V693" s="38"/>
      <c r="W693" s="38"/>
      <c r="X693" s="38"/>
      <c r="Y693" s="38"/>
      <c r="Z693" s="38"/>
    </row>
    <row r="694" spans="1:26" ht="22.5" customHeight="1">
      <c r="A694" s="38"/>
      <c r="B694" s="38"/>
      <c r="C694" s="38"/>
      <c r="D694" s="38"/>
      <c r="E694" s="38"/>
      <c r="F694" s="38"/>
      <c r="G694" s="38"/>
      <c r="H694" s="38"/>
      <c r="I694" s="38"/>
      <c r="J694" s="38"/>
      <c r="K694" s="38"/>
      <c r="L694" s="51"/>
      <c r="M694" s="51"/>
      <c r="N694" s="55"/>
      <c r="O694" s="38"/>
      <c r="P694" s="38"/>
      <c r="Q694" s="38"/>
      <c r="R694" s="38"/>
      <c r="S694" s="38"/>
      <c r="T694" s="38"/>
      <c r="U694" s="38"/>
      <c r="V694" s="38"/>
      <c r="W694" s="38"/>
      <c r="X694" s="38"/>
      <c r="Y694" s="38"/>
      <c r="Z694" s="38"/>
    </row>
    <row r="695" spans="1:26" ht="22.5" customHeight="1">
      <c r="A695" s="38"/>
      <c r="B695" s="38"/>
      <c r="C695" s="38"/>
      <c r="D695" s="38"/>
      <c r="E695" s="38"/>
      <c r="F695" s="38"/>
      <c r="G695" s="38"/>
      <c r="H695" s="38"/>
      <c r="I695" s="38"/>
      <c r="J695" s="38"/>
      <c r="K695" s="38"/>
      <c r="L695" s="51"/>
      <c r="M695" s="51"/>
      <c r="N695" s="55"/>
      <c r="O695" s="38"/>
      <c r="P695" s="38"/>
      <c r="Q695" s="38"/>
      <c r="R695" s="38"/>
      <c r="S695" s="38"/>
      <c r="T695" s="38"/>
      <c r="U695" s="38"/>
      <c r="V695" s="38"/>
      <c r="W695" s="38"/>
      <c r="X695" s="38"/>
      <c r="Y695" s="38"/>
      <c r="Z695" s="38"/>
    </row>
    <row r="696" spans="1:26" ht="22.5" customHeight="1">
      <c r="A696" s="38"/>
      <c r="B696" s="38"/>
      <c r="C696" s="38"/>
      <c r="D696" s="38"/>
      <c r="E696" s="38"/>
      <c r="F696" s="38"/>
      <c r="G696" s="38"/>
      <c r="H696" s="38"/>
      <c r="I696" s="38"/>
      <c r="J696" s="38"/>
      <c r="K696" s="38"/>
      <c r="L696" s="51"/>
      <c r="M696" s="51"/>
      <c r="N696" s="55"/>
      <c r="O696" s="38"/>
      <c r="P696" s="38"/>
      <c r="Q696" s="38"/>
      <c r="R696" s="38"/>
      <c r="S696" s="38"/>
      <c r="T696" s="38"/>
      <c r="U696" s="38"/>
      <c r="V696" s="38"/>
      <c r="W696" s="38"/>
      <c r="X696" s="38"/>
      <c r="Y696" s="38"/>
      <c r="Z696" s="38"/>
    </row>
    <row r="697" spans="1:26" ht="22.5" customHeight="1">
      <c r="A697" s="38"/>
      <c r="B697" s="38"/>
      <c r="C697" s="38"/>
      <c r="D697" s="38"/>
      <c r="E697" s="38"/>
      <c r="F697" s="38"/>
      <c r="G697" s="38"/>
      <c r="H697" s="38"/>
      <c r="I697" s="38"/>
      <c r="J697" s="38"/>
      <c r="K697" s="38"/>
      <c r="L697" s="51"/>
      <c r="M697" s="51"/>
      <c r="N697" s="55"/>
      <c r="O697" s="38"/>
      <c r="P697" s="38"/>
      <c r="Q697" s="38"/>
      <c r="R697" s="38"/>
      <c r="S697" s="38"/>
      <c r="T697" s="38"/>
      <c r="U697" s="38"/>
      <c r="V697" s="38"/>
      <c r="W697" s="38"/>
      <c r="X697" s="38"/>
      <c r="Y697" s="38"/>
      <c r="Z697" s="38"/>
    </row>
    <row r="698" spans="1:26" ht="22.5" customHeight="1">
      <c r="A698" s="38"/>
      <c r="B698" s="38"/>
      <c r="C698" s="38"/>
      <c r="D698" s="38"/>
      <c r="E698" s="38"/>
      <c r="F698" s="38"/>
      <c r="G698" s="38"/>
      <c r="H698" s="38"/>
      <c r="I698" s="38"/>
      <c r="J698" s="38"/>
      <c r="K698" s="38"/>
      <c r="L698" s="51"/>
      <c r="M698" s="51"/>
      <c r="N698" s="55"/>
      <c r="O698" s="38"/>
      <c r="P698" s="38"/>
      <c r="Q698" s="38"/>
      <c r="R698" s="38"/>
      <c r="S698" s="38"/>
      <c r="T698" s="38"/>
      <c r="U698" s="38"/>
      <c r="V698" s="38"/>
      <c r="W698" s="38"/>
      <c r="X698" s="38"/>
      <c r="Y698" s="38"/>
      <c r="Z698" s="38"/>
    </row>
    <row r="699" spans="1:26" ht="22.5" customHeight="1">
      <c r="A699" s="38"/>
      <c r="B699" s="38"/>
      <c r="C699" s="38"/>
      <c r="D699" s="38"/>
      <c r="E699" s="38"/>
      <c r="F699" s="38"/>
      <c r="G699" s="38"/>
      <c r="H699" s="38"/>
      <c r="I699" s="38"/>
      <c r="J699" s="38"/>
      <c r="K699" s="38"/>
      <c r="L699" s="51"/>
      <c r="M699" s="51"/>
      <c r="N699" s="55"/>
      <c r="O699" s="38"/>
      <c r="P699" s="38"/>
      <c r="Q699" s="38"/>
      <c r="R699" s="38"/>
      <c r="S699" s="38"/>
      <c r="T699" s="38"/>
      <c r="U699" s="38"/>
      <c r="V699" s="38"/>
      <c r="W699" s="38"/>
      <c r="X699" s="38"/>
      <c r="Y699" s="38"/>
      <c r="Z699" s="38"/>
    </row>
    <row r="700" spans="1:26" ht="22.5" customHeight="1">
      <c r="A700" s="38"/>
      <c r="B700" s="38"/>
      <c r="C700" s="38"/>
      <c r="D700" s="38"/>
      <c r="E700" s="38"/>
      <c r="F700" s="38"/>
      <c r="G700" s="38"/>
      <c r="H700" s="38"/>
      <c r="I700" s="38"/>
      <c r="J700" s="38"/>
      <c r="K700" s="38"/>
      <c r="L700" s="51"/>
      <c r="M700" s="51"/>
      <c r="N700" s="55"/>
      <c r="O700" s="38"/>
      <c r="P700" s="38"/>
      <c r="Q700" s="38"/>
      <c r="R700" s="38"/>
      <c r="S700" s="38"/>
      <c r="T700" s="38"/>
      <c r="U700" s="38"/>
      <c r="V700" s="38"/>
      <c r="W700" s="38"/>
      <c r="X700" s="38"/>
      <c r="Y700" s="38"/>
      <c r="Z700" s="38"/>
    </row>
    <row r="701" spans="1:26" ht="22.5" customHeight="1">
      <c r="A701" s="38"/>
      <c r="B701" s="38"/>
      <c r="C701" s="38"/>
      <c r="D701" s="38"/>
      <c r="E701" s="38"/>
      <c r="F701" s="38"/>
      <c r="G701" s="38"/>
      <c r="H701" s="38"/>
      <c r="I701" s="38"/>
      <c r="J701" s="38"/>
      <c r="K701" s="38"/>
      <c r="L701" s="51"/>
      <c r="M701" s="51"/>
      <c r="N701" s="55"/>
      <c r="O701" s="38"/>
      <c r="P701" s="38"/>
      <c r="Q701" s="38"/>
      <c r="R701" s="38"/>
      <c r="S701" s="38"/>
      <c r="T701" s="38"/>
      <c r="U701" s="38"/>
      <c r="V701" s="38"/>
      <c r="W701" s="38"/>
      <c r="X701" s="38"/>
      <c r="Y701" s="38"/>
      <c r="Z701" s="38"/>
    </row>
    <row r="702" spans="1:26" ht="22.5" customHeight="1">
      <c r="A702" s="38"/>
      <c r="B702" s="38"/>
      <c r="C702" s="38"/>
      <c r="D702" s="38"/>
      <c r="E702" s="38"/>
      <c r="F702" s="38"/>
      <c r="G702" s="38"/>
      <c r="H702" s="38"/>
      <c r="I702" s="38"/>
      <c r="J702" s="38"/>
      <c r="K702" s="38"/>
      <c r="L702" s="51"/>
      <c r="M702" s="51"/>
      <c r="N702" s="55"/>
      <c r="O702" s="38"/>
      <c r="P702" s="38"/>
      <c r="Q702" s="38"/>
      <c r="R702" s="38"/>
      <c r="S702" s="38"/>
      <c r="T702" s="38"/>
      <c r="U702" s="38"/>
      <c r="V702" s="38"/>
      <c r="W702" s="38"/>
      <c r="X702" s="38"/>
      <c r="Y702" s="38"/>
      <c r="Z702" s="38"/>
    </row>
    <row r="703" spans="1:26" ht="22.5" customHeight="1">
      <c r="A703" s="38"/>
      <c r="B703" s="38"/>
      <c r="C703" s="38"/>
      <c r="D703" s="38"/>
      <c r="E703" s="38"/>
      <c r="F703" s="38"/>
      <c r="G703" s="38"/>
      <c r="H703" s="38"/>
      <c r="I703" s="38"/>
      <c r="J703" s="38"/>
      <c r="K703" s="38"/>
      <c r="L703" s="51"/>
      <c r="M703" s="51"/>
      <c r="N703" s="55"/>
      <c r="O703" s="38"/>
      <c r="P703" s="38"/>
      <c r="Q703" s="38"/>
      <c r="R703" s="38"/>
      <c r="S703" s="38"/>
      <c r="T703" s="38"/>
      <c r="U703" s="38"/>
      <c r="V703" s="38"/>
      <c r="W703" s="38"/>
      <c r="X703" s="38"/>
      <c r="Y703" s="38"/>
      <c r="Z703" s="38"/>
    </row>
    <row r="704" spans="1:26" ht="22.5" customHeight="1">
      <c r="A704" s="38"/>
      <c r="B704" s="38"/>
      <c r="C704" s="38"/>
      <c r="D704" s="38"/>
      <c r="E704" s="38"/>
      <c r="F704" s="38"/>
      <c r="G704" s="38"/>
      <c r="H704" s="38"/>
      <c r="I704" s="38"/>
      <c r="J704" s="38"/>
      <c r="K704" s="38"/>
      <c r="L704" s="51"/>
      <c r="M704" s="51"/>
      <c r="N704" s="55"/>
      <c r="O704" s="38"/>
      <c r="P704" s="38"/>
      <c r="Q704" s="38"/>
      <c r="R704" s="38"/>
      <c r="S704" s="38"/>
      <c r="T704" s="38"/>
      <c r="U704" s="38"/>
      <c r="V704" s="38"/>
      <c r="W704" s="38"/>
      <c r="X704" s="38"/>
      <c r="Y704" s="38"/>
      <c r="Z704" s="38"/>
    </row>
    <row r="705" spans="1:26" ht="22.5" customHeight="1">
      <c r="A705" s="38"/>
      <c r="B705" s="38"/>
      <c r="C705" s="38"/>
      <c r="D705" s="38"/>
      <c r="E705" s="38"/>
      <c r="F705" s="38"/>
      <c r="G705" s="38"/>
      <c r="H705" s="38"/>
      <c r="I705" s="38"/>
      <c r="J705" s="38"/>
      <c r="K705" s="38"/>
      <c r="L705" s="51"/>
      <c r="M705" s="51"/>
      <c r="N705" s="55"/>
      <c r="O705" s="38"/>
      <c r="P705" s="38"/>
      <c r="Q705" s="38"/>
      <c r="R705" s="38"/>
      <c r="S705" s="38"/>
      <c r="T705" s="38"/>
      <c r="U705" s="38"/>
      <c r="V705" s="38"/>
      <c r="W705" s="38"/>
      <c r="X705" s="38"/>
      <c r="Y705" s="38"/>
      <c r="Z705" s="38"/>
    </row>
    <row r="706" spans="1:26" ht="22.5" customHeight="1">
      <c r="A706" s="38"/>
      <c r="B706" s="38"/>
      <c r="C706" s="38"/>
      <c r="D706" s="38"/>
      <c r="E706" s="38"/>
      <c r="F706" s="38"/>
      <c r="G706" s="38"/>
      <c r="H706" s="38"/>
      <c r="I706" s="38"/>
      <c r="J706" s="38"/>
      <c r="K706" s="38"/>
      <c r="L706" s="51"/>
      <c r="M706" s="51"/>
      <c r="N706" s="55"/>
      <c r="O706" s="38"/>
      <c r="P706" s="38"/>
      <c r="Q706" s="38"/>
      <c r="R706" s="38"/>
      <c r="S706" s="38"/>
      <c r="T706" s="38"/>
      <c r="U706" s="38"/>
      <c r="V706" s="38"/>
      <c r="W706" s="38"/>
      <c r="X706" s="38"/>
      <c r="Y706" s="38"/>
      <c r="Z706" s="38"/>
    </row>
    <row r="707" spans="1:26" ht="22.5" customHeight="1">
      <c r="A707" s="38"/>
      <c r="B707" s="38"/>
      <c r="C707" s="38"/>
      <c r="D707" s="38"/>
      <c r="E707" s="38"/>
      <c r="F707" s="38"/>
      <c r="G707" s="38"/>
      <c r="H707" s="38"/>
      <c r="I707" s="38"/>
      <c r="J707" s="38"/>
      <c r="K707" s="38"/>
      <c r="L707" s="51"/>
      <c r="M707" s="51"/>
      <c r="N707" s="55"/>
      <c r="O707" s="38"/>
      <c r="P707" s="38"/>
      <c r="Q707" s="38"/>
      <c r="R707" s="38"/>
      <c r="S707" s="38"/>
      <c r="T707" s="38"/>
      <c r="U707" s="38"/>
      <c r="V707" s="38"/>
      <c r="W707" s="38"/>
      <c r="X707" s="38"/>
      <c r="Y707" s="38"/>
      <c r="Z707" s="38"/>
    </row>
    <row r="708" spans="1:26" ht="22.5" customHeight="1">
      <c r="A708" s="38"/>
      <c r="B708" s="38"/>
      <c r="C708" s="38"/>
      <c r="D708" s="38"/>
      <c r="E708" s="38"/>
      <c r="F708" s="38"/>
      <c r="G708" s="38"/>
      <c r="H708" s="38"/>
      <c r="I708" s="38"/>
      <c r="J708" s="38"/>
      <c r="K708" s="38"/>
      <c r="L708" s="51"/>
      <c r="M708" s="51"/>
      <c r="N708" s="55"/>
      <c r="O708" s="38"/>
      <c r="P708" s="38"/>
      <c r="Q708" s="38"/>
      <c r="R708" s="38"/>
      <c r="S708" s="38"/>
      <c r="T708" s="38"/>
      <c r="U708" s="38"/>
      <c r="V708" s="38"/>
      <c r="W708" s="38"/>
      <c r="X708" s="38"/>
      <c r="Y708" s="38"/>
      <c r="Z708" s="38"/>
    </row>
    <row r="709" spans="1:26" ht="22.5" customHeight="1">
      <c r="A709" s="38"/>
      <c r="B709" s="38"/>
      <c r="C709" s="38"/>
      <c r="D709" s="38"/>
      <c r="E709" s="38"/>
      <c r="F709" s="38"/>
      <c r="G709" s="38"/>
      <c r="H709" s="38"/>
      <c r="I709" s="38"/>
      <c r="J709" s="38"/>
      <c r="K709" s="38"/>
      <c r="L709" s="51"/>
      <c r="M709" s="51"/>
      <c r="N709" s="55"/>
      <c r="O709" s="38"/>
      <c r="P709" s="38"/>
      <c r="Q709" s="38"/>
      <c r="R709" s="38"/>
      <c r="S709" s="38"/>
      <c r="T709" s="38"/>
      <c r="U709" s="38"/>
      <c r="V709" s="38"/>
      <c r="W709" s="38"/>
      <c r="X709" s="38"/>
      <c r="Y709" s="38"/>
      <c r="Z709" s="38"/>
    </row>
    <row r="710" spans="1:26" ht="22.5" customHeight="1">
      <c r="A710" s="38"/>
      <c r="B710" s="38"/>
      <c r="C710" s="38"/>
      <c r="D710" s="38"/>
      <c r="E710" s="38"/>
      <c r="F710" s="38"/>
      <c r="G710" s="38"/>
      <c r="H710" s="38"/>
      <c r="I710" s="38"/>
      <c r="J710" s="38"/>
      <c r="K710" s="38"/>
      <c r="L710" s="51"/>
      <c r="M710" s="51"/>
      <c r="N710" s="55"/>
      <c r="O710" s="38"/>
      <c r="P710" s="38"/>
      <c r="Q710" s="38"/>
      <c r="R710" s="38"/>
      <c r="S710" s="38"/>
      <c r="T710" s="38"/>
      <c r="U710" s="38"/>
      <c r="V710" s="38"/>
      <c r="W710" s="38"/>
      <c r="X710" s="38"/>
      <c r="Y710" s="38"/>
      <c r="Z710" s="38"/>
    </row>
    <row r="711" spans="1:26" ht="22.5" customHeight="1">
      <c r="A711" s="38"/>
      <c r="B711" s="38"/>
      <c r="C711" s="38"/>
      <c r="D711" s="38"/>
      <c r="E711" s="38"/>
      <c r="F711" s="38"/>
      <c r="G711" s="38"/>
      <c r="H711" s="38"/>
      <c r="I711" s="38"/>
      <c r="J711" s="38"/>
      <c r="K711" s="38"/>
      <c r="L711" s="51"/>
      <c r="M711" s="51"/>
      <c r="N711" s="55"/>
      <c r="O711" s="38"/>
      <c r="P711" s="38"/>
      <c r="Q711" s="38"/>
      <c r="R711" s="38"/>
      <c r="S711" s="38"/>
      <c r="T711" s="38"/>
      <c r="U711" s="38"/>
      <c r="V711" s="38"/>
      <c r="W711" s="38"/>
      <c r="X711" s="38"/>
      <c r="Y711" s="38"/>
      <c r="Z711" s="38"/>
    </row>
    <row r="712" spans="1:26" ht="22.5" customHeight="1">
      <c r="A712" s="38"/>
      <c r="B712" s="38"/>
      <c r="C712" s="38"/>
      <c r="D712" s="38"/>
      <c r="E712" s="38"/>
      <c r="F712" s="38"/>
      <c r="G712" s="38"/>
      <c r="H712" s="38"/>
      <c r="I712" s="38"/>
      <c r="J712" s="38"/>
      <c r="K712" s="38"/>
      <c r="L712" s="51"/>
      <c r="M712" s="51"/>
      <c r="N712" s="55"/>
      <c r="O712" s="38"/>
      <c r="P712" s="38"/>
      <c r="Q712" s="38"/>
      <c r="R712" s="38"/>
      <c r="S712" s="38"/>
      <c r="T712" s="38"/>
      <c r="U712" s="38"/>
      <c r="V712" s="38"/>
      <c r="W712" s="38"/>
      <c r="X712" s="38"/>
      <c r="Y712" s="38"/>
      <c r="Z712" s="38"/>
    </row>
    <row r="713" spans="1:26" ht="22.5" customHeight="1">
      <c r="A713" s="38"/>
      <c r="B713" s="38"/>
      <c r="C713" s="38"/>
      <c r="D713" s="38"/>
      <c r="E713" s="38"/>
      <c r="F713" s="38"/>
      <c r="G713" s="38"/>
      <c r="H713" s="38"/>
      <c r="I713" s="38"/>
      <c r="J713" s="38"/>
      <c r="K713" s="38"/>
      <c r="L713" s="51"/>
      <c r="M713" s="51"/>
      <c r="N713" s="55"/>
      <c r="O713" s="38"/>
      <c r="P713" s="38"/>
      <c r="Q713" s="38"/>
      <c r="R713" s="38"/>
      <c r="S713" s="38"/>
      <c r="T713" s="38"/>
      <c r="U713" s="38"/>
      <c r="V713" s="38"/>
      <c r="W713" s="38"/>
      <c r="X713" s="38"/>
      <c r="Y713" s="38"/>
      <c r="Z713" s="38"/>
    </row>
    <row r="714" spans="1:26" ht="22.5" customHeight="1">
      <c r="A714" s="38"/>
      <c r="B714" s="38"/>
      <c r="C714" s="38"/>
      <c r="D714" s="38"/>
      <c r="E714" s="38"/>
      <c r="F714" s="38"/>
      <c r="G714" s="38"/>
      <c r="H714" s="38"/>
      <c r="I714" s="38"/>
      <c r="J714" s="38"/>
      <c r="K714" s="38"/>
      <c r="L714" s="51"/>
      <c r="M714" s="51"/>
      <c r="N714" s="55"/>
      <c r="O714" s="38"/>
      <c r="P714" s="38"/>
      <c r="Q714" s="38"/>
      <c r="R714" s="38"/>
      <c r="S714" s="38"/>
      <c r="T714" s="38"/>
      <c r="U714" s="38"/>
      <c r="V714" s="38"/>
      <c r="W714" s="38"/>
      <c r="X714" s="38"/>
      <c r="Y714" s="38"/>
      <c r="Z714" s="38"/>
    </row>
    <row r="715" spans="1:26" ht="22.5" customHeight="1">
      <c r="A715" s="38"/>
      <c r="B715" s="38"/>
      <c r="C715" s="38"/>
      <c r="D715" s="38"/>
      <c r="E715" s="38"/>
      <c r="F715" s="38"/>
      <c r="G715" s="38"/>
      <c r="H715" s="38"/>
      <c r="I715" s="38"/>
      <c r="J715" s="38"/>
      <c r="K715" s="38"/>
      <c r="L715" s="51"/>
      <c r="M715" s="51"/>
      <c r="N715" s="55"/>
      <c r="O715" s="38"/>
      <c r="P715" s="38"/>
      <c r="Q715" s="38"/>
      <c r="R715" s="38"/>
      <c r="S715" s="38"/>
      <c r="T715" s="38"/>
      <c r="U715" s="38"/>
      <c r="V715" s="38"/>
      <c r="W715" s="38"/>
      <c r="X715" s="38"/>
      <c r="Y715" s="38"/>
      <c r="Z715" s="38"/>
    </row>
    <row r="716" spans="1:26" ht="22.5" customHeight="1">
      <c r="A716" s="38"/>
      <c r="B716" s="38"/>
      <c r="C716" s="38"/>
      <c r="D716" s="38"/>
      <c r="E716" s="38"/>
      <c r="F716" s="38"/>
      <c r="G716" s="38"/>
      <c r="H716" s="38"/>
      <c r="I716" s="38"/>
      <c r="J716" s="38"/>
      <c r="K716" s="38"/>
      <c r="L716" s="51"/>
      <c r="M716" s="51"/>
      <c r="N716" s="55"/>
      <c r="O716" s="38"/>
      <c r="P716" s="38"/>
      <c r="Q716" s="38"/>
      <c r="R716" s="38"/>
      <c r="S716" s="38"/>
      <c r="T716" s="38"/>
      <c r="U716" s="38"/>
      <c r="V716" s="38"/>
      <c r="W716" s="38"/>
      <c r="X716" s="38"/>
      <c r="Y716" s="38"/>
      <c r="Z716" s="38"/>
    </row>
    <row r="717" spans="1:26" ht="22.5" customHeight="1">
      <c r="A717" s="38"/>
      <c r="B717" s="38"/>
      <c r="C717" s="38"/>
      <c r="D717" s="38"/>
      <c r="E717" s="38"/>
      <c r="F717" s="38"/>
      <c r="G717" s="38"/>
      <c r="H717" s="38"/>
      <c r="I717" s="38"/>
      <c r="J717" s="38"/>
      <c r="K717" s="38"/>
      <c r="L717" s="51"/>
      <c r="M717" s="51"/>
      <c r="N717" s="55"/>
      <c r="O717" s="38"/>
      <c r="P717" s="38"/>
      <c r="Q717" s="38"/>
      <c r="R717" s="38"/>
      <c r="S717" s="38"/>
      <c r="T717" s="38"/>
      <c r="U717" s="38"/>
      <c r="V717" s="38"/>
      <c r="W717" s="38"/>
      <c r="X717" s="38"/>
      <c r="Y717" s="38"/>
      <c r="Z717" s="38"/>
    </row>
    <row r="718" spans="1:26" ht="22.5" customHeight="1">
      <c r="A718" s="38"/>
      <c r="B718" s="38"/>
      <c r="C718" s="38"/>
      <c r="D718" s="38"/>
      <c r="E718" s="38"/>
      <c r="F718" s="38"/>
      <c r="G718" s="38"/>
      <c r="H718" s="38"/>
      <c r="I718" s="38"/>
      <c r="J718" s="38"/>
      <c r="K718" s="38"/>
      <c r="L718" s="51"/>
      <c r="M718" s="51"/>
      <c r="N718" s="55"/>
      <c r="O718" s="38"/>
      <c r="P718" s="38"/>
      <c r="Q718" s="38"/>
      <c r="R718" s="38"/>
      <c r="S718" s="38"/>
      <c r="T718" s="38"/>
      <c r="U718" s="38"/>
      <c r="V718" s="38"/>
      <c r="W718" s="38"/>
      <c r="X718" s="38"/>
      <c r="Y718" s="38"/>
      <c r="Z718" s="38"/>
    </row>
    <row r="719" spans="1:26" ht="22.5" customHeight="1">
      <c r="A719" s="38"/>
      <c r="B719" s="38"/>
      <c r="C719" s="38"/>
      <c r="D719" s="38"/>
      <c r="E719" s="38"/>
      <c r="F719" s="38"/>
      <c r="G719" s="38"/>
      <c r="H719" s="38"/>
      <c r="I719" s="38"/>
      <c r="J719" s="38"/>
      <c r="K719" s="38"/>
      <c r="L719" s="51"/>
      <c r="M719" s="51"/>
      <c r="N719" s="55"/>
      <c r="O719" s="38"/>
      <c r="P719" s="38"/>
      <c r="Q719" s="38"/>
      <c r="R719" s="38"/>
      <c r="S719" s="38"/>
      <c r="T719" s="38"/>
      <c r="U719" s="38"/>
      <c r="V719" s="38"/>
      <c r="W719" s="38"/>
      <c r="X719" s="38"/>
      <c r="Y719" s="38"/>
      <c r="Z719" s="38"/>
    </row>
    <row r="720" spans="1:26" ht="22.5" customHeight="1">
      <c r="A720" s="38"/>
      <c r="B720" s="38"/>
      <c r="C720" s="38"/>
      <c r="D720" s="38"/>
      <c r="E720" s="38"/>
      <c r="F720" s="38"/>
      <c r="G720" s="38"/>
      <c r="H720" s="38"/>
      <c r="I720" s="38"/>
      <c r="J720" s="38"/>
      <c r="K720" s="38"/>
      <c r="L720" s="51"/>
      <c r="M720" s="51"/>
      <c r="N720" s="55"/>
      <c r="O720" s="38"/>
      <c r="P720" s="38"/>
      <c r="Q720" s="38"/>
      <c r="R720" s="38"/>
      <c r="S720" s="38"/>
      <c r="T720" s="38"/>
      <c r="U720" s="38"/>
      <c r="V720" s="38"/>
      <c r="W720" s="38"/>
      <c r="X720" s="38"/>
      <c r="Y720" s="38"/>
      <c r="Z720" s="38"/>
    </row>
    <row r="721" spans="1:26" ht="22.5" customHeight="1">
      <c r="A721" s="38"/>
      <c r="B721" s="38"/>
      <c r="C721" s="38"/>
      <c r="D721" s="38"/>
      <c r="E721" s="38"/>
      <c r="F721" s="38"/>
      <c r="G721" s="38"/>
      <c r="H721" s="38"/>
      <c r="I721" s="38"/>
      <c r="J721" s="38"/>
      <c r="K721" s="38"/>
      <c r="L721" s="51"/>
      <c r="M721" s="51"/>
      <c r="N721" s="55"/>
      <c r="O721" s="38"/>
      <c r="P721" s="38"/>
      <c r="Q721" s="38"/>
      <c r="R721" s="38"/>
      <c r="S721" s="38"/>
      <c r="T721" s="38"/>
      <c r="U721" s="38"/>
      <c r="V721" s="38"/>
      <c r="W721" s="38"/>
      <c r="X721" s="38"/>
      <c r="Y721" s="38"/>
      <c r="Z721" s="38"/>
    </row>
    <row r="722" spans="1:26" ht="22.5" customHeight="1">
      <c r="A722" s="38"/>
      <c r="B722" s="38"/>
      <c r="C722" s="38"/>
      <c r="D722" s="38"/>
      <c r="E722" s="38"/>
      <c r="F722" s="38"/>
      <c r="G722" s="38"/>
      <c r="H722" s="38"/>
      <c r="I722" s="38"/>
      <c r="J722" s="38"/>
      <c r="K722" s="38"/>
      <c r="L722" s="51"/>
      <c r="M722" s="51"/>
      <c r="N722" s="55"/>
      <c r="O722" s="38"/>
      <c r="P722" s="38"/>
      <c r="Q722" s="38"/>
      <c r="R722" s="38"/>
      <c r="S722" s="38"/>
      <c r="T722" s="38"/>
      <c r="U722" s="38"/>
      <c r="V722" s="38"/>
      <c r="W722" s="38"/>
      <c r="X722" s="38"/>
      <c r="Y722" s="38"/>
      <c r="Z722" s="38"/>
    </row>
    <row r="723" spans="1:26" ht="22.5" customHeight="1">
      <c r="A723" s="38"/>
      <c r="B723" s="38"/>
      <c r="C723" s="38"/>
      <c r="D723" s="38"/>
      <c r="E723" s="38"/>
      <c r="F723" s="38"/>
      <c r="G723" s="38"/>
      <c r="H723" s="38"/>
      <c r="I723" s="38"/>
      <c r="J723" s="38"/>
      <c r="K723" s="38"/>
      <c r="L723" s="51"/>
      <c r="M723" s="51"/>
      <c r="N723" s="55"/>
      <c r="O723" s="38"/>
      <c r="P723" s="38"/>
      <c r="Q723" s="38"/>
      <c r="R723" s="38"/>
      <c r="S723" s="38"/>
      <c r="T723" s="38"/>
      <c r="U723" s="38"/>
      <c r="V723" s="38"/>
      <c r="W723" s="38"/>
      <c r="X723" s="38"/>
      <c r="Y723" s="38"/>
      <c r="Z723" s="38"/>
    </row>
    <row r="724" spans="1:26" ht="22.5" customHeight="1">
      <c r="A724" s="38"/>
      <c r="B724" s="38"/>
      <c r="C724" s="38"/>
      <c r="D724" s="38"/>
      <c r="E724" s="38"/>
      <c r="F724" s="38"/>
      <c r="G724" s="38"/>
      <c r="H724" s="38"/>
      <c r="I724" s="38"/>
      <c r="J724" s="38"/>
      <c r="K724" s="38"/>
      <c r="L724" s="51"/>
      <c r="M724" s="51"/>
      <c r="N724" s="55"/>
      <c r="O724" s="38"/>
      <c r="P724" s="38"/>
      <c r="Q724" s="38"/>
      <c r="R724" s="38"/>
      <c r="S724" s="38"/>
      <c r="T724" s="38"/>
      <c r="U724" s="38"/>
      <c r="V724" s="38"/>
      <c r="W724" s="38"/>
      <c r="X724" s="38"/>
      <c r="Y724" s="38"/>
      <c r="Z724" s="38"/>
    </row>
    <row r="725" spans="1:26" ht="22.5" customHeight="1">
      <c r="A725" s="38"/>
      <c r="B725" s="38"/>
      <c r="C725" s="38"/>
      <c r="D725" s="38"/>
      <c r="E725" s="38"/>
      <c r="F725" s="38"/>
      <c r="G725" s="38"/>
      <c r="H725" s="38"/>
      <c r="I725" s="38"/>
      <c r="J725" s="38"/>
      <c r="K725" s="38"/>
      <c r="L725" s="51"/>
      <c r="M725" s="51"/>
      <c r="N725" s="55"/>
      <c r="O725" s="38"/>
      <c r="P725" s="38"/>
      <c r="Q725" s="38"/>
      <c r="R725" s="38"/>
      <c r="S725" s="38"/>
      <c r="T725" s="38"/>
      <c r="U725" s="38"/>
      <c r="V725" s="38"/>
      <c r="W725" s="38"/>
      <c r="X725" s="38"/>
      <c r="Y725" s="38"/>
      <c r="Z725" s="38"/>
    </row>
    <row r="726" spans="1:26" ht="22.5" customHeight="1">
      <c r="A726" s="38"/>
      <c r="B726" s="38"/>
      <c r="C726" s="38"/>
      <c r="D726" s="38"/>
      <c r="E726" s="38"/>
      <c r="F726" s="38"/>
      <c r="G726" s="38"/>
      <c r="H726" s="38"/>
      <c r="I726" s="38"/>
      <c r="J726" s="38"/>
      <c r="K726" s="38"/>
      <c r="L726" s="51"/>
      <c r="M726" s="51"/>
      <c r="N726" s="55"/>
      <c r="O726" s="38"/>
      <c r="P726" s="38"/>
      <c r="Q726" s="38"/>
      <c r="R726" s="38"/>
      <c r="S726" s="38"/>
      <c r="T726" s="38"/>
      <c r="U726" s="38"/>
      <c r="V726" s="38"/>
      <c r="W726" s="38"/>
      <c r="X726" s="38"/>
      <c r="Y726" s="38"/>
      <c r="Z726" s="38"/>
    </row>
    <row r="727" spans="1:26" ht="22.5" customHeight="1">
      <c r="A727" s="38"/>
      <c r="B727" s="38"/>
      <c r="C727" s="38"/>
      <c r="D727" s="38"/>
      <c r="E727" s="38"/>
      <c r="F727" s="38"/>
      <c r="G727" s="38"/>
      <c r="H727" s="38"/>
      <c r="I727" s="38"/>
      <c r="J727" s="38"/>
      <c r="K727" s="38"/>
      <c r="L727" s="51"/>
      <c r="M727" s="51"/>
      <c r="N727" s="55"/>
      <c r="O727" s="38"/>
      <c r="P727" s="38"/>
      <c r="Q727" s="38"/>
      <c r="R727" s="38"/>
      <c r="S727" s="38"/>
      <c r="T727" s="38"/>
      <c r="U727" s="38"/>
      <c r="V727" s="38"/>
      <c r="W727" s="38"/>
      <c r="X727" s="38"/>
      <c r="Y727" s="38"/>
      <c r="Z727" s="38"/>
    </row>
    <row r="728" spans="1:26" ht="22.5" customHeight="1">
      <c r="A728" s="38"/>
      <c r="B728" s="38"/>
      <c r="C728" s="38"/>
      <c r="D728" s="38"/>
      <c r="E728" s="38"/>
      <c r="F728" s="38"/>
      <c r="G728" s="38"/>
      <c r="H728" s="38"/>
      <c r="I728" s="38"/>
      <c r="J728" s="38"/>
      <c r="K728" s="38"/>
      <c r="L728" s="51"/>
      <c r="M728" s="51"/>
      <c r="N728" s="55"/>
      <c r="O728" s="38"/>
      <c r="P728" s="38"/>
      <c r="Q728" s="38"/>
      <c r="R728" s="38"/>
      <c r="S728" s="38"/>
      <c r="T728" s="38"/>
      <c r="U728" s="38"/>
      <c r="V728" s="38"/>
      <c r="W728" s="38"/>
      <c r="X728" s="38"/>
      <c r="Y728" s="38"/>
      <c r="Z728" s="38"/>
    </row>
    <row r="729" spans="1:26" ht="22.5" customHeight="1">
      <c r="A729" s="38"/>
      <c r="B729" s="38"/>
      <c r="C729" s="38"/>
      <c r="D729" s="38"/>
      <c r="E729" s="38"/>
      <c r="F729" s="38"/>
      <c r="G729" s="38"/>
      <c r="H729" s="38"/>
      <c r="I729" s="38"/>
      <c r="J729" s="38"/>
      <c r="K729" s="38"/>
      <c r="L729" s="51"/>
      <c r="M729" s="51"/>
      <c r="N729" s="55"/>
      <c r="O729" s="38"/>
      <c r="P729" s="38"/>
      <c r="Q729" s="38"/>
      <c r="R729" s="38"/>
      <c r="S729" s="38"/>
      <c r="T729" s="38"/>
      <c r="U729" s="38"/>
      <c r="V729" s="38"/>
      <c r="W729" s="38"/>
      <c r="X729" s="38"/>
      <c r="Y729" s="38"/>
      <c r="Z729" s="38"/>
    </row>
    <row r="730" spans="1:26" ht="22.5" customHeight="1">
      <c r="A730" s="38"/>
      <c r="B730" s="38"/>
      <c r="C730" s="38"/>
      <c r="D730" s="38"/>
      <c r="E730" s="38"/>
      <c r="F730" s="38"/>
      <c r="G730" s="38"/>
      <c r="H730" s="38"/>
      <c r="I730" s="38"/>
      <c r="J730" s="38"/>
      <c r="K730" s="38"/>
      <c r="L730" s="51"/>
      <c r="M730" s="51"/>
      <c r="N730" s="55"/>
      <c r="O730" s="38"/>
      <c r="P730" s="38"/>
      <c r="Q730" s="38"/>
      <c r="R730" s="38"/>
      <c r="S730" s="38"/>
      <c r="T730" s="38"/>
      <c r="U730" s="38"/>
      <c r="V730" s="38"/>
      <c r="W730" s="38"/>
      <c r="X730" s="38"/>
      <c r="Y730" s="38"/>
      <c r="Z730" s="38"/>
    </row>
    <row r="731" spans="1:26" ht="22.5" customHeight="1">
      <c r="A731" s="38"/>
      <c r="B731" s="38"/>
      <c r="C731" s="38"/>
      <c r="D731" s="38"/>
      <c r="E731" s="38"/>
      <c r="F731" s="38"/>
      <c r="G731" s="38"/>
      <c r="H731" s="38"/>
      <c r="I731" s="38"/>
      <c r="J731" s="38"/>
      <c r="K731" s="38"/>
      <c r="L731" s="51"/>
      <c r="M731" s="51"/>
      <c r="N731" s="55"/>
      <c r="O731" s="38"/>
      <c r="P731" s="38"/>
      <c r="Q731" s="38"/>
      <c r="R731" s="38"/>
      <c r="S731" s="38"/>
      <c r="T731" s="38"/>
      <c r="U731" s="38"/>
      <c r="V731" s="38"/>
      <c r="W731" s="38"/>
      <c r="X731" s="38"/>
      <c r="Y731" s="38"/>
      <c r="Z731" s="38"/>
    </row>
    <row r="732" spans="1:26" ht="22.5" customHeight="1">
      <c r="A732" s="38"/>
      <c r="B732" s="38"/>
      <c r="C732" s="38"/>
      <c r="D732" s="38"/>
      <c r="E732" s="38"/>
      <c r="F732" s="38"/>
      <c r="G732" s="38"/>
      <c r="H732" s="38"/>
      <c r="I732" s="38"/>
      <c r="J732" s="38"/>
      <c r="K732" s="38"/>
      <c r="L732" s="51"/>
      <c r="M732" s="51"/>
      <c r="N732" s="55"/>
      <c r="O732" s="38"/>
      <c r="P732" s="38"/>
      <c r="Q732" s="38"/>
      <c r="R732" s="38"/>
      <c r="S732" s="38"/>
      <c r="T732" s="38"/>
      <c r="U732" s="38"/>
      <c r="V732" s="38"/>
      <c r="W732" s="38"/>
      <c r="X732" s="38"/>
      <c r="Y732" s="38"/>
      <c r="Z732" s="38"/>
    </row>
    <row r="733" spans="1:26" ht="22.5" customHeight="1">
      <c r="A733" s="38"/>
      <c r="B733" s="38"/>
      <c r="C733" s="38"/>
      <c r="D733" s="38"/>
      <c r="E733" s="38"/>
      <c r="F733" s="38"/>
      <c r="G733" s="38"/>
      <c r="H733" s="38"/>
      <c r="I733" s="38"/>
      <c r="J733" s="38"/>
      <c r="K733" s="38"/>
      <c r="L733" s="51"/>
      <c r="M733" s="51"/>
      <c r="N733" s="55"/>
      <c r="O733" s="38"/>
      <c r="P733" s="38"/>
      <c r="Q733" s="38"/>
      <c r="R733" s="38"/>
      <c r="S733" s="38"/>
      <c r="T733" s="38"/>
      <c r="U733" s="38"/>
      <c r="V733" s="38"/>
      <c r="W733" s="38"/>
      <c r="X733" s="38"/>
      <c r="Y733" s="38"/>
      <c r="Z733" s="38"/>
    </row>
    <row r="734" spans="1:26" ht="22.5" customHeight="1">
      <c r="A734" s="38"/>
      <c r="B734" s="38"/>
      <c r="C734" s="38"/>
      <c r="D734" s="38"/>
      <c r="E734" s="38"/>
      <c r="F734" s="38"/>
      <c r="G734" s="38"/>
      <c r="H734" s="38"/>
      <c r="I734" s="38"/>
      <c r="J734" s="38"/>
      <c r="K734" s="38"/>
      <c r="L734" s="51"/>
      <c r="M734" s="51"/>
      <c r="N734" s="55"/>
      <c r="O734" s="38"/>
      <c r="P734" s="38"/>
      <c r="Q734" s="38"/>
      <c r="R734" s="38"/>
      <c r="S734" s="38"/>
      <c r="T734" s="38"/>
      <c r="U734" s="38"/>
      <c r="V734" s="38"/>
      <c r="W734" s="38"/>
      <c r="X734" s="38"/>
      <c r="Y734" s="38"/>
      <c r="Z734" s="38"/>
    </row>
    <row r="735" spans="1:26" ht="22.5" customHeight="1">
      <c r="A735" s="38"/>
      <c r="B735" s="38"/>
      <c r="C735" s="38"/>
      <c r="D735" s="38"/>
      <c r="E735" s="38"/>
      <c r="F735" s="38"/>
      <c r="G735" s="38"/>
      <c r="H735" s="38"/>
      <c r="I735" s="38"/>
      <c r="J735" s="38"/>
      <c r="K735" s="38"/>
      <c r="L735" s="51"/>
      <c r="M735" s="51"/>
      <c r="N735" s="55"/>
      <c r="O735" s="38"/>
      <c r="P735" s="38"/>
      <c r="Q735" s="38"/>
      <c r="R735" s="38"/>
      <c r="S735" s="38"/>
      <c r="T735" s="38"/>
      <c r="U735" s="38"/>
      <c r="V735" s="38"/>
      <c r="W735" s="38"/>
      <c r="X735" s="38"/>
      <c r="Y735" s="38"/>
      <c r="Z735" s="38"/>
    </row>
    <row r="736" spans="1:26" ht="22.5" customHeight="1">
      <c r="A736" s="38"/>
      <c r="B736" s="38"/>
      <c r="C736" s="38"/>
      <c r="D736" s="38"/>
      <c r="E736" s="38"/>
      <c r="F736" s="38"/>
      <c r="G736" s="38"/>
      <c r="H736" s="38"/>
      <c r="I736" s="38"/>
      <c r="J736" s="38"/>
      <c r="K736" s="38"/>
      <c r="L736" s="51"/>
      <c r="M736" s="51"/>
      <c r="N736" s="55"/>
      <c r="O736" s="38"/>
      <c r="P736" s="38"/>
      <c r="Q736" s="38"/>
      <c r="R736" s="38"/>
      <c r="S736" s="38"/>
      <c r="T736" s="38"/>
      <c r="U736" s="38"/>
      <c r="V736" s="38"/>
      <c r="W736" s="38"/>
      <c r="X736" s="38"/>
      <c r="Y736" s="38"/>
      <c r="Z736" s="38"/>
    </row>
    <row r="737" spans="1:26" ht="22.5" customHeight="1">
      <c r="A737" s="38"/>
      <c r="B737" s="38"/>
      <c r="C737" s="38"/>
      <c r="D737" s="38"/>
      <c r="E737" s="38"/>
      <c r="F737" s="38"/>
      <c r="G737" s="38"/>
      <c r="H737" s="38"/>
      <c r="I737" s="38"/>
      <c r="J737" s="38"/>
      <c r="K737" s="38"/>
      <c r="L737" s="51"/>
      <c r="M737" s="51"/>
      <c r="N737" s="55"/>
      <c r="O737" s="38"/>
      <c r="P737" s="38"/>
      <c r="Q737" s="38"/>
      <c r="R737" s="38"/>
      <c r="S737" s="38"/>
      <c r="T737" s="38"/>
      <c r="U737" s="38"/>
      <c r="V737" s="38"/>
      <c r="W737" s="38"/>
      <c r="X737" s="38"/>
      <c r="Y737" s="38"/>
      <c r="Z737" s="38"/>
    </row>
    <row r="738" spans="1:26" ht="22.5" customHeight="1">
      <c r="A738" s="38"/>
      <c r="B738" s="38"/>
      <c r="C738" s="38"/>
      <c r="D738" s="38"/>
      <c r="E738" s="38"/>
      <c r="F738" s="38"/>
      <c r="G738" s="38"/>
      <c r="H738" s="38"/>
      <c r="I738" s="38"/>
      <c r="J738" s="38"/>
      <c r="K738" s="38"/>
      <c r="L738" s="51"/>
      <c r="M738" s="51"/>
      <c r="N738" s="55"/>
      <c r="O738" s="38"/>
      <c r="P738" s="38"/>
      <c r="Q738" s="38"/>
      <c r="R738" s="38"/>
      <c r="S738" s="38"/>
      <c r="T738" s="38"/>
      <c r="U738" s="38"/>
      <c r="V738" s="38"/>
      <c r="W738" s="38"/>
      <c r="X738" s="38"/>
      <c r="Y738" s="38"/>
      <c r="Z738" s="38"/>
    </row>
    <row r="739" spans="1:26" ht="22.5" customHeight="1">
      <c r="A739" s="38"/>
      <c r="B739" s="38"/>
      <c r="C739" s="38"/>
      <c r="D739" s="38"/>
      <c r="E739" s="38"/>
      <c r="F739" s="38"/>
      <c r="G739" s="38"/>
      <c r="H739" s="38"/>
      <c r="I739" s="38"/>
      <c r="J739" s="38"/>
      <c r="K739" s="38"/>
      <c r="L739" s="51"/>
      <c r="M739" s="51"/>
      <c r="N739" s="55"/>
      <c r="O739" s="38"/>
      <c r="P739" s="38"/>
      <c r="Q739" s="38"/>
      <c r="R739" s="38"/>
      <c r="S739" s="38"/>
      <c r="T739" s="38"/>
      <c r="U739" s="38"/>
      <c r="V739" s="38"/>
      <c r="W739" s="38"/>
      <c r="X739" s="38"/>
      <c r="Y739" s="38"/>
      <c r="Z739" s="38"/>
    </row>
    <row r="740" spans="1:26" ht="22.5" customHeight="1">
      <c r="A740" s="38"/>
      <c r="B740" s="38"/>
      <c r="C740" s="38"/>
      <c r="D740" s="38"/>
      <c r="E740" s="38"/>
      <c r="F740" s="38"/>
      <c r="G740" s="38"/>
      <c r="H740" s="38"/>
      <c r="I740" s="38"/>
      <c r="J740" s="38"/>
      <c r="K740" s="38"/>
      <c r="L740" s="51"/>
      <c r="M740" s="51"/>
      <c r="N740" s="55"/>
      <c r="O740" s="38"/>
      <c r="P740" s="38"/>
      <c r="Q740" s="38"/>
      <c r="R740" s="38"/>
      <c r="S740" s="38"/>
      <c r="T740" s="38"/>
      <c r="U740" s="38"/>
      <c r="V740" s="38"/>
      <c r="W740" s="38"/>
      <c r="X740" s="38"/>
      <c r="Y740" s="38"/>
      <c r="Z740" s="38"/>
    </row>
    <row r="741" spans="1:26" ht="22.5" customHeight="1">
      <c r="A741" s="38"/>
      <c r="B741" s="38"/>
      <c r="C741" s="38"/>
      <c r="D741" s="38"/>
      <c r="E741" s="38"/>
      <c r="F741" s="38"/>
      <c r="G741" s="38"/>
      <c r="H741" s="38"/>
      <c r="I741" s="38"/>
      <c r="J741" s="38"/>
      <c r="K741" s="38"/>
      <c r="L741" s="51"/>
      <c r="M741" s="51"/>
      <c r="N741" s="55"/>
      <c r="O741" s="38"/>
      <c r="P741" s="38"/>
      <c r="Q741" s="38"/>
      <c r="R741" s="38"/>
      <c r="S741" s="38"/>
      <c r="T741" s="38"/>
      <c r="U741" s="38"/>
      <c r="V741" s="38"/>
      <c r="W741" s="38"/>
      <c r="X741" s="38"/>
      <c r="Y741" s="38"/>
      <c r="Z741" s="38"/>
    </row>
    <row r="742" spans="1:26" ht="22.5" customHeight="1">
      <c r="A742" s="38"/>
      <c r="B742" s="38"/>
      <c r="C742" s="38"/>
      <c r="D742" s="38"/>
      <c r="E742" s="38"/>
      <c r="F742" s="38"/>
      <c r="G742" s="38"/>
      <c r="H742" s="38"/>
      <c r="I742" s="38"/>
      <c r="J742" s="38"/>
      <c r="K742" s="38"/>
      <c r="L742" s="51"/>
      <c r="M742" s="51"/>
      <c r="N742" s="55"/>
      <c r="O742" s="38"/>
      <c r="P742" s="38"/>
      <c r="Q742" s="38"/>
      <c r="R742" s="38"/>
      <c r="S742" s="38"/>
      <c r="T742" s="38"/>
      <c r="U742" s="38"/>
      <c r="V742" s="38"/>
      <c r="W742" s="38"/>
      <c r="X742" s="38"/>
      <c r="Y742" s="38"/>
      <c r="Z742" s="38"/>
    </row>
    <row r="743" spans="1:26" ht="22.5" customHeight="1">
      <c r="A743" s="38"/>
      <c r="B743" s="38"/>
      <c r="C743" s="38"/>
      <c r="D743" s="38"/>
      <c r="E743" s="38"/>
      <c r="F743" s="38"/>
      <c r="G743" s="38"/>
      <c r="H743" s="38"/>
      <c r="I743" s="38"/>
      <c r="J743" s="38"/>
      <c r="K743" s="38"/>
      <c r="L743" s="51"/>
      <c r="M743" s="51"/>
      <c r="N743" s="55"/>
      <c r="O743" s="38"/>
      <c r="P743" s="38"/>
      <c r="Q743" s="38"/>
      <c r="R743" s="38"/>
      <c r="S743" s="38"/>
      <c r="T743" s="38"/>
      <c r="U743" s="38"/>
      <c r="V743" s="38"/>
      <c r="W743" s="38"/>
      <c r="X743" s="38"/>
      <c r="Y743" s="38"/>
      <c r="Z743" s="38"/>
    </row>
    <row r="744" spans="1:26" ht="22.5" customHeight="1">
      <c r="A744" s="38"/>
      <c r="B744" s="38"/>
      <c r="C744" s="38"/>
      <c r="D744" s="38"/>
      <c r="E744" s="38"/>
      <c r="F744" s="38"/>
      <c r="G744" s="38"/>
      <c r="H744" s="38"/>
      <c r="I744" s="38"/>
      <c r="J744" s="38"/>
      <c r="K744" s="38"/>
      <c r="L744" s="51"/>
      <c r="M744" s="51"/>
      <c r="N744" s="55"/>
      <c r="O744" s="38"/>
      <c r="P744" s="38"/>
      <c r="Q744" s="38"/>
      <c r="R744" s="38"/>
      <c r="S744" s="38"/>
      <c r="T744" s="38"/>
      <c r="U744" s="38"/>
      <c r="V744" s="38"/>
      <c r="W744" s="38"/>
      <c r="X744" s="38"/>
      <c r="Y744" s="38"/>
      <c r="Z744" s="38"/>
    </row>
    <row r="745" spans="1:26" ht="22.5" customHeight="1">
      <c r="A745" s="38"/>
      <c r="B745" s="38"/>
      <c r="C745" s="38"/>
      <c r="D745" s="38"/>
      <c r="E745" s="38"/>
      <c r="F745" s="38"/>
      <c r="G745" s="38"/>
      <c r="H745" s="38"/>
      <c r="I745" s="38"/>
      <c r="J745" s="38"/>
      <c r="K745" s="38"/>
      <c r="L745" s="51"/>
      <c r="M745" s="51"/>
      <c r="N745" s="55"/>
      <c r="O745" s="38"/>
      <c r="P745" s="38"/>
      <c r="Q745" s="38"/>
      <c r="R745" s="38"/>
      <c r="S745" s="38"/>
      <c r="T745" s="38"/>
      <c r="U745" s="38"/>
      <c r="V745" s="38"/>
      <c r="W745" s="38"/>
      <c r="X745" s="38"/>
      <c r="Y745" s="38"/>
      <c r="Z745" s="38"/>
    </row>
    <row r="746" spans="1:26" ht="22.5" customHeight="1">
      <c r="A746" s="38"/>
      <c r="B746" s="38"/>
      <c r="C746" s="38"/>
      <c r="D746" s="38"/>
      <c r="E746" s="38"/>
      <c r="F746" s="38"/>
      <c r="G746" s="38"/>
      <c r="H746" s="38"/>
      <c r="I746" s="38"/>
      <c r="J746" s="38"/>
      <c r="K746" s="38"/>
      <c r="L746" s="51"/>
      <c r="M746" s="51"/>
      <c r="N746" s="55"/>
      <c r="O746" s="38"/>
      <c r="P746" s="38"/>
      <c r="Q746" s="38"/>
      <c r="R746" s="38"/>
      <c r="S746" s="38"/>
      <c r="T746" s="38"/>
      <c r="U746" s="38"/>
      <c r="V746" s="38"/>
      <c r="W746" s="38"/>
      <c r="X746" s="38"/>
      <c r="Y746" s="38"/>
      <c r="Z746" s="38"/>
    </row>
    <row r="747" spans="1:26" ht="22.5" customHeight="1">
      <c r="A747" s="38"/>
      <c r="B747" s="38"/>
      <c r="C747" s="38"/>
      <c r="D747" s="38"/>
      <c r="E747" s="38"/>
      <c r="F747" s="38"/>
      <c r="G747" s="38"/>
      <c r="H747" s="38"/>
      <c r="I747" s="38"/>
      <c r="J747" s="38"/>
      <c r="K747" s="38"/>
      <c r="L747" s="51"/>
      <c r="M747" s="51"/>
      <c r="N747" s="55"/>
      <c r="O747" s="38"/>
      <c r="P747" s="38"/>
      <c r="Q747" s="38"/>
      <c r="R747" s="38"/>
      <c r="S747" s="38"/>
      <c r="T747" s="38"/>
      <c r="U747" s="38"/>
      <c r="V747" s="38"/>
      <c r="W747" s="38"/>
      <c r="X747" s="38"/>
      <c r="Y747" s="38"/>
      <c r="Z747" s="38"/>
    </row>
    <row r="748" spans="1:26" ht="22.5" customHeight="1">
      <c r="A748" s="38"/>
      <c r="B748" s="38"/>
      <c r="C748" s="38"/>
      <c r="D748" s="38"/>
      <c r="E748" s="38"/>
      <c r="F748" s="38"/>
      <c r="G748" s="38"/>
      <c r="H748" s="38"/>
      <c r="I748" s="38"/>
      <c r="J748" s="38"/>
      <c r="K748" s="38"/>
      <c r="L748" s="51"/>
      <c r="M748" s="51"/>
      <c r="N748" s="55"/>
      <c r="O748" s="38"/>
      <c r="P748" s="38"/>
      <c r="Q748" s="38"/>
      <c r="R748" s="38"/>
      <c r="S748" s="38"/>
      <c r="T748" s="38"/>
      <c r="U748" s="38"/>
      <c r="V748" s="38"/>
      <c r="W748" s="38"/>
      <c r="X748" s="38"/>
      <c r="Y748" s="38"/>
      <c r="Z748" s="38"/>
    </row>
    <row r="749" spans="1:26" ht="22.5" customHeight="1">
      <c r="A749" s="38"/>
      <c r="B749" s="38"/>
      <c r="C749" s="38"/>
      <c r="D749" s="38"/>
      <c r="E749" s="38"/>
      <c r="F749" s="38"/>
      <c r="G749" s="38"/>
      <c r="H749" s="38"/>
      <c r="I749" s="38"/>
      <c r="J749" s="38"/>
      <c r="K749" s="38"/>
      <c r="L749" s="51"/>
      <c r="M749" s="51"/>
      <c r="N749" s="55"/>
      <c r="O749" s="38"/>
      <c r="P749" s="38"/>
      <c r="Q749" s="38"/>
      <c r="R749" s="38"/>
      <c r="S749" s="38"/>
      <c r="T749" s="38"/>
      <c r="U749" s="38"/>
      <c r="V749" s="38"/>
      <c r="W749" s="38"/>
      <c r="X749" s="38"/>
      <c r="Y749" s="38"/>
      <c r="Z749" s="38"/>
    </row>
    <row r="750" spans="1:26" ht="22.5" customHeight="1">
      <c r="A750" s="38"/>
      <c r="B750" s="38"/>
      <c r="C750" s="38"/>
      <c r="D750" s="38"/>
      <c r="E750" s="38"/>
      <c r="F750" s="38"/>
      <c r="G750" s="38"/>
      <c r="H750" s="38"/>
      <c r="I750" s="38"/>
      <c r="J750" s="38"/>
      <c r="K750" s="38"/>
      <c r="L750" s="51"/>
      <c r="M750" s="51"/>
      <c r="N750" s="55"/>
      <c r="O750" s="38"/>
      <c r="P750" s="38"/>
      <c r="Q750" s="38"/>
      <c r="R750" s="38"/>
      <c r="S750" s="38"/>
      <c r="T750" s="38"/>
      <c r="U750" s="38"/>
      <c r="V750" s="38"/>
      <c r="W750" s="38"/>
      <c r="X750" s="38"/>
      <c r="Y750" s="38"/>
      <c r="Z750" s="38"/>
    </row>
    <row r="751" spans="1:26" ht="22.5" customHeight="1">
      <c r="A751" s="38"/>
      <c r="B751" s="38"/>
      <c r="C751" s="38"/>
      <c r="D751" s="38"/>
      <c r="E751" s="38"/>
      <c r="F751" s="38"/>
      <c r="G751" s="38"/>
      <c r="H751" s="38"/>
      <c r="I751" s="38"/>
      <c r="J751" s="38"/>
      <c r="K751" s="38"/>
      <c r="L751" s="51"/>
      <c r="M751" s="51"/>
      <c r="N751" s="55"/>
      <c r="O751" s="38"/>
      <c r="P751" s="38"/>
      <c r="Q751" s="38"/>
      <c r="R751" s="38"/>
      <c r="S751" s="38"/>
      <c r="T751" s="38"/>
      <c r="U751" s="38"/>
      <c r="V751" s="38"/>
      <c r="W751" s="38"/>
      <c r="X751" s="38"/>
      <c r="Y751" s="38"/>
      <c r="Z751" s="38"/>
    </row>
    <row r="752" spans="1:26" ht="22.5" customHeight="1">
      <c r="A752" s="38"/>
      <c r="B752" s="38"/>
      <c r="C752" s="38"/>
      <c r="D752" s="38"/>
      <c r="E752" s="38"/>
      <c r="F752" s="38"/>
      <c r="G752" s="38"/>
      <c r="H752" s="38"/>
      <c r="I752" s="38"/>
      <c r="J752" s="38"/>
      <c r="K752" s="38"/>
      <c r="L752" s="51"/>
      <c r="M752" s="51"/>
      <c r="N752" s="55"/>
      <c r="O752" s="38"/>
      <c r="P752" s="38"/>
      <c r="Q752" s="38"/>
      <c r="R752" s="38"/>
      <c r="S752" s="38"/>
      <c r="T752" s="38"/>
      <c r="U752" s="38"/>
      <c r="V752" s="38"/>
      <c r="W752" s="38"/>
      <c r="X752" s="38"/>
      <c r="Y752" s="38"/>
      <c r="Z752" s="38"/>
    </row>
    <row r="753" spans="1:26" ht="22.5" customHeight="1">
      <c r="A753" s="38"/>
      <c r="B753" s="38"/>
      <c r="C753" s="38"/>
      <c r="D753" s="38"/>
      <c r="E753" s="38"/>
      <c r="F753" s="38"/>
      <c r="G753" s="38"/>
      <c r="H753" s="38"/>
      <c r="I753" s="38"/>
      <c r="J753" s="38"/>
      <c r="K753" s="38"/>
      <c r="L753" s="51"/>
      <c r="M753" s="51"/>
      <c r="N753" s="55"/>
      <c r="O753" s="38"/>
      <c r="P753" s="38"/>
      <c r="Q753" s="38"/>
      <c r="R753" s="38"/>
      <c r="S753" s="38"/>
      <c r="T753" s="38"/>
      <c r="U753" s="38"/>
      <c r="V753" s="38"/>
      <c r="W753" s="38"/>
      <c r="X753" s="38"/>
      <c r="Y753" s="38"/>
      <c r="Z753" s="38"/>
    </row>
    <row r="754" spans="1:26" ht="22.5" customHeight="1">
      <c r="A754" s="38"/>
      <c r="B754" s="38"/>
      <c r="C754" s="38"/>
      <c r="D754" s="38"/>
      <c r="E754" s="38"/>
      <c r="F754" s="38"/>
      <c r="G754" s="38"/>
      <c r="H754" s="38"/>
      <c r="I754" s="38"/>
      <c r="J754" s="38"/>
      <c r="K754" s="38"/>
      <c r="L754" s="51"/>
      <c r="M754" s="51"/>
      <c r="N754" s="55"/>
      <c r="O754" s="38"/>
      <c r="P754" s="38"/>
      <c r="Q754" s="38"/>
      <c r="R754" s="38"/>
      <c r="S754" s="38"/>
      <c r="T754" s="38"/>
      <c r="U754" s="38"/>
      <c r="V754" s="38"/>
      <c r="W754" s="38"/>
      <c r="X754" s="38"/>
      <c r="Y754" s="38"/>
      <c r="Z754" s="38"/>
    </row>
    <row r="755" spans="1:26" ht="22.5" customHeight="1">
      <c r="A755" s="38"/>
      <c r="B755" s="38"/>
      <c r="C755" s="38"/>
      <c r="D755" s="38"/>
      <c r="E755" s="38"/>
      <c r="F755" s="38"/>
      <c r="G755" s="38"/>
      <c r="H755" s="38"/>
      <c r="I755" s="38"/>
      <c r="J755" s="38"/>
      <c r="K755" s="38"/>
      <c r="L755" s="51"/>
      <c r="M755" s="51"/>
      <c r="N755" s="55"/>
      <c r="O755" s="38"/>
      <c r="P755" s="38"/>
      <c r="Q755" s="38"/>
      <c r="R755" s="38"/>
      <c r="S755" s="38"/>
      <c r="T755" s="38"/>
      <c r="U755" s="38"/>
      <c r="V755" s="38"/>
      <c r="W755" s="38"/>
      <c r="X755" s="38"/>
      <c r="Y755" s="38"/>
      <c r="Z755" s="38"/>
    </row>
    <row r="756" spans="1:26" ht="22.5" customHeight="1">
      <c r="A756" s="38"/>
      <c r="B756" s="38"/>
      <c r="C756" s="38"/>
      <c r="D756" s="38"/>
      <c r="E756" s="38"/>
      <c r="F756" s="38"/>
      <c r="G756" s="38"/>
      <c r="H756" s="38"/>
      <c r="I756" s="38"/>
      <c r="J756" s="38"/>
      <c r="K756" s="38"/>
      <c r="L756" s="51"/>
      <c r="M756" s="51"/>
      <c r="N756" s="55"/>
      <c r="O756" s="38"/>
      <c r="P756" s="38"/>
      <c r="Q756" s="38"/>
      <c r="R756" s="38"/>
      <c r="S756" s="38"/>
      <c r="T756" s="38"/>
      <c r="U756" s="38"/>
      <c r="V756" s="38"/>
      <c r="W756" s="38"/>
      <c r="X756" s="38"/>
      <c r="Y756" s="38"/>
      <c r="Z756" s="38"/>
    </row>
    <row r="757" spans="1:26" ht="22.5" customHeight="1">
      <c r="A757" s="38"/>
      <c r="B757" s="38"/>
      <c r="C757" s="38"/>
      <c r="D757" s="38"/>
      <c r="E757" s="38"/>
      <c r="F757" s="38"/>
      <c r="G757" s="38"/>
      <c r="H757" s="38"/>
      <c r="I757" s="38"/>
      <c r="J757" s="38"/>
      <c r="K757" s="38"/>
      <c r="L757" s="51"/>
      <c r="M757" s="51"/>
      <c r="N757" s="55"/>
      <c r="O757" s="38"/>
      <c r="P757" s="38"/>
      <c r="Q757" s="38"/>
      <c r="R757" s="38"/>
      <c r="S757" s="38"/>
      <c r="T757" s="38"/>
      <c r="U757" s="38"/>
      <c r="V757" s="38"/>
      <c r="W757" s="38"/>
      <c r="X757" s="38"/>
      <c r="Y757" s="38"/>
      <c r="Z757" s="38"/>
    </row>
    <row r="758" spans="1:26" ht="22.5" customHeight="1">
      <c r="A758" s="38"/>
      <c r="B758" s="38"/>
      <c r="C758" s="38"/>
      <c r="D758" s="38"/>
      <c r="E758" s="38"/>
      <c r="F758" s="38"/>
      <c r="G758" s="38"/>
      <c r="H758" s="38"/>
      <c r="I758" s="38"/>
      <c r="J758" s="38"/>
      <c r="K758" s="38"/>
      <c r="L758" s="51"/>
      <c r="M758" s="51"/>
      <c r="N758" s="55"/>
      <c r="O758" s="38"/>
      <c r="P758" s="38"/>
      <c r="Q758" s="38"/>
      <c r="R758" s="38"/>
      <c r="S758" s="38"/>
      <c r="T758" s="38"/>
      <c r="U758" s="38"/>
      <c r="V758" s="38"/>
      <c r="W758" s="38"/>
      <c r="X758" s="38"/>
      <c r="Y758" s="38"/>
      <c r="Z758" s="38"/>
    </row>
    <row r="759" spans="1:26" ht="22.5" customHeight="1">
      <c r="A759" s="38"/>
      <c r="B759" s="38"/>
      <c r="C759" s="38"/>
      <c r="D759" s="38"/>
      <c r="E759" s="38"/>
      <c r="F759" s="38"/>
      <c r="G759" s="38"/>
      <c r="H759" s="38"/>
      <c r="I759" s="38"/>
      <c r="J759" s="38"/>
      <c r="K759" s="38"/>
      <c r="L759" s="51"/>
      <c r="M759" s="51"/>
      <c r="N759" s="55"/>
      <c r="O759" s="38"/>
      <c r="P759" s="38"/>
      <c r="Q759" s="38"/>
      <c r="R759" s="38"/>
      <c r="S759" s="38"/>
      <c r="T759" s="38"/>
      <c r="U759" s="38"/>
      <c r="V759" s="38"/>
      <c r="W759" s="38"/>
      <c r="X759" s="38"/>
      <c r="Y759" s="38"/>
      <c r="Z759" s="38"/>
    </row>
    <row r="760" spans="1:26" ht="22.5" customHeight="1">
      <c r="A760" s="38"/>
      <c r="B760" s="38"/>
      <c r="C760" s="38"/>
      <c r="D760" s="38"/>
      <c r="E760" s="38"/>
      <c r="F760" s="38"/>
      <c r="G760" s="38"/>
      <c r="H760" s="38"/>
      <c r="I760" s="38"/>
      <c r="J760" s="38"/>
      <c r="K760" s="38"/>
      <c r="L760" s="51"/>
      <c r="M760" s="51"/>
      <c r="N760" s="55"/>
      <c r="O760" s="38"/>
      <c r="P760" s="38"/>
      <c r="Q760" s="38"/>
      <c r="R760" s="38"/>
      <c r="S760" s="38"/>
      <c r="T760" s="38"/>
      <c r="U760" s="38"/>
      <c r="V760" s="38"/>
      <c r="W760" s="38"/>
      <c r="X760" s="38"/>
      <c r="Y760" s="38"/>
      <c r="Z760" s="38"/>
    </row>
    <row r="761" spans="1:26" ht="22.5" customHeight="1">
      <c r="A761" s="38"/>
      <c r="B761" s="38"/>
      <c r="C761" s="38"/>
      <c r="D761" s="38"/>
      <c r="E761" s="38"/>
      <c r="F761" s="38"/>
      <c r="G761" s="38"/>
      <c r="H761" s="38"/>
      <c r="I761" s="38"/>
      <c r="J761" s="38"/>
      <c r="K761" s="38"/>
      <c r="L761" s="51"/>
      <c r="M761" s="51"/>
      <c r="N761" s="55"/>
      <c r="O761" s="38"/>
      <c r="P761" s="38"/>
      <c r="Q761" s="38"/>
      <c r="R761" s="38"/>
      <c r="S761" s="38"/>
      <c r="T761" s="38"/>
      <c r="U761" s="38"/>
      <c r="V761" s="38"/>
      <c r="W761" s="38"/>
      <c r="X761" s="38"/>
      <c r="Y761" s="38"/>
      <c r="Z761" s="38"/>
    </row>
    <row r="762" spans="1:26" ht="22.5" customHeight="1">
      <c r="A762" s="38"/>
      <c r="B762" s="38"/>
      <c r="C762" s="38"/>
      <c r="D762" s="38"/>
      <c r="E762" s="38"/>
      <c r="F762" s="38"/>
      <c r="G762" s="38"/>
      <c r="H762" s="38"/>
      <c r="I762" s="38"/>
      <c r="J762" s="38"/>
      <c r="K762" s="38"/>
      <c r="L762" s="51"/>
      <c r="M762" s="51"/>
      <c r="N762" s="55"/>
      <c r="O762" s="38"/>
      <c r="P762" s="38"/>
      <c r="Q762" s="38"/>
      <c r="R762" s="38"/>
      <c r="S762" s="38"/>
      <c r="T762" s="38"/>
      <c r="U762" s="38"/>
      <c r="V762" s="38"/>
      <c r="W762" s="38"/>
      <c r="X762" s="38"/>
      <c r="Y762" s="38"/>
      <c r="Z762" s="38"/>
    </row>
    <row r="763" spans="1:26" ht="22.5" customHeight="1">
      <c r="A763" s="38"/>
      <c r="B763" s="38"/>
      <c r="C763" s="38"/>
      <c r="D763" s="38"/>
      <c r="E763" s="38"/>
      <c r="F763" s="38"/>
      <c r="G763" s="38"/>
      <c r="H763" s="38"/>
      <c r="I763" s="38"/>
      <c r="J763" s="38"/>
      <c r="K763" s="38"/>
      <c r="L763" s="51"/>
      <c r="M763" s="51"/>
      <c r="N763" s="55"/>
      <c r="O763" s="38"/>
      <c r="P763" s="38"/>
      <c r="Q763" s="38"/>
      <c r="R763" s="38"/>
      <c r="S763" s="38"/>
      <c r="T763" s="38"/>
      <c r="U763" s="38"/>
      <c r="V763" s="38"/>
      <c r="W763" s="38"/>
      <c r="X763" s="38"/>
      <c r="Y763" s="38"/>
      <c r="Z763" s="38"/>
    </row>
    <row r="764" spans="1:26" ht="22.5" customHeight="1">
      <c r="A764" s="38"/>
      <c r="B764" s="38"/>
      <c r="C764" s="38"/>
      <c r="D764" s="38"/>
      <c r="E764" s="38"/>
      <c r="F764" s="38"/>
      <c r="G764" s="38"/>
      <c r="H764" s="38"/>
      <c r="I764" s="38"/>
      <c r="J764" s="38"/>
      <c r="K764" s="38"/>
      <c r="L764" s="51"/>
      <c r="M764" s="51"/>
      <c r="N764" s="55"/>
      <c r="O764" s="38"/>
      <c r="P764" s="38"/>
      <c r="Q764" s="38"/>
      <c r="R764" s="38"/>
      <c r="S764" s="38"/>
      <c r="T764" s="38"/>
      <c r="U764" s="38"/>
      <c r="V764" s="38"/>
      <c r="W764" s="38"/>
      <c r="X764" s="38"/>
      <c r="Y764" s="38"/>
      <c r="Z764" s="38"/>
    </row>
    <row r="765" spans="1:26" ht="22.5" customHeight="1">
      <c r="A765" s="38"/>
      <c r="B765" s="38"/>
      <c r="C765" s="38"/>
      <c r="D765" s="38"/>
      <c r="E765" s="38"/>
      <c r="F765" s="38"/>
      <c r="G765" s="38"/>
      <c r="H765" s="38"/>
      <c r="I765" s="38"/>
      <c r="J765" s="38"/>
      <c r="K765" s="38"/>
      <c r="L765" s="51"/>
      <c r="M765" s="51"/>
      <c r="N765" s="55"/>
      <c r="O765" s="38"/>
      <c r="P765" s="38"/>
      <c r="Q765" s="38"/>
      <c r="R765" s="38"/>
      <c r="S765" s="38"/>
      <c r="T765" s="38"/>
      <c r="U765" s="38"/>
      <c r="V765" s="38"/>
      <c r="W765" s="38"/>
      <c r="X765" s="38"/>
      <c r="Y765" s="38"/>
      <c r="Z765" s="38"/>
    </row>
    <row r="766" spans="1:26" ht="22.5" customHeight="1">
      <c r="A766" s="38"/>
      <c r="B766" s="38"/>
      <c r="C766" s="38"/>
      <c r="D766" s="38"/>
      <c r="E766" s="38"/>
      <c r="F766" s="38"/>
      <c r="G766" s="38"/>
      <c r="H766" s="38"/>
      <c r="I766" s="38"/>
      <c r="J766" s="38"/>
      <c r="K766" s="38"/>
      <c r="L766" s="51"/>
      <c r="M766" s="51"/>
      <c r="N766" s="55"/>
      <c r="O766" s="38"/>
      <c r="P766" s="38"/>
      <c r="Q766" s="38"/>
      <c r="R766" s="38"/>
      <c r="S766" s="38"/>
      <c r="T766" s="38"/>
      <c r="U766" s="38"/>
      <c r="V766" s="38"/>
      <c r="W766" s="38"/>
      <c r="X766" s="38"/>
      <c r="Y766" s="38"/>
      <c r="Z766" s="38"/>
    </row>
    <row r="767" spans="1:26" ht="22.5" customHeight="1">
      <c r="A767" s="38"/>
      <c r="B767" s="38"/>
      <c r="C767" s="38"/>
      <c r="D767" s="38"/>
      <c r="E767" s="38"/>
      <c r="F767" s="38"/>
      <c r="G767" s="38"/>
      <c r="H767" s="38"/>
      <c r="I767" s="38"/>
      <c r="J767" s="38"/>
      <c r="K767" s="38"/>
      <c r="L767" s="51"/>
      <c r="M767" s="51"/>
      <c r="N767" s="55"/>
      <c r="O767" s="38"/>
      <c r="P767" s="38"/>
      <c r="Q767" s="38"/>
      <c r="R767" s="38"/>
      <c r="S767" s="38"/>
      <c r="T767" s="38"/>
      <c r="U767" s="38"/>
      <c r="V767" s="38"/>
      <c r="W767" s="38"/>
      <c r="X767" s="38"/>
      <c r="Y767" s="38"/>
      <c r="Z767" s="38"/>
    </row>
    <row r="768" spans="1:26" ht="22.5" customHeight="1">
      <c r="A768" s="38"/>
      <c r="B768" s="38"/>
      <c r="C768" s="38"/>
      <c r="D768" s="38"/>
      <c r="E768" s="38"/>
      <c r="F768" s="38"/>
      <c r="G768" s="38"/>
      <c r="H768" s="38"/>
      <c r="I768" s="38"/>
      <c r="J768" s="38"/>
      <c r="K768" s="38"/>
      <c r="L768" s="51"/>
      <c r="M768" s="51"/>
      <c r="N768" s="55"/>
      <c r="O768" s="38"/>
      <c r="P768" s="38"/>
      <c r="Q768" s="38"/>
      <c r="R768" s="38"/>
      <c r="S768" s="38"/>
      <c r="T768" s="38"/>
      <c r="U768" s="38"/>
      <c r="V768" s="38"/>
      <c r="W768" s="38"/>
      <c r="X768" s="38"/>
      <c r="Y768" s="38"/>
      <c r="Z768" s="38"/>
    </row>
    <row r="769" spans="1:26" ht="22.5" customHeight="1">
      <c r="A769" s="38"/>
      <c r="B769" s="38"/>
      <c r="C769" s="38"/>
      <c r="D769" s="38"/>
      <c r="E769" s="38"/>
      <c r="F769" s="38"/>
      <c r="G769" s="38"/>
      <c r="H769" s="38"/>
      <c r="I769" s="38"/>
      <c r="J769" s="38"/>
      <c r="K769" s="38"/>
      <c r="L769" s="51"/>
      <c r="M769" s="51"/>
      <c r="N769" s="55"/>
      <c r="O769" s="38"/>
      <c r="P769" s="38"/>
      <c r="Q769" s="38"/>
      <c r="R769" s="38"/>
      <c r="S769" s="38"/>
      <c r="T769" s="38"/>
      <c r="U769" s="38"/>
      <c r="V769" s="38"/>
      <c r="W769" s="38"/>
      <c r="X769" s="38"/>
      <c r="Y769" s="38"/>
      <c r="Z769" s="38"/>
    </row>
    <row r="770" spans="1:26" ht="22.5" customHeight="1">
      <c r="A770" s="38"/>
      <c r="B770" s="38"/>
      <c r="C770" s="38"/>
      <c r="D770" s="38"/>
      <c r="E770" s="38"/>
      <c r="F770" s="38"/>
      <c r="G770" s="38"/>
      <c r="H770" s="38"/>
      <c r="I770" s="38"/>
      <c r="J770" s="38"/>
      <c r="K770" s="38"/>
      <c r="L770" s="51"/>
      <c r="M770" s="51"/>
      <c r="N770" s="55"/>
      <c r="O770" s="38"/>
      <c r="P770" s="38"/>
      <c r="Q770" s="38"/>
      <c r="R770" s="38"/>
      <c r="S770" s="38"/>
      <c r="T770" s="38"/>
      <c r="U770" s="38"/>
      <c r="V770" s="38"/>
      <c r="W770" s="38"/>
      <c r="X770" s="38"/>
      <c r="Y770" s="38"/>
      <c r="Z770" s="38"/>
    </row>
    <row r="771" spans="1:26" ht="22.5" customHeight="1">
      <c r="A771" s="38"/>
      <c r="B771" s="38"/>
      <c r="C771" s="38"/>
      <c r="D771" s="38"/>
      <c r="E771" s="38"/>
      <c r="F771" s="38"/>
      <c r="G771" s="38"/>
      <c r="H771" s="38"/>
      <c r="I771" s="38"/>
      <c r="J771" s="38"/>
      <c r="K771" s="38"/>
      <c r="L771" s="51"/>
      <c r="M771" s="51"/>
      <c r="N771" s="55"/>
      <c r="O771" s="38"/>
      <c r="P771" s="38"/>
      <c r="Q771" s="38"/>
      <c r="R771" s="38"/>
      <c r="S771" s="38"/>
      <c r="T771" s="38"/>
      <c r="U771" s="38"/>
      <c r="V771" s="38"/>
      <c r="W771" s="38"/>
      <c r="X771" s="38"/>
      <c r="Y771" s="38"/>
      <c r="Z771" s="38"/>
    </row>
    <row r="772" spans="1:26" ht="22.5" customHeight="1">
      <c r="A772" s="38"/>
      <c r="B772" s="38"/>
      <c r="C772" s="38"/>
      <c r="D772" s="38"/>
      <c r="E772" s="38"/>
      <c r="F772" s="38"/>
      <c r="G772" s="38"/>
      <c r="H772" s="38"/>
      <c r="I772" s="38"/>
      <c r="J772" s="38"/>
      <c r="K772" s="38"/>
      <c r="L772" s="51"/>
      <c r="M772" s="51"/>
      <c r="N772" s="55"/>
      <c r="O772" s="38"/>
      <c r="P772" s="38"/>
      <c r="Q772" s="38"/>
      <c r="R772" s="38"/>
      <c r="S772" s="38"/>
      <c r="T772" s="38"/>
      <c r="U772" s="38"/>
      <c r="V772" s="38"/>
      <c r="W772" s="38"/>
      <c r="X772" s="38"/>
      <c r="Y772" s="38"/>
      <c r="Z772" s="38"/>
    </row>
    <row r="773" spans="1:26" ht="22.5" customHeight="1">
      <c r="A773" s="38"/>
      <c r="B773" s="38"/>
      <c r="C773" s="38"/>
      <c r="D773" s="38"/>
      <c r="E773" s="38"/>
      <c r="F773" s="38"/>
      <c r="G773" s="38"/>
      <c r="H773" s="38"/>
      <c r="I773" s="38"/>
      <c r="J773" s="38"/>
      <c r="K773" s="38"/>
      <c r="L773" s="51"/>
      <c r="M773" s="51"/>
      <c r="N773" s="55"/>
      <c r="O773" s="38"/>
      <c r="P773" s="38"/>
      <c r="Q773" s="38"/>
      <c r="R773" s="38"/>
      <c r="S773" s="38"/>
      <c r="T773" s="38"/>
      <c r="U773" s="38"/>
      <c r="V773" s="38"/>
      <c r="W773" s="38"/>
      <c r="X773" s="38"/>
      <c r="Y773" s="38"/>
      <c r="Z773" s="38"/>
    </row>
    <row r="774" spans="1:26" ht="22.5" customHeight="1">
      <c r="A774" s="38"/>
      <c r="B774" s="38"/>
      <c r="C774" s="38"/>
      <c r="D774" s="38"/>
      <c r="E774" s="38"/>
      <c r="F774" s="38"/>
      <c r="G774" s="38"/>
      <c r="H774" s="38"/>
      <c r="I774" s="38"/>
      <c r="J774" s="38"/>
      <c r="K774" s="38"/>
      <c r="L774" s="51"/>
      <c r="M774" s="51"/>
      <c r="N774" s="55"/>
      <c r="O774" s="38"/>
      <c r="P774" s="38"/>
      <c r="Q774" s="38"/>
      <c r="R774" s="38"/>
      <c r="S774" s="38"/>
      <c r="T774" s="38"/>
      <c r="U774" s="38"/>
      <c r="V774" s="38"/>
      <c r="W774" s="38"/>
      <c r="X774" s="38"/>
      <c r="Y774" s="38"/>
      <c r="Z774" s="38"/>
    </row>
    <row r="775" spans="1:26" ht="22.5" customHeight="1">
      <c r="A775" s="38"/>
      <c r="B775" s="38"/>
      <c r="C775" s="38"/>
      <c r="D775" s="38"/>
      <c r="E775" s="38"/>
      <c r="F775" s="38"/>
      <c r="G775" s="38"/>
      <c r="H775" s="38"/>
      <c r="I775" s="38"/>
      <c r="J775" s="38"/>
      <c r="K775" s="38"/>
      <c r="L775" s="51"/>
      <c r="M775" s="51"/>
      <c r="N775" s="55"/>
      <c r="O775" s="38"/>
      <c r="P775" s="38"/>
      <c r="Q775" s="38"/>
      <c r="R775" s="38"/>
      <c r="S775" s="38"/>
      <c r="T775" s="38"/>
      <c r="U775" s="38"/>
      <c r="V775" s="38"/>
      <c r="W775" s="38"/>
      <c r="X775" s="38"/>
      <c r="Y775" s="38"/>
      <c r="Z775" s="38"/>
    </row>
    <row r="776" spans="1:26" ht="22.5" customHeight="1">
      <c r="A776" s="38"/>
      <c r="B776" s="38"/>
      <c r="C776" s="38"/>
      <c r="D776" s="38"/>
      <c r="E776" s="38"/>
      <c r="F776" s="38"/>
      <c r="G776" s="38"/>
      <c r="H776" s="38"/>
      <c r="I776" s="38"/>
      <c r="J776" s="38"/>
      <c r="K776" s="38"/>
      <c r="L776" s="51"/>
      <c r="M776" s="51"/>
      <c r="N776" s="55"/>
      <c r="O776" s="38"/>
      <c r="P776" s="38"/>
      <c r="Q776" s="38"/>
      <c r="R776" s="38"/>
      <c r="S776" s="38"/>
      <c r="T776" s="38"/>
      <c r="U776" s="38"/>
      <c r="V776" s="38"/>
      <c r="W776" s="38"/>
      <c r="X776" s="38"/>
      <c r="Y776" s="38"/>
      <c r="Z776" s="38"/>
    </row>
    <row r="777" spans="1:26" ht="22.5" customHeight="1">
      <c r="A777" s="38"/>
      <c r="B777" s="38"/>
      <c r="C777" s="38"/>
      <c r="D777" s="38"/>
      <c r="E777" s="38"/>
      <c r="F777" s="38"/>
      <c r="G777" s="38"/>
      <c r="H777" s="38"/>
      <c r="I777" s="38"/>
      <c r="J777" s="38"/>
      <c r="K777" s="38"/>
      <c r="L777" s="51"/>
      <c r="M777" s="51"/>
      <c r="N777" s="55"/>
      <c r="O777" s="38"/>
      <c r="P777" s="38"/>
      <c r="Q777" s="38"/>
      <c r="R777" s="38"/>
      <c r="S777" s="38"/>
      <c r="T777" s="38"/>
      <c r="U777" s="38"/>
      <c r="V777" s="38"/>
      <c r="W777" s="38"/>
      <c r="X777" s="38"/>
      <c r="Y777" s="38"/>
      <c r="Z777" s="38"/>
    </row>
    <row r="778" spans="1:26" ht="22.5" customHeight="1">
      <c r="A778" s="38"/>
      <c r="B778" s="38"/>
      <c r="C778" s="38"/>
      <c r="D778" s="38"/>
      <c r="E778" s="38"/>
      <c r="F778" s="38"/>
      <c r="G778" s="38"/>
      <c r="H778" s="38"/>
      <c r="I778" s="38"/>
      <c r="J778" s="38"/>
      <c r="K778" s="38"/>
      <c r="L778" s="51"/>
      <c r="M778" s="51"/>
      <c r="N778" s="55"/>
      <c r="O778" s="38"/>
      <c r="P778" s="38"/>
      <c r="Q778" s="38"/>
      <c r="R778" s="38"/>
      <c r="S778" s="38"/>
      <c r="T778" s="38"/>
      <c r="U778" s="38"/>
      <c r="V778" s="38"/>
      <c r="W778" s="38"/>
      <c r="X778" s="38"/>
      <c r="Y778" s="38"/>
      <c r="Z778" s="38"/>
    </row>
    <row r="779" spans="1:26" ht="22.5" customHeight="1">
      <c r="A779" s="38"/>
      <c r="B779" s="38"/>
      <c r="C779" s="38"/>
      <c r="D779" s="38"/>
      <c r="E779" s="38"/>
      <c r="F779" s="38"/>
      <c r="G779" s="38"/>
      <c r="H779" s="38"/>
      <c r="I779" s="38"/>
      <c r="J779" s="38"/>
      <c r="K779" s="38"/>
      <c r="L779" s="51"/>
      <c r="M779" s="51"/>
      <c r="N779" s="55"/>
      <c r="O779" s="38"/>
      <c r="P779" s="38"/>
      <c r="Q779" s="38"/>
      <c r="R779" s="38"/>
      <c r="S779" s="38"/>
      <c r="T779" s="38"/>
      <c r="U779" s="38"/>
      <c r="V779" s="38"/>
      <c r="W779" s="38"/>
      <c r="X779" s="38"/>
      <c r="Y779" s="38"/>
      <c r="Z779" s="38"/>
    </row>
    <row r="780" spans="1:26" ht="22.5" customHeight="1">
      <c r="A780" s="38"/>
      <c r="B780" s="38"/>
      <c r="C780" s="38"/>
      <c r="D780" s="38"/>
      <c r="E780" s="38"/>
      <c r="F780" s="38"/>
      <c r="G780" s="38"/>
      <c r="H780" s="38"/>
      <c r="I780" s="38"/>
      <c r="J780" s="38"/>
      <c r="K780" s="38"/>
      <c r="L780" s="51"/>
      <c r="M780" s="51"/>
      <c r="N780" s="55"/>
      <c r="O780" s="38"/>
      <c r="P780" s="38"/>
      <c r="Q780" s="38"/>
      <c r="R780" s="38"/>
      <c r="S780" s="38"/>
      <c r="T780" s="38"/>
      <c r="U780" s="38"/>
      <c r="V780" s="38"/>
      <c r="W780" s="38"/>
      <c r="X780" s="38"/>
      <c r="Y780" s="38"/>
      <c r="Z780" s="38"/>
    </row>
    <row r="781" spans="1:26" ht="22.5" customHeight="1">
      <c r="A781" s="38"/>
      <c r="B781" s="38"/>
      <c r="C781" s="38"/>
      <c r="D781" s="38"/>
      <c r="E781" s="38"/>
      <c r="F781" s="38"/>
      <c r="G781" s="38"/>
      <c r="H781" s="38"/>
      <c r="I781" s="38"/>
      <c r="J781" s="38"/>
      <c r="K781" s="38"/>
      <c r="L781" s="51"/>
      <c r="M781" s="51"/>
      <c r="N781" s="55"/>
      <c r="O781" s="38"/>
      <c r="P781" s="38"/>
      <c r="Q781" s="38"/>
      <c r="R781" s="38"/>
      <c r="S781" s="38"/>
      <c r="T781" s="38"/>
      <c r="U781" s="38"/>
      <c r="V781" s="38"/>
      <c r="W781" s="38"/>
      <c r="X781" s="38"/>
      <c r="Y781" s="38"/>
      <c r="Z781" s="38"/>
    </row>
    <row r="782" spans="1:26" ht="22.5" customHeight="1">
      <c r="A782" s="38"/>
      <c r="B782" s="38"/>
      <c r="C782" s="38"/>
      <c r="D782" s="38"/>
      <c r="E782" s="38"/>
      <c r="F782" s="38"/>
      <c r="G782" s="38"/>
      <c r="H782" s="38"/>
      <c r="I782" s="38"/>
      <c r="J782" s="38"/>
      <c r="K782" s="38"/>
      <c r="L782" s="51"/>
      <c r="M782" s="51"/>
      <c r="N782" s="55"/>
      <c r="O782" s="38"/>
      <c r="P782" s="38"/>
      <c r="Q782" s="38"/>
      <c r="R782" s="38"/>
      <c r="S782" s="38"/>
      <c r="T782" s="38"/>
      <c r="U782" s="38"/>
      <c r="V782" s="38"/>
      <c r="W782" s="38"/>
      <c r="X782" s="38"/>
      <c r="Y782" s="38"/>
      <c r="Z782" s="38"/>
    </row>
    <row r="783" spans="1:26" ht="22.5" customHeight="1">
      <c r="A783" s="38"/>
      <c r="B783" s="38"/>
      <c r="C783" s="38"/>
      <c r="D783" s="38"/>
      <c r="E783" s="38"/>
      <c r="F783" s="38"/>
      <c r="G783" s="38"/>
      <c r="H783" s="38"/>
      <c r="I783" s="38"/>
      <c r="J783" s="38"/>
      <c r="K783" s="38"/>
      <c r="L783" s="51"/>
      <c r="M783" s="51"/>
      <c r="N783" s="55"/>
      <c r="O783" s="38"/>
      <c r="P783" s="38"/>
      <c r="Q783" s="38"/>
      <c r="R783" s="38"/>
      <c r="S783" s="38"/>
      <c r="T783" s="38"/>
      <c r="U783" s="38"/>
      <c r="V783" s="38"/>
      <c r="W783" s="38"/>
      <c r="X783" s="38"/>
      <c r="Y783" s="38"/>
      <c r="Z783" s="38"/>
    </row>
    <row r="784" spans="1:26" ht="22.5" customHeight="1">
      <c r="A784" s="38"/>
      <c r="B784" s="38"/>
      <c r="C784" s="38"/>
      <c r="D784" s="38"/>
      <c r="E784" s="38"/>
      <c r="F784" s="38"/>
      <c r="G784" s="38"/>
      <c r="H784" s="38"/>
      <c r="I784" s="38"/>
      <c r="J784" s="38"/>
      <c r="K784" s="38"/>
      <c r="L784" s="51"/>
      <c r="M784" s="51"/>
      <c r="N784" s="55"/>
      <c r="O784" s="38"/>
      <c r="P784" s="38"/>
      <c r="Q784" s="38"/>
      <c r="R784" s="38"/>
      <c r="S784" s="38"/>
      <c r="T784" s="38"/>
      <c r="U784" s="38"/>
      <c r="V784" s="38"/>
      <c r="W784" s="38"/>
      <c r="X784" s="38"/>
      <c r="Y784" s="38"/>
      <c r="Z784" s="38"/>
    </row>
    <row r="785" spans="1:26" ht="22.5" customHeight="1">
      <c r="A785" s="38"/>
      <c r="B785" s="38"/>
      <c r="C785" s="38"/>
      <c r="D785" s="38"/>
      <c r="E785" s="38"/>
      <c r="F785" s="38"/>
      <c r="G785" s="38"/>
      <c r="H785" s="38"/>
      <c r="I785" s="38"/>
      <c r="J785" s="38"/>
      <c r="K785" s="38"/>
      <c r="L785" s="51"/>
      <c r="M785" s="51"/>
      <c r="N785" s="55"/>
      <c r="O785" s="38"/>
      <c r="P785" s="38"/>
      <c r="Q785" s="38"/>
      <c r="R785" s="38"/>
      <c r="S785" s="38"/>
      <c r="T785" s="38"/>
      <c r="U785" s="38"/>
      <c r="V785" s="38"/>
      <c r="W785" s="38"/>
      <c r="X785" s="38"/>
      <c r="Y785" s="38"/>
      <c r="Z785" s="38"/>
    </row>
    <row r="786" spans="1:26" ht="22.5" customHeight="1">
      <c r="A786" s="38"/>
      <c r="B786" s="38"/>
      <c r="C786" s="38"/>
      <c r="D786" s="38"/>
      <c r="E786" s="38"/>
      <c r="F786" s="38"/>
      <c r="G786" s="38"/>
      <c r="H786" s="38"/>
      <c r="I786" s="38"/>
      <c r="J786" s="38"/>
      <c r="K786" s="38"/>
      <c r="L786" s="51"/>
      <c r="M786" s="51"/>
      <c r="N786" s="55"/>
      <c r="O786" s="38"/>
      <c r="P786" s="38"/>
      <c r="Q786" s="38"/>
      <c r="R786" s="38"/>
      <c r="S786" s="38"/>
      <c r="T786" s="38"/>
      <c r="U786" s="38"/>
      <c r="V786" s="38"/>
      <c r="W786" s="38"/>
      <c r="X786" s="38"/>
      <c r="Y786" s="38"/>
      <c r="Z786" s="38"/>
    </row>
    <row r="787" spans="1:26" ht="22.5" customHeight="1">
      <c r="A787" s="38"/>
      <c r="B787" s="38"/>
      <c r="C787" s="38"/>
      <c r="D787" s="38"/>
      <c r="E787" s="38"/>
      <c r="F787" s="38"/>
      <c r="G787" s="38"/>
      <c r="H787" s="38"/>
      <c r="I787" s="38"/>
      <c r="J787" s="38"/>
      <c r="K787" s="38"/>
      <c r="L787" s="51"/>
      <c r="M787" s="51"/>
      <c r="N787" s="55"/>
      <c r="O787" s="38"/>
      <c r="P787" s="38"/>
      <c r="Q787" s="38"/>
      <c r="R787" s="38"/>
      <c r="S787" s="38"/>
      <c r="T787" s="38"/>
      <c r="U787" s="38"/>
      <c r="V787" s="38"/>
      <c r="W787" s="38"/>
      <c r="X787" s="38"/>
      <c r="Y787" s="38"/>
      <c r="Z787" s="38"/>
    </row>
    <row r="788" spans="1:26" ht="22.5" customHeight="1">
      <c r="A788" s="38"/>
      <c r="B788" s="38"/>
      <c r="C788" s="38"/>
      <c r="D788" s="38"/>
      <c r="E788" s="38"/>
      <c r="F788" s="38"/>
      <c r="G788" s="38"/>
      <c r="H788" s="38"/>
      <c r="I788" s="38"/>
      <c r="J788" s="38"/>
      <c r="K788" s="38"/>
      <c r="L788" s="51"/>
      <c r="M788" s="51"/>
      <c r="N788" s="55"/>
      <c r="O788" s="38"/>
      <c r="P788" s="38"/>
      <c r="Q788" s="38"/>
      <c r="R788" s="38"/>
      <c r="S788" s="38"/>
      <c r="T788" s="38"/>
      <c r="U788" s="38"/>
      <c r="V788" s="38"/>
      <c r="W788" s="38"/>
      <c r="X788" s="38"/>
      <c r="Y788" s="38"/>
      <c r="Z788" s="38"/>
    </row>
    <row r="789" spans="1:26" ht="22.5" customHeight="1">
      <c r="A789" s="38"/>
      <c r="B789" s="38"/>
      <c r="C789" s="38"/>
      <c r="D789" s="38"/>
      <c r="E789" s="38"/>
      <c r="F789" s="38"/>
      <c r="G789" s="38"/>
      <c r="H789" s="38"/>
      <c r="I789" s="38"/>
      <c r="J789" s="38"/>
      <c r="K789" s="38"/>
      <c r="L789" s="51"/>
      <c r="M789" s="51"/>
      <c r="N789" s="55"/>
      <c r="O789" s="38"/>
      <c r="P789" s="38"/>
      <c r="Q789" s="38"/>
      <c r="R789" s="38"/>
      <c r="S789" s="38"/>
      <c r="T789" s="38"/>
      <c r="U789" s="38"/>
      <c r="V789" s="38"/>
      <c r="W789" s="38"/>
      <c r="X789" s="38"/>
      <c r="Y789" s="38"/>
      <c r="Z789" s="38"/>
    </row>
    <row r="790" spans="1:26" ht="22.5" customHeight="1">
      <c r="A790" s="38"/>
      <c r="B790" s="38"/>
      <c r="C790" s="38"/>
      <c r="D790" s="38"/>
      <c r="E790" s="38"/>
      <c r="F790" s="38"/>
      <c r="G790" s="38"/>
      <c r="H790" s="38"/>
      <c r="I790" s="38"/>
      <c r="J790" s="38"/>
      <c r="K790" s="38"/>
      <c r="L790" s="51"/>
      <c r="M790" s="51"/>
      <c r="N790" s="55"/>
      <c r="O790" s="38"/>
      <c r="P790" s="38"/>
      <c r="Q790" s="38"/>
      <c r="R790" s="38"/>
      <c r="S790" s="38"/>
      <c r="T790" s="38"/>
      <c r="U790" s="38"/>
      <c r="V790" s="38"/>
      <c r="W790" s="38"/>
      <c r="X790" s="38"/>
      <c r="Y790" s="38"/>
      <c r="Z790" s="38"/>
    </row>
    <row r="791" spans="1:26" ht="22.5" customHeight="1">
      <c r="A791" s="38"/>
      <c r="B791" s="38"/>
      <c r="C791" s="38"/>
      <c r="D791" s="38"/>
      <c r="E791" s="38"/>
      <c r="F791" s="38"/>
      <c r="G791" s="38"/>
      <c r="H791" s="38"/>
      <c r="I791" s="38"/>
      <c r="J791" s="38"/>
      <c r="K791" s="38"/>
      <c r="L791" s="51"/>
      <c r="M791" s="51"/>
      <c r="N791" s="55"/>
      <c r="O791" s="38"/>
      <c r="P791" s="38"/>
      <c r="Q791" s="38"/>
      <c r="R791" s="38"/>
      <c r="S791" s="38"/>
      <c r="T791" s="38"/>
      <c r="U791" s="38"/>
      <c r="V791" s="38"/>
      <c r="W791" s="38"/>
      <c r="X791" s="38"/>
      <c r="Y791" s="38"/>
      <c r="Z791" s="38"/>
    </row>
    <row r="792" spans="1:26" ht="22.5" customHeight="1">
      <c r="A792" s="38"/>
      <c r="B792" s="38"/>
      <c r="C792" s="38"/>
      <c r="D792" s="38"/>
      <c r="E792" s="38"/>
      <c r="F792" s="38"/>
      <c r="G792" s="38"/>
      <c r="H792" s="38"/>
      <c r="I792" s="38"/>
      <c r="J792" s="38"/>
      <c r="K792" s="38"/>
      <c r="L792" s="51"/>
      <c r="M792" s="51"/>
      <c r="N792" s="55"/>
      <c r="O792" s="38"/>
      <c r="P792" s="38"/>
      <c r="Q792" s="38"/>
      <c r="R792" s="38"/>
      <c r="S792" s="38"/>
      <c r="T792" s="38"/>
      <c r="U792" s="38"/>
      <c r="V792" s="38"/>
      <c r="W792" s="38"/>
      <c r="X792" s="38"/>
      <c r="Y792" s="38"/>
      <c r="Z792" s="38"/>
    </row>
    <row r="793" spans="1:26" ht="22.5" customHeight="1">
      <c r="A793" s="38"/>
      <c r="B793" s="38"/>
      <c r="C793" s="38"/>
      <c r="D793" s="38"/>
      <c r="E793" s="38"/>
      <c r="F793" s="38"/>
      <c r="G793" s="38"/>
      <c r="H793" s="38"/>
      <c r="I793" s="38"/>
      <c r="J793" s="38"/>
      <c r="K793" s="38"/>
      <c r="L793" s="51"/>
      <c r="M793" s="51"/>
      <c r="N793" s="55"/>
      <c r="O793" s="38"/>
      <c r="P793" s="38"/>
      <c r="Q793" s="38"/>
      <c r="R793" s="38"/>
      <c r="S793" s="38"/>
      <c r="T793" s="38"/>
      <c r="U793" s="38"/>
      <c r="V793" s="38"/>
      <c r="W793" s="38"/>
      <c r="X793" s="38"/>
      <c r="Y793" s="38"/>
      <c r="Z793" s="38"/>
    </row>
    <row r="794" spans="1:26" ht="22.5" customHeight="1">
      <c r="A794" s="38"/>
      <c r="B794" s="38"/>
      <c r="C794" s="38"/>
      <c r="D794" s="38"/>
      <c r="E794" s="38"/>
      <c r="F794" s="38"/>
      <c r="G794" s="38"/>
      <c r="H794" s="38"/>
      <c r="I794" s="38"/>
      <c r="J794" s="38"/>
      <c r="K794" s="38"/>
      <c r="L794" s="51"/>
      <c r="M794" s="51"/>
      <c r="N794" s="55"/>
      <c r="O794" s="38"/>
      <c r="P794" s="38"/>
      <c r="Q794" s="38"/>
      <c r="R794" s="38"/>
      <c r="S794" s="38"/>
      <c r="T794" s="38"/>
      <c r="U794" s="38"/>
      <c r="V794" s="38"/>
      <c r="W794" s="38"/>
      <c r="X794" s="38"/>
      <c r="Y794" s="38"/>
      <c r="Z794" s="38"/>
    </row>
    <row r="795" spans="1:26" ht="22.5" customHeight="1">
      <c r="A795" s="38"/>
      <c r="B795" s="38"/>
      <c r="C795" s="38"/>
      <c r="D795" s="38"/>
      <c r="E795" s="38"/>
      <c r="F795" s="38"/>
      <c r="G795" s="38"/>
      <c r="H795" s="38"/>
      <c r="I795" s="38"/>
      <c r="J795" s="38"/>
      <c r="K795" s="38"/>
      <c r="L795" s="51"/>
      <c r="M795" s="51"/>
      <c r="N795" s="55"/>
      <c r="O795" s="38"/>
      <c r="P795" s="38"/>
      <c r="Q795" s="38"/>
      <c r="R795" s="38"/>
      <c r="S795" s="38"/>
      <c r="T795" s="38"/>
      <c r="U795" s="38"/>
      <c r="V795" s="38"/>
      <c r="W795" s="38"/>
      <c r="X795" s="38"/>
      <c r="Y795" s="38"/>
      <c r="Z795" s="38"/>
    </row>
    <row r="796" spans="1:26" ht="22.5" customHeight="1">
      <c r="A796" s="38"/>
      <c r="B796" s="38"/>
      <c r="C796" s="38"/>
      <c r="D796" s="38"/>
      <c r="E796" s="38"/>
      <c r="F796" s="38"/>
      <c r="G796" s="38"/>
      <c r="H796" s="38"/>
      <c r="I796" s="38"/>
      <c r="J796" s="38"/>
      <c r="K796" s="38"/>
      <c r="L796" s="51"/>
      <c r="M796" s="51"/>
      <c r="N796" s="55"/>
      <c r="O796" s="38"/>
      <c r="P796" s="38"/>
      <c r="Q796" s="38"/>
      <c r="R796" s="38"/>
      <c r="S796" s="38"/>
      <c r="T796" s="38"/>
      <c r="U796" s="38"/>
      <c r="V796" s="38"/>
      <c r="W796" s="38"/>
      <c r="X796" s="38"/>
      <c r="Y796" s="38"/>
      <c r="Z796" s="38"/>
    </row>
    <row r="797" spans="1:26" ht="22.5" customHeight="1">
      <c r="A797" s="38"/>
      <c r="B797" s="38"/>
      <c r="C797" s="38"/>
      <c r="D797" s="38"/>
      <c r="E797" s="38"/>
      <c r="F797" s="38"/>
      <c r="G797" s="38"/>
      <c r="H797" s="38"/>
      <c r="I797" s="38"/>
      <c r="J797" s="38"/>
      <c r="K797" s="38"/>
      <c r="L797" s="51"/>
      <c r="M797" s="51"/>
      <c r="N797" s="55"/>
      <c r="O797" s="38"/>
      <c r="P797" s="38"/>
      <c r="Q797" s="38"/>
      <c r="R797" s="38"/>
      <c r="S797" s="38"/>
      <c r="T797" s="38"/>
      <c r="U797" s="38"/>
      <c r="V797" s="38"/>
      <c r="W797" s="38"/>
      <c r="X797" s="38"/>
      <c r="Y797" s="38"/>
      <c r="Z797" s="38"/>
    </row>
    <row r="798" spans="1:26" ht="22.5" customHeight="1">
      <c r="A798" s="38"/>
      <c r="B798" s="38"/>
      <c r="C798" s="38"/>
      <c r="D798" s="38"/>
      <c r="E798" s="38"/>
      <c r="F798" s="38"/>
      <c r="G798" s="38"/>
      <c r="H798" s="38"/>
      <c r="I798" s="38"/>
      <c r="J798" s="38"/>
      <c r="K798" s="38"/>
      <c r="L798" s="51"/>
      <c r="M798" s="51"/>
      <c r="N798" s="55"/>
      <c r="O798" s="38"/>
      <c r="P798" s="38"/>
      <c r="Q798" s="38"/>
      <c r="R798" s="38"/>
      <c r="S798" s="38"/>
      <c r="T798" s="38"/>
      <c r="U798" s="38"/>
      <c r="V798" s="38"/>
      <c r="W798" s="38"/>
      <c r="X798" s="38"/>
      <c r="Y798" s="38"/>
      <c r="Z798" s="38"/>
    </row>
    <row r="799" spans="1:26" ht="22.5" customHeight="1">
      <c r="A799" s="38"/>
      <c r="B799" s="38"/>
      <c r="C799" s="38"/>
      <c r="D799" s="38"/>
      <c r="E799" s="38"/>
      <c r="F799" s="38"/>
      <c r="G799" s="38"/>
      <c r="H799" s="38"/>
      <c r="I799" s="38"/>
      <c r="J799" s="38"/>
      <c r="K799" s="38"/>
      <c r="L799" s="51"/>
      <c r="M799" s="51"/>
      <c r="N799" s="55"/>
      <c r="O799" s="38"/>
      <c r="P799" s="38"/>
      <c r="Q799" s="38"/>
      <c r="R799" s="38"/>
      <c r="S799" s="38"/>
      <c r="T799" s="38"/>
      <c r="U799" s="38"/>
      <c r="V799" s="38"/>
      <c r="W799" s="38"/>
      <c r="X799" s="38"/>
      <c r="Y799" s="38"/>
      <c r="Z799" s="38"/>
    </row>
    <row r="800" spans="1:26" ht="22.5" customHeight="1">
      <c r="A800" s="38"/>
      <c r="B800" s="38"/>
      <c r="C800" s="38"/>
      <c r="D800" s="38"/>
      <c r="E800" s="38"/>
      <c r="F800" s="38"/>
      <c r="G800" s="38"/>
      <c r="H800" s="38"/>
      <c r="I800" s="38"/>
      <c r="J800" s="38"/>
      <c r="K800" s="38"/>
      <c r="L800" s="51"/>
      <c r="M800" s="51"/>
      <c r="N800" s="55"/>
      <c r="O800" s="38"/>
      <c r="P800" s="38"/>
      <c r="Q800" s="38"/>
      <c r="R800" s="38"/>
      <c r="S800" s="38"/>
      <c r="T800" s="38"/>
      <c r="U800" s="38"/>
      <c r="V800" s="38"/>
      <c r="W800" s="38"/>
      <c r="X800" s="38"/>
      <c r="Y800" s="38"/>
      <c r="Z800" s="38"/>
    </row>
    <row r="801" spans="1:26" ht="22.5" customHeight="1">
      <c r="A801" s="38"/>
      <c r="B801" s="38"/>
      <c r="C801" s="38"/>
      <c r="D801" s="38"/>
      <c r="E801" s="38"/>
      <c r="F801" s="38"/>
      <c r="G801" s="38"/>
      <c r="H801" s="38"/>
      <c r="I801" s="38"/>
      <c r="J801" s="38"/>
      <c r="K801" s="38"/>
      <c r="L801" s="51"/>
      <c r="M801" s="51"/>
      <c r="N801" s="55"/>
      <c r="O801" s="38"/>
      <c r="P801" s="38"/>
      <c r="Q801" s="38"/>
      <c r="R801" s="38"/>
      <c r="S801" s="38"/>
      <c r="T801" s="38"/>
      <c r="U801" s="38"/>
      <c r="V801" s="38"/>
      <c r="W801" s="38"/>
      <c r="X801" s="38"/>
      <c r="Y801" s="38"/>
      <c r="Z801" s="38"/>
    </row>
    <row r="802" spans="1:26" ht="22.5" customHeight="1">
      <c r="A802" s="38"/>
      <c r="B802" s="38"/>
      <c r="C802" s="38"/>
      <c r="D802" s="38"/>
      <c r="E802" s="38"/>
      <c r="F802" s="38"/>
      <c r="G802" s="38"/>
      <c r="H802" s="38"/>
      <c r="I802" s="38"/>
      <c r="J802" s="38"/>
      <c r="K802" s="38"/>
      <c r="L802" s="51"/>
      <c r="M802" s="51"/>
      <c r="N802" s="55"/>
      <c r="O802" s="38"/>
      <c r="P802" s="38"/>
      <c r="Q802" s="38"/>
      <c r="R802" s="38"/>
      <c r="S802" s="38"/>
      <c r="T802" s="38"/>
      <c r="U802" s="38"/>
      <c r="V802" s="38"/>
      <c r="W802" s="38"/>
      <c r="X802" s="38"/>
      <c r="Y802" s="38"/>
      <c r="Z802" s="38"/>
    </row>
    <row r="803" spans="1:26" ht="22.5" customHeight="1">
      <c r="A803" s="38"/>
      <c r="B803" s="38"/>
      <c r="C803" s="38"/>
      <c r="D803" s="38"/>
      <c r="E803" s="38"/>
      <c r="F803" s="38"/>
      <c r="G803" s="38"/>
      <c r="H803" s="38"/>
      <c r="I803" s="38"/>
      <c r="J803" s="38"/>
      <c r="K803" s="38"/>
      <c r="L803" s="51"/>
      <c r="M803" s="51"/>
      <c r="N803" s="55"/>
      <c r="O803" s="38"/>
      <c r="P803" s="38"/>
      <c r="Q803" s="38"/>
      <c r="R803" s="38"/>
      <c r="S803" s="38"/>
      <c r="T803" s="38"/>
      <c r="U803" s="38"/>
      <c r="V803" s="38"/>
      <c r="W803" s="38"/>
      <c r="X803" s="38"/>
      <c r="Y803" s="38"/>
      <c r="Z803" s="38"/>
    </row>
    <row r="804" spans="1:26" ht="22.5" customHeight="1">
      <c r="A804" s="38"/>
      <c r="B804" s="38"/>
      <c r="C804" s="38"/>
      <c r="D804" s="38"/>
      <c r="E804" s="38"/>
      <c r="F804" s="38"/>
      <c r="G804" s="38"/>
      <c r="H804" s="38"/>
      <c r="I804" s="38"/>
      <c r="J804" s="38"/>
      <c r="K804" s="38"/>
      <c r="L804" s="51"/>
      <c r="M804" s="51"/>
      <c r="N804" s="55"/>
      <c r="O804" s="38"/>
      <c r="P804" s="38"/>
      <c r="Q804" s="38"/>
      <c r="R804" s="38"/>
      <c r="S804" s="38"/>
      <c r="T804" s="38"/>
      <c r="U804" s="38"/>
      <c r="V804" s="38"/>
      <c r="W804" s="38"/>
      <c r="X804" s="38"/>
      <c r="Y804" s="38"/>
      <c r="Z804" s="38"/>
    </row>
    <row r="805" spans="1:26" ht="22.5" customHeight="1">
      <c r="A805" s="38"/>
      <c r="B805" s="38"/>
      <c r="C805" s="38"/>
      <c r="D805" s="38"/>
      <c r="E805" s="38"/>
      <c r="F805" s="38"/>
      <c r="G805" s="38"/>
      <c r="H805" s="38"/>
      <c r="I805" s="38"/>
      <c r="J805" s="38"/>
      <c r="K805" s="38"/>
      <c r="L805" s="51"/>
      <c r="M805" s="51"/>
      <c r="N805" s="55"/>
      <c r="O805" s="38"/>
      <c r="P805" s="38"/>
      <c r="Q805" s="38"/>
      <c r="R805" s="38"/>
      <c r="S805" s="38"/>
      <c r="T805" s="38"/>
      <c r="U805" s="38"/>
      <c r="V805" s="38"/>
      <c r="W805" s="38"/>
      <c r="X805" s="38"/>
      <c r="Y805" s="38"/>
      <c r="Z805" s="38"/>
    </row>
    <row r="806" spans="1:26" ht="22.5" customHeight="1">
      <c r="A806" s="38"/>
      <c r="B806" s="38"/>
      <c r="C806" s="38"/>
      <c r="D806" s="38"/>
      <c r="E806" s="38"/>
      <c r="F806" s="38"/>
      <c r="G806" s="38"/>
      <c r="H806" s="38"/>
      <c r="I806" s="38"/>
      <c r="J806" s="38"/>
      <c r="K806" s="38"/>
      <c r="L806" s="51"/>
      <c r="M806" s="51"/>
      <c r="N806" s="55"/>
      <c r="O806" s="38"/>
      <c r="P806" s="38"/>
      <c r="Q806" s="38"/>
      <c r="R806" s="38"/>
      <c r="S806" s="38"/>
      <c r="T806" s="38"/>
      <c r="U806" s="38"/>
      <c r="V806" s="38"/>
      <c r="W806" s="38"/>
      <c r="X806" s="38"/>
      <c r="Y806" s="38"/>
      <c r="Z806" s="38"/>
    </row>
    <row r="807" spans="1:26" ht="22.5" customHeight="1">
      <c r="A807" s="38"/>
      <c r="B807" s="38"/>
      <c r="C807" s="38"/>
      <c r="D807" s="38"/>
      <c r="E807" s="38"/>
      <c r="F807" s="38"/>
      <c r="G807" s="38"/>
      <c r="H807" s="38"/>
      <c r="I807" s="38"/>
      <c r="J807" s="38"/>
      <c r="K807" s="38"/>
      <c r="L807" s="51"/>
      <c r="M807" s="51"/>
      <c r="N807" s="55"/>
      <c r="O807" s="38"/>
      <c r="P807" s="38"/>
      <c r="Q807" s="38"/>
      <c r="R807" s="38"/>
      <c r="S807" s="38"/>
      <c r="T807" s="38"/>
      <c r="U807" s="38"/>
      <c r="V807" s="38"/>
      <c r="W807" s="38"/>
      <c r="X807" s="38"/>
      <c r="Y807" s="38"/>
      <c r="Z807" s="38"/>
    </row>
    <row r="808" spans="1:26" ht="22.5" customHeight="1">
      <c r="A808" s="38"/>
      <c r="B808" s="38"/>
      <c r="C808" s="38"/>
      <c r="D808" s="38"/>
      <c r="E808" s="38"/>
      <c r="F808" s="38"/>
      <c r="G808" s="38"/>
      <c r="H808" s="38"/>
      <c r="I808" s="38"/>
      <c r="J808" s="38"/>
      <c r="K808" s="38"/>
      <c r="L808" s="51"/>
      <c r="M808" s="51"/>
      <c r="N808" s="55"/>
      <c r="O808" s="38"/>
      <c r="P808" s="38"/>
      <c r="Q808" s="38"/>
      <c r="R808" s="38"/>
      <c r="S808" s="38"/>
      <c r="T808" s="38"/>
      <c r="U808" s="38"/>
      <c r="V808" s="38"/>
      <c r="W808" s="38"/>
      <c r="X808" s="38"/>
      <c r="Y808" s="38"/>
      <c r="Z808" s="38"/>
    </row>
    <row r="809" spans="1:26" ht="22.5" customHeight="1">
      <c r="A809" s="38"/>
      <c r="B809" s="38"/>
      <c r="C809" s="38"/>
      <c r="D809" s="38"/>
      <c r="E809" s="38"/>
      <c r="F809" s="38"/>
      <c r="G809" s="38"/>
      <c r="H809" s="38"/>
      <c r="I809" s="38"/>
      <c r="J809" s="38"/>
      <c r="K809" s="38"/>
      <c r="L809" s="51"/>
      <c r="M809" s="51"/>
      <c r="N809" s="55"/>
      <c r="O809" s="38"/>
      <c r="P809" s="38"/>
      <c r="Q809" s="38"/>
      <c r="R809" s="38"/>
      <c r="S809" s="38"/>
      <c r="T809" s="38"/>
      <c r="U809" s="38"/>
      <c r="V809" s="38"/>
      <c r="W809" s="38"/>
      <c r="X809" s="38"/>
      <c r="Y809" s="38"/>
      <c r="Z809" s="38"/>
    </row>
    <row r="810" spans="1:26" ht="22.5" customHeight="1">
      <c r="A810" s="38"/>
      <c r="B810" s="38"/>
      <c r="C810" s="38"/>
      <c r="D810" s="38"/>
      <c r="E810" s="38"/>
      <c r="F810" s="38"/>
      <c r="G810" s="38"/>
      <c r="H810" s="38"/>
      <c r="I810" s="38"/>
      <c r="J810" s="38"/>
      <c r="K810" s="38"/>
      <c r="L810" s="51"/>
      <c r="M810" s="51"/>
      <c r="N810" s="55"/>
      <c r="O810" s="38"/>
      <c r="P810" s="38"/>
      <c r="Q810" s="38"/>
      <c r="R810" s="38"/>
      <c r="S810" s="38"/>
      <c r="T810" s="38"/>
      <c r="U810" s="38"/>
      <c r="V810" s="38"/>
      <c r="W810" s="38"/>
      <c r="X810" s="38"/>
      <c r="Y810" s="38"/>
      <c r="Z810" s="38"/>
    </row>
    <row r="811" spans="1:26" ht="22.5" customHeight="1">
      <c r="A811" s="38"/>
      <c r="B811" s="38"/>
      <c r="C811" s="38"/>
      <c r="D811" s="38"/>
      <c r="E811" s="38"/>
      <c r="F811" s="38"/>
      <c r="G811" s="38"/>
      <c r="H811" s="38"/>
      <c r="I811" s="38"/>
      <c r="J811" s="38"/>
      <c r="K811" s="38"/>
      <c r="L811" s="51"/>
      <c r="M811" s="51"/>
      <c r="N811" s="55"/>
      <c r="O811" s="38"/>
      <c r="P811" s="38"/>
      <c r="Q811" s="38"/>
      <c r="R811" s="38"/>
      <c r="S811" s="38"/>
      <c r="T811" s="38"/>
      <c r="U811" s="38"/>
      <c r="V811" s="38"/>
      <c r="W811" s="38"/>
      <c r="X811" s="38"/>
      <c r="Y811" s="38"/>
      <c r="Z811" s="38"/>
    </row>
    <row r="812" spans="1:26" ht="22.5" customHeight="1">
      <c r="A812" s="38"/>
      <c r="B812" s="38"/>
      <c r="C812" s="38"/>
      <c r="D812" s="38"/>
      <c r="E812" s="38"/>
      <c r="F812" s="38"/>
      <c r="G812" s="38"/>
      <c r="H812" s="38"/>
      <c r="I812" s="38"/>
      <c r="J812" s="38"/>
      <c r="K812" s="38"/>
      <c r="L812" s="51"/>
      <c r="M812" s="51"/>
      <c r="N812" s="55"/>
      <c r="O812" s="38"/>
      <c r="P812" s="38"/>
      <c r="Q812" s="38"/>
      <c r="R812" s="38"/>
      <c r="S812" s="38"/>
      <c r="T812" s="38"/>
      <c r="U812" s="38"/>
      <c r="V812" s="38"/>
      <c r="W812" s="38"/>
      <c r="X812" s="38"/>
      <c r="Y812" s="38"/>
      <c r="Z812" s="38"/>
    </row>
    <row r="813" spans="1:26" ht="22.5" customHeight="1">
      <c r="A813" s="38"/>
      <c r="B813" s="38"/>
      <c r="C813" s="38"/>
      <c r="D813" s="38"/>
      <c r="E813" s="38"/>
      <c r="F813" s="38"/>
      <c r="G813" s="38"/>
      <c r="H813" s="38"/>
      <c r="I813" s="38"/>
      <c r="J813" s="38"/>
      <c r="K813" s="38"/>
      <c r="L813" s="51"/>
      <c r="M813" s="51"/>
      <c r="N813" s="55"/>
      <c r="O813" s="38"/>
      <c r="P813" s="38"/>
      <c r="Q813" s="38"/>
      <c r="R813" s="38"/>
      <c r="S813" s="38"/>
      <c r="T813" s="38"/>
      <c r="U813" s="38"/>
      <c r="V813" s="38"/>
      <c r="W813" s="38"/>
      <c r="X813" s="38"/>
      <c r="Y813" s="38"/>
      <c r="Z813" s="38"/>
    </row>
    <row r="814" spans="1:26" ht="22.5" customHeight="1">
      <c r="A814" s="38"/>
      <c r="B814" s="38"/>
      <c r="C814" s="38"/>
      <c r="D814" s="38"/>
      <c r="E814" s="38"/>
      <c r="F814" s="38"/>
      <c r="G814" s="38"/>
      <c r="H814" s="38"/>
      <c r="I814" s="38"/>
      <c r="J814" s="38"/>
      <c r="K814" s="38"/>
      <c r="L814" s="51"/>
      <c r="M814" s="51"/>
      <c r="N814" s="55"/>
      <c r="O814" s="38"/>
      <c r="P814" s="38"/>
      <c r="Q814" s="38"/>
      <c r="R814" s="38"/>
      <c r="S814" s="38"/>
      <c r="T814" s="38"/>
      <c r="U814" s="38"/>
      <c r="V814" s="38"/>
      <c r="W814" s="38"/>
      <c r="X814" s="38"/>
      <c r="Y814" s="38"/>
      <c r="Z814" s="38"/>
    </row>
    <row r="815" spans="1:26" ht="22.5" customHeight="1">
      <c r="A815" s="38"/>
      <c r="B815" s="38"/>
      <c r="C815" s="38"/>
      <c r="D815" s="38"/>
      <c r="E815" s="38"/>
      <c r="F815" s="38"/>
      <c r="G815" s="38"/>
      <c r="H815" s="38"/>
      <c r="I815" s="38"/>
      <c r="J815" s="38"/>
      <c r="K815" s="38"/>
      <c r="L815" s="51"/>
      <c r="M815" s="51"/>
      <c r="N815" s="55"/>
      <c r="O815" s="38"/>
      <c r="P815" s="38"/>
      <c r="Q815" s="38"/>
      <c r="R815" s="38"/>
      <c r="S815" s="38"/>
      <c r="T815" s="38"/>
      <c r="U815" s="38"/>
      <c r="V815" s="38"/>
      <c r="W815" s="38"/>
      <c r="X815" s="38"/>
      <c r="Y815" s="38"/>
      <c r="Z815" s="38"/>
    </row>
    <row r="816" spans="1:26" ht="22.5" customHeight="1">
      <c r="A816" s="38"/>
      <c r="B816" s="38"/>
      <c r="C816" s="38"/>
      <c r="D816" s="38"/>
      <c r="E816" s="38"/>
      <c r="F816" s="38"/>
      <c r="G816" s="38"/>
      <c r="H816" s="38"/>
      <c r="I816" s="38"/>
      <c r="J816" s="38"/>
      <c r="K816" s="38"/>
      <c r="L816" s="51"/>
      <c r="M816" s="51"/>
      <c r="N816" s="55"/>
      <c r="O816" s="38"/>
      <c r="P816" s="38"/>
      <c r="Q816" s="38"/>
      <c r="R816" s="38"/>
      <c r="S816" s="38"/>
      <c r="T816" s="38"/>
      <c r="U816" s="38"/>
      <c r="V816" s="38"/>
      <c r="W816" s="38"/>
      <c r="X816" s="38"/>
      <c r="Y816" s="38"/>
      <c r="Z816" s="38"/>
    </row>
    <row r="817" spans="1:26" ht="22.5" customHeight="1">
      <c r="A817" s="38"/>
      <c r="B817" s="38"/>
      <c r="C817" s="38"/>
      <c r="D817" s="38"/>
      <c r="E817" s="38"/>
      <c r="F817" s="38"/>
      <c r="G817" s="38"/>
      <c r="H817" s="38"/>
      <c r="I817" s="38"/>
      <c r="J817" s="38"/>
      <c r="K817" s="38"/>
      <c r="L817" s="51"/>
      <c r="M817" s="51"/>
      <c r="N817" s="55"/>
      <c r="O817" s="38"/>
      <c r="P817" s="38"/>
      <c r="Q817" s="38"/>
      <c r="R817" s="38"/>
      <c r="S817" s="38"/>
      <c r="T817" s="38"/>
      <c r="U817" s="38"/>
      <c r="V817" s="38"/>
      <c r="W817" s="38"/>
      <c r="X817" s="38"/>
      <c r="Y817" s="38"/>
      <c r="Z817" s="38"/>
    </row>
    <row r="818" spans="1:26" ht="22.5" customHeight="1">
      <c r="A818" s="38"/>
      <c r="B818" s="38"/>
      <c r="C818" s="38"/>
      <c r="D818" s="38"/>
      <c r="E818" s="38"/>
      <c r="F818" s="38"/>
      <c r="G818" s="38"/>
      <c r="H818" s="38"/>
      <c r="I818" s="38"/>
      <c r="J818" s="38"/>
      <c r="K818" s="38"/>
      <c r="L818" s="51"/>
      <c r="M818" s="51"/>
      <c r="N818" s="55"/>
      <c r="O818" s="38"/>
      <c r="P818" s="38"/>
      <c r="Q818" s="38"/>
      <c r="R818" s="38"/>
      <c r="S818" s="38"/>
      <c r="T818" s="38"/>
      <c r="U818" s="38"/>
      <c r="V818" s="38"/>
      <c r="W818" s="38"/>
      <c r="X818" s="38"/>
      <c r="Y818" s="38"/>
      <c r="Z818" s="38"/>
    </row>
    <row r="819" spans="1:26" ht="22.5" customHeight="1">
      <c r="A819" s="38"/>
      <c r="B819" s="38"/>
      <c r="C819" s="38"/>
      <c r="D819" s="38"/>
      <c r="E819" s="38"/>
      <c r="F819" s="38"/>
      <c r="G819" s="38"/>
      <c r="H819" s="38"/>
      <c r="I819" s="38"/>
      <c r="J819" s="38"/>
      <c r="K819" s="38"/>
      <c r="L819" s="51"/>
      <c r="M819" s="51"/>
      <c r="N819" s="55"/>
      <c r="O819" s="38"/>
      <c r="P819" s="38"/>
      <c r="Q819" s="38"/>
      <c r="R819" s="38"/>
      <c r="S819" s="38"/>
      <c r="T819" s="38"/>
      <c r="U819" s="38"/>
      <c r="V819" s="38"/>
      <c r="W819" s="38"/>
      <c r="X819" s="38"/>
      <c r="Y819" s="38"/>
      <c r="Z819" s="38"/>
    </row>
    <row r="820" spans="1:26" ht="22.5" customHeight="1">
      <c r="A820" s="38"/>
      <c r="B820" s="38"/>
      <c r="C820" s="38"/>
      <c r="D820" s="38"/>
      <c r="E820" s="38"/>
      <c r="F820" s="38"/>
      <c r="G820" s="38"/>
      <c r="H820" s="38"/>
      <c r="I820" s="38"/>
      <c r="J820" s="38"/>
      <c r="K820" s="38"/>
      <c r="L820" s="51"/>
      <c r="M820" s="51"/>
      <c r="N820" s="55"/>
      <c r="O820" s="38"/>
      <c r="P820" s="38"/>
      <c r="Q820" s="38"/>
      <c r="R820" s="38"/>
      <c r="S820" s="38"/>
      <c r="T820" s="38"/>
      <c r="U820" s="38"/>
      <c r="V820" s="38"/>
      <c r="W820" s="38"/>
      <c r="X820" s="38"/>
      <c r="Y820" s="38"/>
      <c r="Z820" s="38"/>
    </row>
    <row r="821" spans="1:26" ht="22.5" customHeight="1">
      <c r="A821" s="38"/>
      <c r="B821" s="38"/>
      <c r="C821" s="38"/>
      <c r="D821" s="38"/>
      <c r="E821" s="38"/>
      <c r="F821" s="38"/>
      <c r="G821" s="38"/>
      <c r="H821" s="38"/>
      <c r="I821" s="38"/>
      <c r="J821" s="38"/>
      <c r="K821" s="38"/>
      <c r="L821" s="51"/>
      <c r="M821" s="51"/>
      <c r="N821" s="55"/>
      <c r="O821" s="38"/>
      <c r="P821" s="38"/>
      <c r="Q821" s="38"/>
      <c r="R821" s="38"/>
      <c r="S821" s="38"/>
      <c r="T821" s="38"/>
      <c r="U821" s="38"/>
      <c r="V821" s="38"/>
      <c r="W821" s="38"/>
      <c r="X821" s="38"/>
      <c r="Y821" s="38"/>
      <c r="Z821" s="38"/>
    </row>
    <row r="822" spans="1:26" ht="22.5" customHeight="1">
      <c r="A822" s="38"/>
      <c r="B822" s="38"/>
      <c r="C822" s="38"/>
      <c r="D822" s="38"/>
      <c r="E822" s="38"/>
      <c r="F822" s="38"/>
      <c r="G822" s="38"/>
      <c r="H822" s="38"/>
      <c r="I822" s="38"/>
      <c r="J822" s="38"/>
      <c r="K822" s="38"/>
      <c r="L822" s="51"/>
      <c r="M822" s="51"/>
      <c r="N822" s="55"/>
      <c r="O822" s="38"/>
      <c r="P822" s="38"/>
      <c r="Q822" s="38"/>
      <c r="R822" s="38"/>
      <c r="S822" s="38"/>
      <c r="T822" s="38"/>
      <c r="U822" s="38"/>
      <c r="V822" s="38"/>
      <c r="W822" s="38"/>
      <c r="X822" s="38"/>
      <c r="Y822" s="38"/>
      <c r="Z822" s="38"/>
    </row>
    <row r="823" spans="1:26" ht="22.5" customHeight="1">
      <c r="A823" s="38"/>
      <c r="B823" s="38"/>
      <c r="C823" s="38"/>
      <c r="D823" s="38"/>
      <c r="E823" s="38"/>
      <c r="F823" s="38"/>
      <c r="G823" s="38"/>
      <c r="H823" s="38"/>
      <c r="I823" s="38"/>
      <c r="J823" s="38"/>
      <c r="K823" s="38"/>
      <c r="L823" s="51"/>
      <c r="M823" s="51"/>
      <c r="N823" s="55"/>
      <c r="O823" s="38"/>
      <c r="P823" s="38"/>
      <c r="Q823" s="38"/>
      <c r="R823" s="38"/>
      <c r="S823" s="38"/>
      <c r="T823" s="38"/>
      <c r="U823" s="38"/>
      <c r="V823" s="38"/>
      <c r="W823" s="38"/>
      <c r="X823" s="38"/>
      <c r="Y823" s="38"/>
      <c r="Z823" s="38"/>
    </row>
    <row r="824" spans="1:26" ht="22.5" customHeight="1">
      <c r="A824" s="38"/>
      <c r="B824" s="38"/>
      <c r="C824" s="38"/>
      <c r="D824" s="38"/>
      <c r="E824" s="38"/>
      <c r="F824" s="38"/>
      <c r="G824" s="38"/>
      <c r="H824" s="38"/>
      <c r="I824" s="38"/>
      <c r="J824" s="38"/>
      <c r="K824" s="38"/>
      <c r="L824" s="51"/>
      <c r="M824" s="51"/>
      <c r="N824" s="55"/>
      <c r="O824" s="38"/>
      <c r="P824" s="38"/>
      <c r="Q824" s="38"/>
      <c r="R824" s="38"/>
      <c r="S824" s="38"/>
      <c r="T824" s="38"/>
      <c r="U824" s="38"/>
      <c r="V824" s="38"/>
      <c r="W824" s="38"/>
      <c r="X824" s="38"/>
      <c r="Y824" s="38"/>
      <c r="Z824" s="38"/>
    </row>
    <row r="825" spans="1:26" ht="22.5" customHeight="1">
      <c r="A825" s="38"/>
      <c r="B825" s="38"/>
      <c r="C825" s="38"/>
      <c r="D825" s="38"/>
      <c r="E825" s="38"/>
      <c r="F825" s="38"/>
      <c r="G825" s="38"/>
      <c r="H825" s="38"/>
      <c r="I825" s="38"/>
      <c r="J825" s="38"/>
      <c r="K825" s="38"/>
      <c r="L825" s="51"/>
      <c r="M825" s="51"/>
      <c r="N825" s="55"/>
      <c r="O825" s="38"/>
      <c r="P825" s="38"/>
      <c r="Q825" s="38"/>
      <c r="R825" s="38"/>
      <c r="S825" s="38"/>
      <c r="T825" s="38"/>
      <c r="U825" s="38"/>
      <c r="V825" s="38"/>
      <c r="W825" s="38"/>
      <c r="X825" s="38"/>
      <c r="Y825" s="38"/>
      <c r="Z825" s="38"/>
    </row>
    <row r="826" spans="1:26" ht="22.5" customHeight="1">
      <c r="A826" s="38"/>
      <c r="B826" s="38"/>
      <c r="C826" s="38"/>
      <c r="D826" s="38"/>
      <c r="E826" s="38"/>
      <c r="F826" s="38"/>
      <c r="G826" s="38"/>
      <c r="H826" s="38"/>
      <c r="I826" s="38"/>
      <c r="J826" s="38"/>
      <c r="K826" s="38"/>
      <c r="L826" s="51"/>
      <c r="M826" s="51"/>
      <c r="N826" s="55"/>
      <c r="O826" s="38"/>
      <c r="P826" s="38"/>
      <c r="Q826" s="38"/>
      <c r="R826" s="38"/>
      <c r="S826" s="38"/>
      <c r="T826" s="38"/>
      <c r="U826" s="38"/>
      <c r="V826" s="38"/>
      <c r="W826" s="38"/>
      <c r="X826" s="38"/>
      <c r="Y826" s="38"/>
      <c r="Z826" s="38"/>
    </row>
    <row r="827" spans="1:26" ht="22.5" customHeight="1">
      <c r="A827" s="38"/>
      <c r="B827" s="38"/>
      <c r="C827" s="38"/>
      <c r="D827" s="38"/>
      <c r="E827" s="38"/>
      <c r="F827" s="38"/>
      <c r="G827" s="38"/>
      <c r="H827" s="38"/>
      <c r="I827" s="38"/>
      <c r="J827" s="38"/>
      <c r="K827" s="38"/>
      <c r="L827" s="51"/>
      <c r="M827" s="51"/>
      <c r="N827" s="55"/>
      <c r="O827" s="38"/>
      <c r="P827" s="38"/>
      <c r="Q827" s="38"/>
      <c r="R827" s="38"/>
      <c r="S827" s="38"/>
      <c r="T827" s="38"/>
      <c r="U827" s="38"/>
      <c r="V827" s="38"/>
      <c r="W827" s="38"/>
      <c r="X827" s="38"/>
      <c r="Y827" s="38"/>
      <c r="Z827" s="38"/>
    </row>
    <row r="828" spans="1:26" ht="22.5" customHeight="1">
      <c r="A828" s="38"/>
      <c r="B828" s="38"/>
      <c r="C828" s="38"/>
      <c r="D828" s="38"/>
      <c r="E828" s="38"/>
      <c r="F828" s="38"/>
      <c r="G828" s="38"/>
      <c r="H828" s="38"/>
      <c r="I828" s="38"/>
      <c r="J828" s="38"/>
      <c r="K828" s="38"/>
      <c r="L828" s="51"/>
      <c r="M828" s="51"/>
      <c r="N828" s="55"/>
      <c r="O828" s="38"/>
      <c r="P828" s="38"/>
      <c r="Q828" s="38"/>
      <c r="R828" s="38"/>
      <c r="S828" s="38"/>
      <c r="T828" s="38"/>
      <c r="U828" s="38"/>
      <c r="V828" s="38"/>
      <c r="W828" s="38"/>
      <c r="X828" s="38"/>
      <c r="Y828" s="38"/>
      <c r="Z828" s="38"/>
    </row>
    <row r="829" spans="1:26" ht="22.5" customHeight="1">
      <c r="A829" s="38"/>
      <c r="B829" s="38"/>
      <c r="C829" s="38"/>
      <c r="D829" s="38"/>
      <c r="E829" s="38"/>
      <c r="F829" s="38"/>
      <c r="G829" s="38"/>
      <c r="H829" s="38"/>
      <c r="I829" s="38"/>
      <c r="J829" s="38"/>
      <c r="K829" s="38"/>
      <c r="L829" s="51"/>
      <c r="M829" s="51"/>
      <c r="N829" s="55"/>
      <c r="O829" s="38"/>
      <c r="P829" s="38"/>
      <c r="Q829" s="38"/>
      <c r="R829" s="38"/>
      <c r="S829" s="38"/>
      <c r="T829" s="38"/>
      <c r="U829" s="38"/>
      <c r="V829" s="38"/>
      <c r="W829" s="38"/>
      <c r="X829" s="38"/>
      <c r="Y829" s="38"/>
      <c r="Z829" s="38"/>
    </row>
    <row r="830" spans="1:26" ht="22.5" customHeight="1">
      <c r="A830" s="38"/>
      <c r="B830" s="38"/>
      <c r="C830" s="38"/>
      <c r="D830" s="38"/>
      <c r="E830" s="38"/>
      <c r="F830" s="38"/>
      <c r="G830" s="38"/>
      <c r="H830" s="38"/>
      <c r="I830" s="38"/>
      <c r="J830" s="38"/>
      <c r="K830" s="38"/>
      <c r="L830" s="51"/>
      <c r="M830" s="51"/>
      <c r="N830" s="55"/>
      <c r="O830" s="38"/>
      <c r="P830" s="38"/>
      <c r="Q830" s="38"/>
      <c r="R830" s="38"/>
      <c r="S830" s="38"/>
      <c r="T830" s="38"/>
      <c r="U830" s="38"/>
      <c r="V830" s="38"/>
      <c r="W830" s="38"/>
      <c r="X830" s="38"/>
      <c r="Y830" s="38"/>
      <c r="Z830" s="38"/>
    </row>
    <row r="831" spans="1:26" ht="22.5" customHeight="1">
      <c r="A831" s="38"/>
      <c r="B831" s="38"/>
      <c r="C831" s="38"/>
      <c r="D831" s="38"/>
      <c r="E831" s="38"/>
      <c r="F831" s="38"/>
      <c r="G831" s="38"/>
      <c r="H831" s="38"/>
      <c r="I831" s="38"/>
      <c r="J831" s="38"/>
      <c r="K831" s="38"/>
      <c r="L831" s="51"/>
      <c r="M831" s="51"/>
      <c r="N831" s="55"/>
      <c r="O831" s="38"/>
      <c r="P831" s="38"/>
      <c r="Q831" s="38"/>
      <c r="R831" s="38"/>
      <c r="S831" s="38"/>
      <c r="T831" s="38"/>
      <c r="U831" s="38"/>
      <c r="V831" s="38"/>
      <c r="W831" s="38"/>
      <c r="X831" s="38"/>
      <c r="Y831" s="38"/>
      <c r="Z831" s="38"/>
    </row>
    <row r="832" spans="1:26" ht="22.5" customHeight="1">
      <c r="A832" s="38"/>
      <c r="B832" s="38"/>
      <c r="C832" s="38"/>
      <c r="D832" s="38"/>
      <c r="E832" s="38"/>
      <c r="F832" s="38"/>
      <c r="G832" s="38"/>
      <c r="H832" s="38"/>
      <c r="I832" s="38"/>
      <c r="J832" s="38"/>
      <c r="K832" s="38"/>
      <c r="L832" s="51"/>
      <c r="M832" s="51"/>
      <c r="N832" s="55"/>
      <c r="O832" s="38"/>
      <c r="P832" s="38"/>
      <c r="Q832" s="38"/>
      <c r="R832" s="38"/>
      <c r="S832" s="38"/>
      <c r="T832" s="38"/>
      <c r="U832" s="38"/>
      <c r="V832" s="38"/>
      <c r="W832" s="38"/>
      <c r="X832" s="38"/>
      <c r="Y832" s="38"/>
      <c r="Z832" s="38"/>
    </row>
    <row r="833" spans="1:26" ht="22.5" customHeight="1">
      <c r="A833" s="38"/>
      <c r="B833" s="38"/>
      <c r="C833" s="38"/>
      <c r="D833" s="38"/>
      <c r="E833" s="38"/>
      <c r="F833" s="38"/>
      <c r="G833" s="38"/>
      <c r="H833" s="38"/>
      <c r="I833" s="38"/>
      <c r="J833" s="38"/>
      <c r="K833" s="38"/>
      <c r="L833" s="51"/>
      <c r="M833" s="51"/>
      <c r="N833" s="55"/>
      <c r="O833" s="38"/>
      <c r="P833" s="38"/>
      <c r="Q833" s="38"/>
      <c r="R833" s="38"/>
      <c r="S833" s="38"/>
      <c r="T833" s="38"/>
      <c r="U833" s="38"/>
      <c r="V833" s="38"/>
      <c r="W833" s="38"/>
      <c r="X833" s="38"/>
      <c r="Y833" s="38"/>
      <c r="Z833" s="38"/>
    </row>
    <row r="834" spans="1:26" ht="22.5" customHeight="1">
      <c r="A834" s="38"/>
      <c r="B834" s="38"/>
      <c r="C834" s="38"/>
      <c r="D834" s="38"/>
      <c r="E834" s="38"/>
      <c r="F834" s="38"/>
      <c r="G834" s="38"/>
      <c r="H834" s="38"/>
      <c r="I834" s="38"/>
      <c r="J834" s="38"/>
      <c r="K834" s="38"/>
      <c r="L834" s="51"/>
      <c r="M834" s="51"/>
      <c r="N834" s="55"/>
      <c r="O834" s="38"/>
      <c r="P834" s="38"/>
      <c r="Q834" s="38"/>
      <c r="R834" s="38"/>
      <c r="S834" s="38"/>
      <c r="T834" s="38"/>
      <c r="U834" s="38"/>
      <c r="V834" s="38"/>
      <c r="W834" s="38"/>
      <c r="X834" s="38"/>
      <c r="Y834" s="38"/>
      <c r="Z834" s="38"/>
    </row>
    <row r="835" spans="1:26" ht="22.5" customHeight="1">
      <c r="A835" s="38"/>
      <c r="B835" s="38"/>
      <c r="C835" s="38"/>
      <c r="D835" s="38"/>
      <c r="E835" s="38"/>
      <c r="F835" s="38"/>
      <c r="G835" s="38"/>
      <c r="H835" s="38"/>
      <c r="I835" s="38"/>
      <c r="J835" s="38"/>
      <c r="K835" s="38"/>
      <c r="L835" s="51"/>
      <c r="M835" s="51"/>
      <c r="N835" s="55"/>
      <c r="O835" s="38"/>
      <c r="P835" s="38"/>
      <c r="Q835" s="38"/>
      <c r="R835" s="38"/>
      <c r="S835" s="38"/>
      <c r="T835" s="38"/>
      <c r="U835" s="38"/>
      <c r="V835" s="38"/>
      <c r="W835" s="38"/>
      <c r="X835" s="38"/>
      <c r="Y835" s="38"/>
      <c r="Z835" s="38"/>
    </row>
    <row r="836" spans="1:26" ht="22.5" customHeight="1">
      <c r="A836" s="38"/>
      <c r="B836" s="38"/>
      <c r="C836" s="38"/>
      <c r="D836" s="38"/>
      <c r="E836" s="38"/>
      <c r="F836" s="38"/>
      <c r="G836" s="38"/>
      <c r="H836" s="38"/>
      <c r="I836" s="38"/>
      <c r="J836" s="38"/>
      <c r="K836" s="38"/>
      <c r="L836" s="51"/>
      <c r="M836" s="51"/>
      <c r="N836" s="55"/>
      <c r="O836" s="38"/>
      <c r="P836" s="38"/>
      <c r="Q836" s="38"/>
      <c r="R836" s="38"/>
      <c r="S836" s="38"/>
      <c r="T836" s="38"/>
      <c r="U836" s="38"/>
      <c r="V836" s="38"/>
      <c r="W836" s="38"/>
      <c r="X836" s="38"/>
      <c r="Y836" s="38"/>
      <c r="Z836" s="38"/>
    </row>
    <row r="837" spans="1:26" ht="22.5" customHeight="1">
      <c r="A837" s="38"/>
      <c r="B837" s="38"/>
      <c r="C837" s="38"/>
      <c r="D837" s="38"/>
      <c r="E837" s="38"/>
      <c r="F837" s="38"/>
      <c r="G837" s="38"/>
      <c r="H837" s="38"/>
      <c r="I837" s="38"/>
      <c r="J837" s="38"/>
      <c r="K837" s="38"/>
      <c r="L837" s="51"/>
      <c r="M837" s="51"/>
      <c r="N837" s="55"/>
      <c r="O837" s="38"/>
      <c r="P837" s="38"/>
      <c r="Q837" s="38"/>
      <c r="R837" s="38"/>
      <c r="S837" s="38"/>
      <c r="T837" s="38"/>
      <c r="U837" s="38"/>
      <c r="V837" s="38"/>
      <c r="W837" s="38"/>
      <c r="X837" s="38"/>
      <c r="Y837" s="38"/>
      <c r="Z837" s="38"/>
    </row>
    <row r="838" spans="1:26" ht="22.5" customHeight="1">
      <c r="A838" s="38"/>
      <c r="B838" s="38"/>
      <c r="C838" s="38"/>
      <c r="D838" s="38"/>
      <c r="E838" s="38"/>
      <c r="F838" s="38"/>
      <c r="G838" s="38"/>
      <c r="H838" s="38"/>
      <c r="I838" s="38"/>
      <c r="J838" s="38"/>
      <c r="K838" s="38"/>
      <c r="L838" s="51"/>
      <c r="M838" s="51"/>
      <c r="N838" s="55"/>
      <c r="O838" s="38"/>
      <c r="P838" s="38"/>
      <c r="Q838" s="38"/>
      <c r="R838" s="38"/>
      <c r="S838" s="38"/>
      <c r="T838" s="38"/>
      <c r="U838" s="38"/>
      <c r="V838" s="38"/>
      <c r="W838" s="38"/>
      <c r="X838" s="38"/>
      <c r="Y838" s="38"/>
      <c r="Z838" s="38"/>
    </row>
    <row r="839" spans="1:26" ht="22.5" customHeight="1">
      <c r="A839" s="38"/>
      <c r="B839" s="38"/>
      <c r="C839" s="38"/>
      <c r="D839" s="38"/>
      <c r="E839" s="38"/>
      <c r="F839" s="38"/>
      <c r="G839" s="38"/>
      <c r="H839" s="38"/>
      <c r="I839" s="38"/>
      <c r="J839" s="38"/>
      <c r="K839" s="38"/>
      <c r="L839" s="51"/>
      <c r="M839" s="51"/>
      <c r="N839" s="55"/>
      <c r="O839" s="38"/>
      <c r="P839" s="38"/>
      <c r="Q839" s="38"/>
      <c r="R839" s="38"/>
      <c r="S839" s="38"/>
      <c r="T839" s="38"/>
      <c r="U839" s="38"/>
      <c r="V839" s="38"/>
      <c r="W839" s="38"/>
      <c r="X839" s="38"/>
      <c r="Y839" s="38"/>
      <c r="Z839" s="38"/>
    </row>
    <row r="840" spans="1:26" ht="22.5" customHeight="1">
      <c r="A840" s="38"/>
      <c r="B840" s="38"/>
      <c r="C840" s="38"/>
      <c r="D840" s="38"/>
      <c r="E840" s="38"/>
      <c r="F840" s="38"/>
      <c r="G840" s="38"/>
      <c r="H840" s="38"/>
      <c r="I840" s="38"/>
      <c r="J840" s="38"/>
      <c r="K840" s="38"/>
      <c r="L840" s="51"/>
      <c r="M840" s="51"/>
      <c r="N840" s="55"/>
      <c r="O840" s="38"/>
      <c r="P840" s="38"/>
      <c r="Q840" s="38"/>
      <c r="R840" s="38"/>
      <c r="S840" s="38"/>
      <c r="T840" s="38"/>
      <c r="U840" s="38"/>
      <c r="V840" s="38"/>
      <c r="W840" s="38"/>
      <c r="X840" s="38"/>
      <c r="Y840" s="38"/>
      <c r="Z840" s="38"/>
    </row>
    <row r="841" spans="1:26" ht="22.5" customHeight="1">
      <c r="A841" s="38"/>
      <c r="B841" s="38"/>
      <c r="C841" s="38"/>
      <c r="D841" s="38"/>
      <c r="E841" s="38"/>
      <c r="F841" s="38"/>
      <c r="G841" s="38"/>
      <c r="H841" s="38"/>
      <c r="I841" s="38"/>
      <c r="J841" s="38"/>
      <c r="K841" s="38"/>
      <c r="L841" s="51"/>
      <c r="M841" s="51"/>
      <c r="N841" s="55"/>
      <c r="O841" s="38"/>
      <c r="P841" s="38"/>
      <c r="Q841" s="38"/>
      <c r="R841" s="38"/>
      <c r="S841" s="38"/>
      <c r="T841" s="38"/>
      <c r="U841" s="38"/>
      <c r="V841" s="38"/>
      <c r="W841" s="38"/>
      <c r="X841" s="38"/>
      <c r="Y841" s="38"/>
      <c r="Z841" s="38"/>
    </row>
    <row r="842" spans="1:26" ht="22.5" customHeight="1">
      <c r="A842" s="38"/>
      <c r="B842" s="38"/>
      <c r="C842" s="38"/>
      <c r="D842" s="38"/>
      <c r="E842" s="38"/>
      <c r="F842" s="38"/>
      <c r="G842" s="38"/>
      <c r="H842" s="38"/>
      <c r="I842" s="38"/>
      <c r="J842" s="38"/>
      <c r="K842" s="38"/>
      <c r="L842" s="51"/>
      <c r="M842" s="51"/>
      <c r="N842" s="55"/>
      <c r="O842" s="38"/>
      <c r="P842" s="38"/>
      <c r="Q842" s="38"/>
      <c r="R842" s="38"/>
      <c r="S842" s="38"/>
      <c r="T842" s="38"/>
      <c r="U842" s="38"/>
      <c r="V842" s="38"/>
      <c r="W842" s="38"/>
      <c r="X842" s="38"/>
      <c r="Y842" s="38"/>
      <c r="Z842" s="38"/>
    </row>
    <row r="843" spans="1:26" ht="22.5" customHeight="1">
      <c r="A843" s="38"/>
      <c r="B843" s="38"/>
      <c r="C843" s="38"/>
      <c r="D843" s="38"/>
      <c r="E843" s="38"/>
      <c r="F843" s="38"/>
      <c r="G843" s="38"/>
      <c r="H843" s="38"/>
      <c r="I843" s="38"/>
      <c r="J843" s="38"/>
      <c r="K843" s="38"/>
      <c r="L843" s="51"/>
      <c r="M843" s="51"/>
      <c r="N843" s="55"/>
      <c r="O843" s="38"/>
      <c r="P843" s="38"/>
      <c r="Q843" s="38"/>
      <c r="R843" s="38"/>
      <c r="S843" s="38"/>
      <c r="T843" s="38"/>
      <c r="U843" s="38"/>
      <c r="V843" s="38"/>
      <c r="W843" s="38"/>
      <c r="X843" s="38"/>
      <c r="Y843" s="38"/>
      <c r="Z843" s="38"/>
    </row>
    <row r="844" spans="1:26" ht="22.5" customHeight="1">
      <c r="A844" s="38"/>
      <c r="B844" s="38"/>
      <c r="C844" s="38"/>
      <c r="D844" s="38"/>
      <c r="E844" s="38"/>
      <c r="F844" s="38"/>
      <c r="G844" s="38"/>
      <c r="H844" s="38"/>
      <c r="I844" s="38"/>
      <c r="J844" s="38"/>
      <c r="K844" s="38"/>
      <c r="L844" s="51"/>
      <c r="M844" s="51"/>
      <c r="N844" s="55"/>
      <c r="O844" s="38"/>
      <c r="P844" s="38"/>
      <c r="Q844" s="38"/>
      <c r="R844" s="38"/>
      <c r="S844" s="38"/>
      <c r="T844" s="38"/>
      <c r="U844" s="38"/>
      <c r="V844" s="38"/>
      <c r="W844" s="38"/>
      <c r="X844" s="38"/>
      <c r="Y844" s="38"/>
      <c r="Z844" s="38"/>
    </row>
    <row r="845" spans="1:26" ht="22.5" customHeight="1">
      <c r="A845" s="38"/>
      <c r="B845" s="38"/>
      <c r="C845" s="38"/>
      <c r="D845" s="38"/>
      <c r="E845" s="38"/>
      <c r="F845" s="38"/>
      <c r="G845" s="38"/>
      <c r="H845" s="38"/>
      <c r="I845" s="38"/>
      <c r="J845" s="38"/>
      <c r="K845" s="38"/>
      <c r="L845" s="51"/>
      <c r="M845" s="51"/>
      <c r="N845" s="55"/>
      <c r="O845" s="38"/>
      <c r="P845" s="38"/>
      <c r="Q845" s="38"/>
      <c r="R845" s="38"/>
      <c r="S845" s="38"/>
      <c r="T845" s="38"/>
      <c r="U845" s="38"/>
      <c r="V845" s="38"/>
      <c r="W845" s="38"/>
      <c r="X845" s="38"/>
      <c r="Y845" s="38"/>
      <c r="Z845" s="38"/>
    </row>
    <row r="846" spans="1:26" ht="22.5" customHeight="1">
      <c r="A846" s="38"/>
      <c r="B846" s="38"/>
      <c r="C846" s="38"/>
      <c r="D846" s="38"/>
      <c r="E846" s="38"/>
      <c r="F846" s="38"/>
      <c r="G846" s="38"/>
      <c r="H846" s="38"/>
      <c r="I846" s="38"/>
      <c r="J846" s="38"/>
      <c r="K846" s="38"/>
      <c r="L846" s="51"/>
      <c r="M846" s="51"/>
      <c r="N846" s="55"/>
      <c r="O846" s="38"/>
      <c r="P846" s="38"/>
      <c r="Q846" s="38"/>
      <c r="R846" s="38"/>
      <c r="S846" s="38"/>
      <c r="T846" s="38"/>
      <c r="U846" s="38"/>
      <c r="V846" s="38"/>
      <c r="W846" s="38"/>
      <c r="X846" s="38"/>
      <c r="Y846" s="38"/>
      <c r="Z846" s="38"/>
    </row>
    <row r="847" spans="1:26" ht="22.5" customHeight="1">
      <c r="A847" s="38"/>
      <c r="B847" s="38"/>
      <c r="C847" s="38"/>
      <c r="D847" s="38"/>
      <c r="E847" s="38"/>
      <c r="F847" s="38"/>
      <c r="G847" s="38"/>
      <c r="H847" s="38"/>
      <c r="I847" s="38"/>
      <c r="J847" s="38"/>
      <c r="K847" s="38"/>
      <c r="L847" s="51"/>
      <c r="M847" s="51"/>
      <c r="N847" s="55"/>
      <c r="O847" s="38"/>
      <c r="P847" s="38"/>
      <c r="Q847" s="38"/>
      <c r="R847" s="38"/>
      <c r="S847" s="38"/>
      <c r="T847" s="38"/>
      <c r="U847" s="38"/>
      <c r="V847" s="38"/>
      <c r="W847" s="38"/>
      <c r="X847" s="38"/>
      <c r="Y847" s="38"/>
      <c r="Z847" s="38"/>
    </row>
    <row r="848" spans="1:26" ht="22.5" customHeight="1">
      <c r="A848" s="38"/>
      <c r="B848" s="38"/>
      <c r="C848" s="38"/>
      <c r="D848" s="38"/>
      <c r="E848" s="38"/>
      <c r="F848" s="38"/>
      <c r="G848" s="38"/>
      <c r="H848" s="38"/>
      <c r="I848" s="38"/>
      <c r="J848" s="38"/>
      <c r="K848" s="38"/>
      <c r="L848" s="51"/>
      <c r="M848" s="51"/>
      <c r="N848" s="55"/>
      <c r="O848" s="38"/>
      <c r="P848" s="38"/>
      <c r="Q848" s="38"/>
      <c r="R848" s="38"/>
      <c r="S848" s="38"/>
      <c r="T848" s="38"/>
      <c r="U848" s="38"/>
      <c r="V848" s="38"/>
      <c r="W848" s="38"/>
      <c r="X848" s="38"/>
      <c r="Y848" s="38"/>
      <c r="Z848" s="38"/>
    </row>
    <row r="849" spans="1:26" ht="22.5" customHeight="1">
      <c r="A849" s="38"/>
      <c r="B849" s="38"/>
      <c r="C849" s="38"/>
      <c r="D849" s="38"/>
      <c r="E849" s="38"/>
      <c r="F849" s="38"/>
      <c r="G849" s="38"/>
      <c r="H849" s="38"/>
      <c r="I849" s="38"/>
      <c r="J849" s="38"/>
      <c r="K849" s="38"/>
      <c r="L849" s="51"/>
      <c r="M849" s="51"/>
      <c r="N849" s="55"/>
      <c r="O849" s="38"/>
      <c r="P849" s="38"/>
      <c r="Q849" s="38"/>
      <c r="R849" s="38"/>
      <c r="S849" s="38"/>
      <c r="T849" s="38"/>
      <c r="U849" s="38"/>
      <c r="V849" s="38"/>
      <c r="W849" s="38"/>
      <c r="X849" s="38"/>
      <c r="Y849" s="38"/>
      <c r="Z849" s="38"/>
    </row>
    <row r="850" spans="1:26" ht="22.5" customHeight="1">
      <c r="A850" s="38"/>
      <c r="B850" s="38"/>
      <c r="C850" s="38"/>
      <c r="D850" s="38"/>
      <c r="E850" s="38"/>
      <c r="F850" s="38"/>
      <c r="G850" s="38"/>
      <c r="H850" s="38"/>
      <c r="I850" s="38"/>
      <c r="J850" s="38"/>
      <c r="K850" s="38"/>
      <c r="L850" s="51"/>
      <c r="M850" s="51"/>
      <c r="N850" s="55"/>
      <c r="O850" s="38"/>
      <c r="P850" s="38"/>
      <c r="Q850" s="38"/>
      <c r="R850" s="38"/>
      <c r="S850" s="38"/>
      <c r="T850" s="38"/>
      <c r="U850" s="38"/>
      <c r="V850" s="38"/>
      <c r="W850" s="38"/>
      <c r="X850" s="38"/>
      <c r="Y850" s="38"/>
      <c r="Z850" s="38"/>
    </row>
    <row r="851" spans="1:26" ht="22.5" customHeight="1">
      <c r="A851" s="38"/>
      <c r="B851" s="38"/>
      <c r="C851" s="38"/>
      <c r="D851" s="38"/>
      <c r="E851" s="38"/>
      <c r="F851" s="38"/>
      <c r="G851" s="38"/>
      <c r="H851" s="38"/>
      <c r="I851" s="38"/>
      <c r="J851" s="38"/>
      <c r="K851" s="38"/>
      <c r="L851" s="51"/>
      <c r="M851" s="51"/>
      <c r="N851" s="55"/>
      <c r="O851" s="38"/>
      <c r="P851" s="38"/>
      <c r="Q851" s="38"/>
      <c r="R851" s="38"/>
      <c r="S851" s="38"/>
      <c r="T851" s="38"/>
      <c r="U851" s="38"/>
      <c r="V851" s="38"/>
      <c r="W851" s="38"/>
      <c r="X851" s="38"/>
      <c r="Y851" s="38"/>
      <c r="Z851" s="38"/>
    </row>
    <row r="852" spans="1:26" ht="22.5" customHeight="1">
      <c r="A852" s="38"/>
      <c r="B852" s="38"/>
      <c r="C852" s="38"/>
      <c r="D852" s="38"/>
      <c r="E852" s="38"/>
      <c r="F852" s="38"/>
      <c r="G852" s="38"/>
      <c r="H852" s="38"/>
      <c r="I852" s="38"/>
      <c r="J852" s="38"/>
      <c r="K852" s="38"/>
      <c r="L852" s="51"/>
      <c r="M852" s="51"/>
      <c r="N852" s="55"/>
      <c r="O852" s="38"/>
      <c r="P852" s="38"/>
      <c r="Q852" s="38"/>
      <c r="R852" s="38"/>
      <c r="S852" s="38"/>
      <c r="T852" s="38"/>
      <c r="U852" s="38"/>
      <c r="V852" s="38"/>
      <c r="W852" s="38"/>
      <c r="X852" s="38"/>
      <c r="Y852" s="38"/>
      <c r="Z852" s="38"/>
    </row>
    <row r="853" spans="1:26" ht="22.5" customHeight="1">
      <c r="A853" s="38"/>
      <c r="B853" s="38"/>
      <c r="C853" s="38"/>
      <c r="D853" s="38"/>
      <c r="E853" s="38"/>
      <c r="F853" s="38"/>
      <c r="G853" s="38"/>
      <c r="H853" s="38"/>
      <c r="I853" s="38"/>
      <c r="J853" s="38"/>
      <c r="K853" s="38"/>
      <c r="L853" s="51"/>
      <c r="M853" s="51"/>
      <c r="N853" s="55"/>
      <c r="O853" s="38"/>
      <c r="P853" s="38"/>
      <c r="Q853" s="38"/>
      <c r="R853" s="38"/>
      <c r="S853" s="38"/>
      <c r="T853" s="38"/>
      <c r="U853" s="38"/>
      <c r="V853" s="38"/>
      <c r="W853" s="38"/>
      <c r="X853" s="38"/>
      <c r="Y853" s="38"/>
      <c r="Z853" s="38"/>
    </row>
    <row r="854" spans="1:26" ht="22.5" customHeight="1">
      <c r="A854" s="38"/>
      <c r="B854" s="38"/>
      <c r="C854" s="38"/>
      <c r="D854" s="38"/>
      <c r="E854" s="38"/>
      <c r="F854" s="38"/>
      <c r="G854" s="38"/>
      <c r="H854" s="38"/>
      <c r="I854" s="38"/>
      <c r="J854" s="38"/>
      <c r="K854" s="38"/>
      <c r="L854" s="51"/>
      <c r="M854" s="51"/>
      <c r="N854" s="55"/>
      <c r="O854" s="38"/>
      <c r="P854" s="38"/>
      <c r="Q854" s="38"/>
      <c r="R854" s="38"/>
      <c r="S854" s="38"/>
      <c r="T854" s="38"/>
      <c r="U854" s="38"/>
      <c r="V854" s="38"/>
      <c r="W854" s="38"/>
      <c r="X854" s="38"/>
      <c r="Y854" s="38"/>
      <c r="Z854" s="38"/>
    </row>
    <row r="855" spans="1:26" ht="22.5" customHeight="1">
      <c r="A855" s="38"/>
      <c r="B855" s="38"/>
      <c r="C855" s="38"/>
      <c r="D855" s="38"/>
      <c r="E855" s="38"/>
      <c r="F855" s="38"/>
      <c r="G855" s="38"/>
      <c r="H855" s="38"/>
      <c r="I855" s="38"/>
      <c r="J855" s="38"/>
      <c r="K855" s="38"/>
      <c r="L855" s="51"/>
      <c r="M855" s="51"/>
      <c r="N855" s="55"/>
      <c r="O855" s="38"/>
      <c r="P855" s="38"/>
      <c r="Q855" s="38"/>
      <c r="R855" s="38"/>
      <c r="S855" s="38"/>
      <c r="T855" s="38"/>
      <c r="U855" s="38"/>
      <c r="V855" s="38"/>
      <c r="W855" s="38"/>
      <c r="X855" s="38"/>
      <c r="Y855" s="38"/>
      <c r="Z855" s="38"/>
    </row>
    <row r="856" spans="1:26" ht="22.5" customHeight="1">
      <c r="A856" s="38"/>
      <c r="B856" s="38"/>
      <c r="C856" s="38"/>
      <c r="D856" s="38"/>
      <c r="E856" s="38"/>
      <c r="F856" s="38"/>
      <c r="G856" s="38"/>
      <c r="H856" s="38"/>
      <c r="I856" s="38"/>
      <c r="J856" s="38"/>
      <c r="K856" s="38"/>
      <c r="L856" s="51"/>
      <c r="M856" s="51"/>
      <c r="N856" s="55"/>
      <c r="O856" s="38"/>
      <c r="P856" s="38"/>
      <c r="Q856" s="38"/>
      <c r="R856" s="38"/>
      <c r="S856" s="38"/>
      <c r="T856" s="38"/>
      <c r="U856" s="38"/>
      <c r="V856" s="38"/>
      <c r="W856" s="38"/>
      <c r="X856" s="38"/>
      <c r="Y856" s="38"/>
      <c r="Z856" s="38"/>
    </row>
    <row r="857" spans="1:26" ht="22.5" customHeight="1">
      <c r="A857" s="38"/>
      <c r="B857" s="38"/>
      <c r="C857" s="38"/>
      <c r="D857" s="38"/>
      <c r="E857" s="38"/>
      <c r="F857" s="38"/>
      <c r="G857" s="38"/>
      <c r="H857" s="38"/>
      <c r="I857" s="38"/>
      <c r="J857" s="38"/>
      <c r="K857" s="38"/>
      <c r="L857" s="51"/>
      <c r="M857" s="51"/>
      <c r="N857" s="55"/>
      <c r="O857" s="38"/>
      <c r="P857" s="38"/>
      <c r="Q857" s="38"/>
      <c r="R857" s="38"/>
      <c r="S857" s="38"/>
      <c r="T857" s="38"/>
      <c r="U857" s="38"/>
      <c r="V857" s="38"/>
      <c r="W857" s="38"/>
      <c r="X857" s="38"/>
      <c r="Y857" s="38"/>
      <c r="Z857" s="38"/>
    </row>
    <row r="858" spans="1:26" ht="22.5" customHeight="1">
      <c r="A858" s="38"/>
      <c r="B858" s="38"/>
      <c r="C858" s="38"/>
      <c r="D858" s="38"/>
      <c r="E858" s="38"/>
      <c r="F858" s="38"/>
      <c r="G858" s="38"/>
      <c r="H858" s="38"/>
      <c r="I858" s="38"/>
      <c r="J858" s="38"/>
      <c r="K858" s="38"/>
      <c r="L858" s="51"/>
      <c r="M858" s="51"/>
      <c r="N858" s="55"/>
      <c r="O858" s="38"/>
      <c r="P858" s="38"/>
      <c r="Q858" s="38"/>
      <c r="R858" s="38"/>
      <c r="S858" s="38"/>
      <c r="T858" s="38"/>
      <c r="U858" s="38"/>
      <c r="V858" s="38"/>
      <c r="W858" s="38"/>
      <c r="X858" s="38"/>
      <c r="Y858" s="38"/>
      <c r="Z858" s="38"/>
    </row>
    <row r="859" spans="1:26" ht="22.5" customHeight="1">
      <c r="A859" s="38"/>
      <c r="B859" s="38"/>
      <c r="C859" s="38"/>
      <c r="D859" s="38"/>
      <c r="E859" s="38"/>
      <c r="F859" s="38"/>
      <c r="G859" s="38"/>
      <c r="H859" s="38"/>
      <c r="I859" s="38"/>
      <c r="J859" s="38"/>
      <c r="K859" s="38"/>
      <c r="L859" s="51"/>
      <c r="M859" s="51"/>
      <c r="N859" s="55"/>
      <c r="O859" s="38"/>
      <c r="P859" s="38"/>
      <c r="Q859" s="38"/>
      <c r="R859" s="38"/>
      <c r="S859" s="38"/>
      <c r="T859" s="38"/>
      <c r="U859" s="38"/>
      <c r="V859" s="38"/>
      <c r="W859" s="38"/>
      <c r="X859" s="38"/>
      <c r="Y859" s="38"/>
      <c r="Z859" s="38"/>
    </row>
    <row r="860" spans="1:26" ht="22.5" customHeight="1">
      <c r="A860" s="38"/>
      <c r="B860" s="38"/>
      <c r="C860" s="38"/>
      <c r="D860" s="38"/>
      <c r="E860" s="38"/>
      <c r="F860" s="38"/>
      <c r="G860" s="38"/>
      <c r="H860" s="38"/>
      <c r="I860" s="38"/>
      <c r="J860" s="38"/>
      <c r="K860" s="38"/>
      <c r="L860" s="51"/>
      <c r="M860" s="51"/>
      <c r="N860" s="55"/>
      <c r="O860" s="38"/>
      <c r="P860" s="38"/>
      <c r="Q860" s="38"/>
      <c r="R860" s="38"/>
      <c r="S860" s="38"/>
      <c r="T860" s="38"/>
      <c r="U860" s="38"/>
      <c r="V860" s="38"/>
      <c r="W860" s="38"/>
      <c r="X860" s="38"/>
      <c r="Y860" s="38"/>
      <c r="Z860" s="38"/>
    </row>
    <row r="861" spans="1:26" ht="22.5" customHeight="1">
      <c r="A861" s="38"/>
      <c r="B861" s="38"/>
      <c r="C861" s="38"/>
      <c r="D861" s="38"/>
      <c r="E861" s="38"/>
      <c r="F861" s="38"/>
      <c r="G861" s="38"/>
      <c r="H861" s="38"/>
      <c r="I861" s="38"/>
      <c r="J861" s="38"/>
      <c r="K861" s="38"/>
      <c r="L861" s="51"/>
      <c r="M861" s="51"/>
      <c r="N861" s="55"/>
      <c r="O861" s="38"/>
      <c r="P861" s="38"/>
      <c r="Q861" s="38"/>
      <c r="R861" s="38"/>
      <c r="S861" s="38"/>
      <c r="T861" s="38"/>
      <c r="U861" s="38"/>
      <c r="V861" s="38"/>
      <c r="W861" s="38"/>
      <c r="X861" s="38"/>
      <c r="Y861" s="38"/>
      <c r="Z861" s="38"/>
    </row>
    <row r="862" spans="1:26" ht="22.5" customHeight="1">
      <c r="A862" s="38"/>
      <c r="B862" s="38"/>
      <c r="C862" s="38"/>
      <c r="D862" s="38"/>
      <c r="E862" s="38"/>
      <c r="F862" s="38"/>
      <c r="G862" s="38"/>
      <c r="H862" s="38"/>
      <c r="I862" s="38"/>
      <c r="J862" s="38"/>
      <c r="K862" s="38"/>
      <c r="L862" s="51"/>
      <c r="M862" s="51"/>
      <c r="N862" s="55"/>
      <c r="O862" s="38"/>
      <c r="P862" s="38"/>
      <c r="Q862" s="38"/>
      <c r="R862" s="38"/>
      <c r="S862" s="38"/>
      <c r="T862" s="38"/>
      <c r="U862" s="38"/>
      <c r="V862" s="38"/>
      <c r="W862" s="38"/>
      <c r="X862" s="38"/>
      <c r="Y862" s="38"/>
      <c r="Z862" s="38"/>
    </row>
    <row r="863" spans="1:26" ht="22.5" customHeight="1">
      <c r="A863" s="38"/>
      <c r="B863" s="38"/>
      <c r="C863" s="38"/>
      <c r="D863" s="38"/>
      <c r="E863" s="38"/>
      <c r="F863" s="38"/>
      <c r="G863" s="38"/>
      <c r="H863" s="38"/>
      <c r="I863" s="38"/>
      <c r="J863" s="38"/>
      <c r="K863" s="38"/>
      <c r="L863" s="51"/>
      <c r="M863" s="51"/>
      <c r="N863" s="55"/>
      <c r="O863" s="38"/>
      <c r="P863" s="38"/>
      <c r="Q863" s="38"/>
      <c r="R863" s="38"/>
      <c r="S863" s="38"/>
      <c r="T863" s="38"/>
      <c r="U863" s="38"/>
      <c r="V863" s="38"/>
      <c r="W863" s="38"/>
      <c r="X863" s="38"/>
      <c r="Y863" s="38"/>
      <c r="Z863" s="38"/>
    </row>
    <row r="864" spans="1:26" ht="22.5" customHeight="1">
      <c r="A864" s="38"/>
      <c r="B864" s="38"/>
      <c r="C864" s="38"/>
      <c r="D864" s="38"/>
      <c r="E864" s="38"/>
      <c r="F864" s="38"/>
      <c r="G864" s="38"/>
      <c r="H864" s="38"/>
      <c r="I864" s="38"/>
      <c r="J864" s="38"/>
      <c r="K864" s="38"/>
      <c r="L864" s="51"/>
      <c r="M864" s="51"/>
      <c r="N864" s="55"/>
      <c r="O864" s="38"/>
      <c r="P864" s="38"/>
      <c r="Q864" s="38"/>
      <c r="R864" s="38"/>
      <c r="S864" s="38"/>
      <c r="T864" s="38"/>
      <c r="U864" s="38"/>
      <c r="V864" s="38"/>
      <c r="W864" s="38"/>
      <c r="X864" s="38"/>
      <c r="Y864" s="38"/>
      <c r="Z864" s="38"/>
    </row>
    <row r="865" spans="1:26" ht="22.5" customHeight="1">
      <c r="A865" s="38"/>
      <c r="B865" s="38"/>
      <c r="C865" s="38"/>
      <c r="D865" s="38"/>
      <c r="E865" s="38"/>
      <c r="F865" s="38"/>
      <c r="G865" s="38"/>
      <c r="H865" s="38"/>
      <c r="I865" s="38"/>
      <c r="J865" s="38"/>
      <c r="K865" s="38"/>
      <c r="L865" s="51"/>
      <c r="M865" s="51"/>
      <c r="N865" s="55"/>
      <c r="O865" s="38"/>
      <c r="P865" s="38"/>
      <c r="Q865" s="38"/>
      <c r="R865" s="38"/>
      <c r="S865" s="38"/>
      <c r="T865" s="38"/>
      <c r="U865" s="38"/>
      <c r="V865" s="38"/>
      <c r="W865" s="38"/>
      <c r="X865" s="38"/>
      <c r="Y865" s="38"/>
      <c r="Z865" s="38"/>
    </row>
    <row r="866" spans="1:26" ht="22.5" customHeight="1">
      <c r="A866" s="38"/>
      <c r="B866" s="38"/>
      <c r="C866" s="38"/>
      <c r="D866" s="38"/>
      <c r="E866" s="38"/>
      <c r="F866" s="38"/>
      <c r="G866" s="38"/>
      <c r="H866" s="38"/>
      <c r="I866" s="38"/>
      <c r="J866" s="38"/>
      <c r="K866" s="38"/>
      <c r="L866" s="51"/>
      <c r="M866" s="51"/>
      <c r="N866" s="55"/>
      <c r="O866" s="38"/>
      <c r="P866" s="38"/>
      <c r="Q866" s="38"/>
      <c r="R866" s="38"/>
      <c r="S866" s="38"/>
      <c r="T866" s="38"/>
      <c r="U866" s="38"/>
      <c r="V866" s="38"/>
      <c r="W866" s="38"/>
      <c r="X866" s="38"/>
      <c r="Y866" s="38"/>
      <c r="Z866" s="38"/>
    </row>
    <row r="867" spans="1:26" ht="22.5" customHeight="1">
      <c r="A867" s="38"/>
      <c r="B867" s="38"/>
      <c r="C867" s="38"/>
      <c r="D867" s="38"/>
      <c r="E867" s="38"/>
      <c r="F867" s="38"/>
      <c r="G867" s="38"/>
      <c r="H867" s="38"/>
      <c r="I867" s="38"/>
      <c r="J867" s="38"/>
      <c r="K867" s="38"/>
      <c r="L867" s="51"/>
      <c r="M867" s="51"/>
      <c r="N867" s="55"/>
      <c r="O867" s="38"/>
      <c r="P867" s="38"/>
      <c r="Q867" s="38"/>
      <c r="R867" s="38"/>
      <c r="S867" s="38"/>
      <c r="T867" s="38"/>
      <c r="U867" s="38"/>
      <c r="V867" s="38"/>
      <c r="W867" s="38"/>
      <c r="X867" s="38"/>
      <c r="Y867" s="38"/>
      <c r="Z867" s="38"/>
    </row>
    <row r="868" spans="1:26" ht="22.5" customHeight="1">
      <c r="A868" s="38"/>
      <c r="B868" s="38"/>
      <c r="C868" s="38"/>
      <c r="D868" s="38"/>
      <c r="E868" s="38"/>
      <c r="F868" s="38"/>
      <c r="G868" s="38"/>
      <c r="H868" s="38"/>
      <c r="I868" s="38"/>
      <c r="J868" s="38"/>
      <c r="K868" s="38"/>
      <c r="L868" s="51"/>
      <c r="M868" s="51"/>
      <c r="N868" s="55"/>
      <c r="O868" s="38"/>
      <c r="P868" s="38"/>
      <c r="Q868" s="38"/>
      <c r="R868" s="38"/>
      <c r="S868" s="38"/>
      <c r="T868" s="38"/>
      <c r="U868" s="38"/>
      <c r="V868" s="38"/>
      <c r="W868" s="38"/>
      <c r="X868" s="38"/>
      <c r="Y868" s="38"/>
      <c r="Z868" s="38"/>
    </row>
    <row r="869" spans="1:26" ht="22.5" customHeight="1">
      <c r="A869" s="38"/>
      <c r="B869" s="38"/>
      <c r="C869" s="38"/>
      <c r="D869" s="38"/>
      <c r="E869" s="38"/>
      <c r="F869" s="38"/>
      <c r="G869" s="38"/>
      <c r="H869" s="38"/>
      <c r="I869" s="38"/>
      <c r="J869" s="38"/>
      <c r="K869" s="38"/>
      <c r="L869" s="51"/>
      <c r="M869" s="51"/>
      <c r="N869" s="55"/>
      <c r="O869" s="38"/>
      <c r="P869" s="38"/>
      <c r="Q869" s="38"/>
      <c r="R869" s="38"/>
      <c r="S869" s="38"/>
      <c r="T869" s="38"/>
      <c r="U869" s="38"/>
      <c r="V869" s="38"/>
      <c r="W869" s="38"/>
      <c r="X869" s="38"/>
      <c r="Y869" s="38"/>
      <c r="Z869" s="38"/>
    </row>
    <row r="870" spans="1:26" ht="22.5" customHeight="1">
      <c r="A870" s="38"/>
      <c r="B870" s="38"/>
      <c r="C870" s="38"/>
      <c r="D870" s="38"/>
      <c r="E870" s="38"/>
      <c r="F870" s="38"/>
      <c r="G870" s="38"/>
      <c r="H870" s="38"/>
      <c r="I870" s="38"/>
      <c r="J870" s="38"/>
      <c r="K870" s="38"/>
      <c r="L870" s="51"/>
      <c r="M870" s="51"/>
      <c r="N870" s="55"/>
      <c r="O870" s="38"/>
      <c r="P870" s="38"/>
      <c r="Q870" s="38"/>
      <c r="R870" s="38"/>
      <c r="S870" s="38"/>
      <c r="T870" s="38"/>
      <c r="U870" s="38"/>
      <c r="V870" s="38"/>
      <c r="W870" s="38"/>
      <c r="X870" s="38"/>
      <c r="Y870" s="38"/>
      <c r="Z870" s="38"/>
    </row>
    <row r="871" spans="1:26" ht="22.5" customHeight="1">
      <c r="A871" s="38"/>
      <c r="B871" s="38"/>
      <c r="C871" s="38"/>
      <c r="D871" s="38"/>
      <c r="E871" s="38"/>
      <c r="F871" s="38"/>
      <c r="G871" s="38"/>
      <c r="H871" s="38"/>
      <c r="I871" s="38"/>
      <c r="J871" s="38"/>
      <c r="K871" s="38"/>
      <c r="L871" s="51"/>
      <c r="M871" s="51"/>
      <c r="N871" s="55"/>
      <c r="O871" s="38"/>
      <c r="P871" s="38"/>
      <c r="Q871" s="38"/>
      <c r="R871" s="38"/>
      <c r="S871" s="38"/>
      <c r="T871" s="38"/>
      <c r="U871" s="38"/>
      <c r="V871" s="38"/>
      <c r="W871" s="38"/>
      <c r="X871" s="38"/>
      <c r="Y871" s="38"/>
      <c r="Z871" s="38"/>
    </row>
    <row r="872" spans="1:26" ht="22.5" customHeight="1">
      <c r="A872" s="38"/>
      <c r="B872" s="38"/>
      <c r="C872" s="38"/>
      <c r="D872" s="38"/>
      <c r="E872" s="38"/>
      <c r="F872" s="38"/>
      <c r="G872" s="38"/>
      <c r="H872" s="38"/>
      <c r="I872" s="38"/>
      <c r="J872" s="38"/>
      <c r="K872" s="38"/>
      <c r="L872" s="51"/>
      <c r="M872" s="51"/>
      <c r="N872" s="55"/>
      <c r="O872" s="38"/>
      <c r="P872" s="38"/>
      <c r="Q872" s="38"/>
      <c r="R872" s="38"/>
      <c r="S872" s="38"/>
      <c r="T872" s="38"/>
      <c r="U872" s="38"/>
      <c r="V872" s="38"/>
      <c r="W872" s="38"/>
      <c r="X872" s="38"/>
      <c r="Y872" s="38"/>
      <c r="Z872" s="38"/>
    </row>
    <row r="873" spans="1:26" ht="22.5" customHeight="1">
      <c r="A873" s="38"/>
      <c r="B873" s="38"/>
      <c r="C873" s="38"/>
      <c r="D873" s="38"/>
      <c r="E873" s="38"/>
      <c r="F873" s="38"/>
      <c r="G873" s="38"/>
      <c r="H873" s="38"/>
      <c r="I873" s="38"/>
      <c r="J873" s="38"/>
      <c r="K873" s="38"/>
      <c r="L873" s="51"/>
      <c r="M873" s="51"/>
      <c r="N873" s="55"/>
      <c r="O873" s="38"/>
      <c r="P873" s="38"/>
      <c r="Q873" s="38"/>
      <c r="R873" s="38"/>
      <c r="S873" s="38"/>
      <c r="T873" s="38"/>
      <c r="U873" s="38"/>
      <c r="V873" s="38"/>
      <c r="W873" s="38"/>
      <c r="X873" s="38"/>
      <c r="Y873" s="38"/>
      <c r="Z873" s="38"/>
    </row>
    <row r="874" spans="1:26" ht="22.5" customHeight="1">
      <c r="A874" s="38"/>
      <c r="B874" s="38"/>
      <c r="C874" s="38"/>
      <c r="D874" s="38"/>
      <c r="E874" s="38"/>
      <c r="F874" s="38"/>
      <c r="G874" s="38"/>
      <c r="H874" s="38"/>
      <c r="I874" s="38"/>
      <c r="J874" s="38"/>
      <c r="K874" s="38"/>
      <c r="L874" s="51"/>
      <c r="M874" s="51"/>
      <c r="N874" s="55"/>
      <c r="O874" s="38"/>
      <c r="P874" s="38"/>
      <c r="Q874" s="38"/>
      <c r="R874" s="38"/>
      <c r="S874" s="38"/>
      <c r="T874" s="38"/>
      <c r="U874" s="38"/>
      <c r="V874" s="38"/>
      <c r="W874" s="38"/>
      <c r="X874" s="38"/>
      <c r="Y874" s="38"/>
      <c r="Z874" s="38"/>
    </row>
    <row r="875" spans="1:26" ht="22.5" customHeight="1">
      <c r="A875" s="38"/>
      <c r="B875" s="38"/>
      <c r="C875" s="38"/>
      <c r="D875" s="38"/>
      <c r="E875" s="38"/>
      <c r="F875" s="38"/>
      <c r="G875" s="38"/>
      <c r="H875" s="38"/>
      <c r="I875" s="38"/>
      <c r="J875" s="38"/>
      <c r="K875" s="38"/>
      <c r="L875" s="51"/>
      <c r="M875" s="51"/>
      <c r="N875" s="55"/>
      <c r="O875" s="38"/>
      <c r="P875" s="38"/>
      <c r="Q875" s="38"/>
      <c r="R875" s="38"/>
      <c r="S875" s="38"/>
      <c r="T875" s="38"/>
      <c r="U875" s="38"/>
      <c r="V875" s="38"/>
      <c r="W875" s="38"/>
      <c r="X875" s="38"/>
      <c r="Y875" s="38"/>
      <c r="Z875" s="38"/>
    </row>
    <row r="876" spans="1:26" ht="22.5" customHeight="1">
      <c r="A876" s="38"/>
      <c r="B876" s="38"/>
      <c r="C876" s="38"/>
      <c r="D876" s="38"/>
      <c r="E876" s="38"/>
      <c r="F876" s="38"/>
      <c r="G876" s="38"/>
      <c r="H876" s="38"/>
      <c r="I876" s="38"/>
      <c r="J876" s="38"/>
      <c r="K876" s="38"/>
      <c r="L876" s="51"/>
      <c r="M876" s="51"/>
      <c r="N876" s="55"/>
      <c r="O876" s="38"/>
      <c r="P876" s="38"/>
      <c r="Q876" s="38"/>
      <c r="R876" s="38"/>
      <c r="S876" s="38"/>
      <c r="T876" s="38"/>
      <c r="U876" s="38"/>
      <c r="V876" s="38"/>
      <c r="W876" s="38"/>
      <c r="X876" s="38"/>
      <c r="Y876" s="38"/>
      <c r="Z876" s="38"/>
    </row>
    <row r="877" spans="1:26" ht="22.5" customHeight="1">
      <c r="A877" s="38"/>
      <c r="B877" s="38"/>
      <c r="C877" s="38"/>
      <c r="D877" s="38"/>
      <c r="E877" s="38"/>
      <c r="F877" s="38"/>
      <c r="G877" s="38"/>
      <c r="H877" s="38"/>
      <c r="I877" s="38"/>
      <c r="J877" s="38"/>
      <c r="K877" s="38"/>
      <c r="L877" s="51"/>
      <c r="M877" s="51"/>
      <c r="N877" s="55"/>
      <c r="O877" s="38"/>
      <c r="P877" s="38"/>
      <c r="Q877" s="38"/>
      <c r="R877" s="38"/>
      <c r="S877" s="38"/>
      <c r="T877" s="38"/>
      <c r="U877" s="38"/>
      <c r="V877" s="38"/>
      <c r="W877" s="38"/>
      <c r="X877" s="38"/>
      <c r="Y877" s="38"/>
      <c r="Z877" s="38"/>
    </row>
    <row r="878" spans="1:26" ht="22.5" customHeight="1">
      <c r="A878" s="38"/>
      <c r="B878" s="38"/>
      <c r="C878" s="38"/>
      <c r="D878" s="38"/>
      <c r="E878" s="38"/>
      <c r="F878" s="38"/>
      <c r="G878" s="38"/>
      <c r="H878" s="38"/>
      <c r="I878" s="38"/>
      <c r="J878" s="38"/>
      <c r="K878" s="38"/>
      <c r="L878" s="51"/>
      <c r="M878" s="51"/>
      <c r="N878" s="55"/>
      <c r="O878" s="38"/>
      <c r="P878" s="38"/>
      <c r="Q878" s="38"/>
      <c r="R878" s="38"/>
      <c r="S878" s="38"/>
      <c r="T878" s="38"/>
      <c r="U878" s="38"/>
      <c r="V878" s="38"/>
      <c r="W878" s="38"/>
      <c r="X878" s="38"/>
      <c r="Y878" s="38"/>
      <c r="Z878" s="38"/>
    </row>
    <row r="879" spans="1:26" ht="22.5" customHeight="1">
      <c r="A879" s="38"/>
      <c r="B879" s="38"/>
      <c r="C879" s="38"/>
      <c r="D879" s="38"/>
      <c r="E879" s="38"/>
      <c r="F879" s="38"/>
      <c r="G879" s="38"/>
      <c r="H879" s="38"/>
      <c r="I879" s="38"/>
      <c r="J879" s="38"/>
      <c r="K879" s="38"/>
      <c r="L879" s="51"/>
      <c r="M879" s="51"/>
      <c r="N879" s="55"/>
      <c r="O879" s="38"/>
      <c r="P879" s="38"/>
      <c r="Q879" s="38"/>
      <c r="R879" s="38"/>
      <c r="S879" s="38"/>
      <c r="T879" s="38"/>
      <c r="U879" s="38"/>
      <c r="V879" s="38"/>
      <c r="W879" s="38"/>
      <c r="X879" s="38"/>
      <c r="Y879" s="38"/>
      <c r="Z879" s="38"/>
    </row>
    <row r="880" spans="1:26" ht="22.5" customHeight="1">
      <c r="A880" s="38"/>
      <c r="B880" s="38"/>
      <c r="C880" s="38"/>
      <c r="D880" s="38"/>
      <c r="E880" s="38"/>
      <c r="F880" s="38"/>
      <c r="G880" s="38"/>
      <c r="H880" s="38"/>
      <c r="I880" s="38"/>
      <c r="J880" s="38"/>
      <c r="K880" s="38"/>
      <c r="L880" s="51"/>
      <c r="M880" s="51"/>
      <c r="N880" s="55"/>
      <c r="O880" s="38"/>
      <c r="P880" s="38"/>
      <c r="Q880" s="38"/>
      <c r="R880" s="38"/>
      <c r="S880" s="38"/>
      <c r="T880" s="38"/>
      <c r="U880" s="38"/>
      <c r="V880" s="38"/>
      <c r="W880" s="38"/>
      <c r="X880" s="38"/>
      <c r="Y880" s="38"/>
      <c r="Z880" s="38"/>
    </row>
    <row r="881" spans="1:26" ht="22.5" customHeight="1">
      <c r="A881" s="38"/>
      <c r="B881" s="38"/>
      <c r="C881" s="38"/>
      <c r="D881" s="38"/>
      <c r="E881" s="38"/>
      <c r="F881" s="38"/>
      <c r="G881" s="38"/>
      <c r="H881" s="38"/>
      <c r="I881" s="38"/>
      <c r="J881" s="38"/>
      <c r="K881" s="38"/>
      <c r="L881" s="51"/>
      <c r="M881" s="51"/>
      <c r="N881" s="55"/>
      <c r="O881" s="38"/>
      <c r="P881" s="38"/>
      <c r="Q881" s="38"/>
      <c r="R881" s="38"/>
      <c r="S881" s="38"/>
      <c r="T881" s="38"/>
      <c r="U881" s="38"/>
      <c r="V881" s="38"/>
      <c r="W881" s="38"/>
      <c r="X881" s="38"/>
      <c r="Y881" s="38"/>
      <c r="Z881" s="38"/>
    </row>
    <row r="882" spans="1:26" ht="22.5" customHeight="1">
      <c r="A882" s="38"/>
      <c r="B882" s="38"/>
      <c r="C882" s="38"/>
      <c r="D882" s="38"/>
      <c r="E882" s="38"/>
      <c r="F882" s="38"/>
      <c r="G882" s="38"/>
      <c r="H882" s="38"/>
      <c r="I882" s="38"/>
      <c r="J882" s="38"/>
      <c r="K882" s="38"/>
      <c r="L882" s="51"/>
      <c r="M882" s="51"/>
      <c r="N882" s="55"/>
      <c r="O882" s="38"/>
      <c r="P882" s="38"/>
      <c r="Q882" s="38"/>
      <c r="R882" s="38"/>
      <c r="S882" s="38"/>
      <c r="T882" s="38"/>
      <c r="U882" s="38"/>
      <c r="V882" s="38"/>
      <c r="W882" s="38"/>
      <c r="X882" s="38"/>
      <c r="Y882" s="38"/>
      <c r="Z882" s="38"/>
    </row>
    <row r="883" spans="1:26" ht="22.5" customHeight="1">
      <c r="A883" s="38"/>
      <c r="B883" s="38"/>
      <c r="C883" s="38"/>
      <c r="D883" s="38"/>
      <c r="E883" s="38"/>
      <c r="F883" s="38"/>
      <c r="G883" s="38"/>
      <c r="H883" s="38"/>
      <c r="I883" s="38"/>
      <c r="J883" s="38"/>
      <c r="K883" s="38"/>
      <c r="L883" s="51"/>
      <c r="M883" s="51"/>
      <c r="N883" s="55"/>
      <c r="O883" s="38"/>
      <c r="P883" s="38"/>
      <c r="Q883" s="38"/>
      <c r="R883" s="38"/>
      <c r="S883" s="38"/>
      <c r="T883" s="38"/>
      <c r="U883" s="38"/>
      <c r="V883" s="38"/>
      <c r="W883" s="38"/>
      <c r="X883" s="38"/>
      <c r="Y883" s="38"/>
      <c r="Z883" s="38"/>
    </row>
    <row r="884" spans="1:26" ht="22.5" customHeight="1">
      <c r="A884" s="38"/>
      <c r="B884" s="38"/>
      <c r="C884" s="38"/>
      <c r="D884" s="38"/>
      <c r="E884" s="38"/>
      <c r="F884" s="38"/>
      <c r="G884" s="38"/>
      <c r="H884" s="38"/>
      <c r="I884" s="38"/>
      <c r="J884" s="38"/>
      <c r="K884" s="38"/>
      <c r="L884" s="51"/>
      <c r="M884" s="51"/>
      <c r="N884" s="55"/>
      <c r="O884" s="38"/>
      <c r="P884" s="38"/>
      <c r="Q884" s="38"/>
      <c r="R884" s="38"/>
      <c r="S884" s="38"/>
      <c r="T884" s="38"/>
      <c r="U884" s="38"/>
      <c r="V884" s="38"/>
      <c r="W884" s="38"/>
      <c r="X884" s="38"/>
      <c r="Y884" s="38"/>
      <c r="Z884" s="38"/>
    </row>
    <row r="885" spans="1:26" ht="22.5" customHeight="1">
      <c r="A885" s="38"/>
      <c r="B885" s="38"/>
      <c r="C885" s="38"/>
      <c r="D885" s="38"/>
      <c r="E885" s="38"/>
      <c r="F885" s="38"/>
      <c r="G885" s="38"/>
      <c r="H885" s="38"/>
      <c r="I885" s="38"/>
      <c r="J885" s="38"/>
      <c r="K885" s="38"/>
      <c r="L885" s="51"/>
      <c r="M885" s="51"/>
      <c r="N885" s="55"/>
      <c r="O885" s="38"/>
      <c r="P885" s="38"/>
      <c r="Q885" s="38"/>
      <c r="R885" s="38"/>
      <c r="S885" s="38"/>
      <c r="T885" s="38"/>
      <c r="U885" s="38"/>
      <c r="V885" s="38"/>
      <c r="W885" s="38"/>
      <c r="X885" s="38"/>
      <c r="Y885" s="38"/>
      <c r="Z885" s="38"/>
    </row>
    <row r="886" spans="1:26" ht="22.5" customHeight="1">
      <c r="A886" s="38"/>
      <c r="B886" s="38"/>
      <c r="C886" s="38"/>
      <c r="D886" s="38"/>
      <c r="E886" s="38"/>
      <c r="F886" s="38"/>
      <c r="G886" s="38"/>
      <c r="H886" s="38"/>
      <c r="I886" s="38"/>
      <c r="J886" s="38"/>
      <c r="K886" s="38"/>
      <c r="L886" s="51"/>
      <c r="M886" s="51"/>
      <c r="N886" s="55"/>
      <c r="O886" s="38"/>
      <c r="P886" s="38"/>
      <c r="Q886" s="38"/>
      <c r="R886" s="38"/>
      <c r="S886" s="38"/>
      <c r="T886" s="38"/>
      <c r="U886" s="38"/>
      <c r="V886" s="38"/>
      <c r="W886" s="38"/>
      <c r="X886" s="38"/>
      <c r="Y886" s="38"/>
      <c r="Z886" s="38"/>
    </row>
    <row r="887" spans="1:26" ht="22.5" customHeight="1">
      <c r="A887" s="38"/>
      <c r="B887" s="38"/>
      <c r="C887" s="38"/>
      <c r="D887" s="38"/>
      <c r="E887" s="38"/>
      <c r="F887" s="38"/>
      <c r="G887" s="38"/>
      <c r="H887" s="38"/>
      <c r="I887" s="38"/>
      <c r="J887" s="38"/>
      <c r="K887" s="38"/>
      <c r="L887" s="51"/>
      <c r="M887" s="51"/>
      <c r="N887" s="55"/>
      <c r="O887" s="38"/>
      <c r="P887" s="38"/>
      <c r="Q887" s="38"/>
      <c r="R887" s="38"/>
      <c r="S887" s="38"/>
      <c r="T887" s="38"/>
      <c r="U887" s="38"/>
      <c r="V887" s="38"/>
      <c r="W887" s="38"/>
      <c r="X887" s="38"/>
      <c r="Y887" s="38"/>
      <c r="Z887" s="38"/>
    </row>
    <row r="888" spans="1:26" ht="22.5" customHeight="1">
      <c r="A888" s="38"/>
      <c r="B888" s="38"/>
      <c r="C888" s="38"/>
      <c r="D888" s="38"/>
      <c r="E888" s="38"/>
      <c r="F888" s="38"/>
      <c r="G888" s="38"/>
      <c r="H888" s="38"/>
      <c r="I888" s="38"/>
      <c r="J888" s="38"/>
      <c r="K888" s="38"/>
      <c r="L888" s="51"/>
      <c r="M888" s="51"/>
      <c r="N888" s="55"/>
      <c r="O888" s="38"/>
      <c r="P888" s="38"/>
      <c r="Q888" s="38"/>
      <c r="R888" s="38"/>
      <c r="S888" s="38"/>
      <c r="T888" s="38"/>
      <c r="U888" s="38"/>
      <c r="V888" s="38"/>
      <c r="W888" s="38"/>
      <c r="X888" s="38"/>
      <c r="Y888" s="38"/>
      <c r="Z888" s="38"/>
    </row>
    <row r="889" spans="1:26" ht="22.5" customHeight="1">
      <c r="A889" s="38"/>
      <c r="B889" s="38"/>
      <c r="C889" s="38"/>
      <c r="D889" s="38"/>
      <c r="E889" s="38"/>
      <c r="F889" s="38"/>
      <c r="G889" s="38"/>
      <c r="H889" s="38"/>
      <c r="I889" s="38"/>
      <c r="J889" s="38"/>
      <c r="K889" s="38"/>
      <c r="L889" s="51"/>
      <c r="M889" s="51"/>
      <c r="N889" s="55"/>
      <c r="O889" s="38"/>
      <c r="P889" s="38"/>
      <c r="Q889" s="38"/>
      <c r="R889" s="38"/>
      <c r="S889" s="38"/>
      <c r="T889" s="38"/>
      <c r="U889" s="38"/>
      <c r="V889" s="38"/>
      <c r="W889" s="38"/>
      <c r="X889" s="38"/>
      <c r="Y889" s="38"/>
      <c r="Z889" s="38"/>
    </row>
    <row r="890" spans="1:26" ht="22.5" customHeight="1">
      <c r="A890" s="38"/>
      <c r="B890" s="38"/>
      <c r="C890" s="38"/>
      <c r="D890" s="38"/>
      <c r="E890" s="38"/>
      <c r="F890" s="38"/>
      <c r="G890" s="38"/>
      <c r="H890" s="38"/>
      <c r="I890" s="38"/>
      <c r="J890" s="38"/>
      <c r="K890" s="38"/>
      <c r="L890" s="51"/>
      <c r="M890" s="51"/>
      <c r="N890" s="55"/>
      <c r="O890" s="38"/>
      <c r="P890" s="38"/>
      <c r="Q890" s="38"/>
      <c r="R890" s="38"/>
      <c r="S890" s="38"/>
      <c r="T890" s="38"/>
      <c r="U890" s="38"/>
      <c r="V890" s="38"/>
      <c r="W890" s="38"/>
      <c r="X890" s="38"/>
      <c r="Y890" s="38"/>
      <c r="Z890" s="38"/>
    </row>
    <row r="891" spans="1:26" ht="22.5" customHeight="1">
      <c r="A891" s="38"/>
      <c r="B891" s="38"/>
      <c r="C891" s="38"/>
      <c r="D891" s="38"/>
      <c r="E891" s="38"/>
      <c r="F891" s="38"/>
      <c r="G891" s="38"/>
      <c r="H891" s="38"/>
      <c r="I891" s="38"/>
      <c r="J891" s="38"/>
      <c r="K891" s="38"/>
      <c r="L891" s="51"/>
      <c r="M891" s="51"/>
      <c r="N891" s="55"/>
      <c r="O891" s="38"/>
      <c r="P891" s="38"/>
      <c r="Q891" s="38"/>
      <c r="R891" s="38"/>
      <c r="S891" s="38"/>
      <c r="T891" s="38"/>
      <c r="U891" s="38"/>
      <c r="V891" s="38"/>
      <c r="W891" s="38"/>
      <c r="X891" s="38"/>
      <c r="Y891" s="38"/>
      <c r="Z891" s="38"/>
    </row>
    <row r="892" spans="1:26" ht="22.5" customHeight="1">
      <c r="A892" s="38"/>
      <c r="B892" s="38"/>
      <c r="C892" s="38"/>
      <c r="D892" s="38"/>
      <c r="E892" s="38"/>
      <c r="F892" s="38"/>
      <c r="G892" s="38"/>
      <c r="H892" s="38"/>
      <c r="I892" s="38"/>
      <c r="J892" s="38"/>
      <c r="K892" s="38"/>
      <c r="L892" s="51"/>
      <c r="M892" s="51"/>
      <c r="N892" s="55"/>
      <c r="O892" s="38"/>
      <c r="P892" s="38"/>
      <c r="Q892" s="38"/>
      <c r="R892" s="38"/>
      <c r="S892" s="38"/>
      <c r="T892" s="38"/>
      <c r="U892" s="38"/>
      <c r="V892" s="38"/>
      <c r="W892" s="38"/>
      <c r="X892" s="38"/>
      <c r="Y892" s="38"/>
      <c r="Z892" s="38"/>
    </row>
    <row r="893" spans="1:26" ht="22.5" customHeight="1">
      <c r="A893" s="38"/>
      <c r="B893" s="38"/>
      <c r="C893" s="38"/>
      <c r="D893" s="38"/>
      <c r="E893" s="38"/>
      <c r="F893" s="38"/>
      <c r="G893" s="38"/>
      <c r="H893" s="38"/>
      <c r="I893" s="38"/>
      <c r="J893" s="38"/>
      <c r="K893" s="38"/>
      <c r="L893" s="51"/>
      <c r="M893" s="51"/>
      <c r="N893" s="55"/>
      <c r="O893" s="38"/>
      <c r="P893" s="38"/>
      <c r="Q893" s="38"/>
      <c r="R893" s="38"/>
      <c r="S893" s="38"/>
      <c r="T893" s="38"/>
      <c r="U893" s="38"/>
      <c r="V893" s="38"/>
      <c r="W893" s="38"/>
      <c r="X893" s="38"/>
      <c r="Y893" s="38"/>
      <c r="Z893" s="38"/>
    </row>
    <row r="894" spans="1:26" ht="22.5" customHeight="1">
      <c r="A894" s="38"/>
      <c r="B894" s="38"/>
      <c r="C894" s="38"/>
      <c r="D894" s="38"/>
      <c r="E894" s="38"/>
      <c r="F894" s="38"/>
      <c r="G894" s="38"/>
      <c r="H894" s="38"/>
      <c r="I894" s="38"/>
      <c r="J894" s="38"/>
      <c r="K894" s="38"/>
      <c r="L894" s="51"/>
      <c r="M894" s="51"/>
      <c r="N894" s="55"/>
      <c r="O894" s="38"/>
      <c r="P894" s="38"/>
      <c r="Q894" s="38"/>
      <c r="R894" s="38"/>
      <c r="S894" s="38"/>
      <c r="T894" s="38"/>
      <c r="U894" s="38"/>
      <c r="V894" s="38"/>
      <c r="W894" s="38"/>
      <c r="X894" s="38"/>
      <c r="Y894" s="38"/>
      <c r="Z894" s="38"/>
    </row>
    <row r="895" spans="1:26" ht="22.5" customHeight="1">
      <c r="A895" s="38"/>
      <c r="B895" s="38"/>
      <c r="C895" s="38"/>
      <c r="D895" s="38"/>
      <c r="E895" s="38"/>
      <c r="F895" s="38"/>
      <c r="G895" s="38"/>
      <c r="H895" s="38"/>
      <c r="I895" s="38"/>
      <c r="J895" s="38"/>
      <c r="K895" s="38"/>
      <c r="L895" s="51"/>
      <c r="M895" s="51"/>
      <c r="N895" s="55"/>
      <c r="O895" s="38"/>
      <c r="P895" s="38"/>
      <c r="Q895" s="38"/>
      <c r="R895" s="38"/>
      <c r="S895" s="38"/>
      <c r="T895" s="38"/>
      <c r="U895" s="38"/>
      <c r="V895" s="38"/>
      <c r="W895" s="38"/>
      <c r="X895" s="38"/>
      <c r="Y895" s="38"/>
      <c r="Z895" s="38"/>
    </row>
    <row r="896" spans="1:26" ht="22.5" customHeight="1">
      <c r="A896" s="38"/>
      <c r="B896" s="38"/>
      <c r="C896" s="38"/>
      <c r="D896" s="38"/>
      <c r="E896" s="38"/>
      <c r="F896" s="38"/>
      <c r="G896" s="38"/>
      <c r="H896" s="38"/>
      <c r="I896" s="38"/>
      <c r="J896" s="38"/>
      <c r="K896" s="38"/>
      <c r="L896" s="51"/>
      <c r="M896" s="51"/>
      <c r="N896" s="55"/>
      <c r="O896" s="38"/>
      <c r="P896" s="38"/>
      <c r="Q896" s="38"/>
      <c r="R896" s="38"/>
      <c r="S896" s="38"/>
      <c r="T896" s="38"/>
      <c r="U896" s="38"/>
      <c r="V896" s="38"/>
      <c r="W896" s="38"/>
      <c r="X896" s="38"/>
      <c r="Y896" s="38"/>
      <c r="Z896" s="38"/>
    </row>
    <row r="897" spans="1:26" ht="22.5" customHeight="1">
      <c r="A897" s="38"/>
      <c r="B897" s="38"/>
      <c r="C897" s="38"/>
      <c r="D897" s="38"/>
      <c r="E897" s="38"/>
      <c r="F897" s="38"/>
      <c r="G897" s="38"/>
      <c r="H897" s="38"/>
      <c r="I897" s="38"/>
      <c r="J897" s="38"/>
      <c r="K897" s="38"/>
      <c r="L897" s="51"/>
      <c r="M897" s="51"/>
      <c r="N897" s="55"/>
      <c r="O897" s="38"/>
      <c r="P897" s="38"/>
      <c r="Q897" s="38"/>
      <c r="R897" s="38"/>
      <c r="S897" s="38"/>
      <c r="T897" s="38"/>
      <c r="U897" s="38"/>
      <c r="V897" s="38"/>
      <c r="W897" s="38"/>
      <c r="X897" s="38"/>
      <c r="Y897" s="38"/>
      <c r="Z897" s="38"/>
    </row>
    <row r="898" spans="1:26" ht="22.5" customHeight="1">
      <c r="A898" s="38"/>
      <c r="B898" s="38"/>
      <c r="C898" s="38"/>
      <c r="D898" s="38"/>
      <c r="E898" s="38"/>
      <c r="F898" s="38"/>
      <c r="G898" s="38"/>
      <c r="H898" s="38"/>
      <c r="I898" s="38"/>
      <c r="J898" s="38"/>
      <c r="K898" s="38"/>
      <c r="L898" s="51"/>
      <c r="M898" s="51"/>
      <c r="N898" s="55"/>
      <c r="O898" s="38"/>
      <c r="P898" s="38"/>
      <c r="Q898" s="38"/>
      <c r="R898" s="38"/>
      <c r="S898" s="38"/>
      <c r="T898" s="38"/>
      <c r="U898" s="38"/>
      <c r="V898" s="38"/>
      <c r="W898" s="38"/>
      <c r="X898" s="38"/>
      <c r="Y898" s="38"/>
      <c r="Z898" s="38"/>
    </row>
    <row r="899" spans="1:26" ht="22.5" customHeight="1">
      <c r="A899" s="38"/>
      <c r="B899" s="38"/>
      <c r="C899" s="38"/>
      <c r="D899" s="38"/>
      <c r="E899" s="38"/>
      <c r="F899" s="38"/>
      <c r="G899" s="38"/>
      <c r="H899" s="38"/>
      <c r="I899" s="38"/>
      <c r="J899" s="38"/>
      <c r="K899" s="38"/>
      <c r="L899" s="51"/>
      <c r="M899" s="51"/>
      <c r="N899" s="55"/>
      <c r="O899" s="38"/>
      <c r="P899" s="38"/>
      <c r="Q899" s="38"/>
      <c r="R899" s="38"/>
      <c r="S899" s="38"/>
      <c r="T899" s="38"/>
      <c r="U899" s="38"/>
      <c r="V899" s="38"/>
      <c r="W899" s="38"/>
      <c r="X899" s="38"/>
      <c r="Y899" s="38"/>
      <c r="Z899" s="38"/>
    </row>
    <row r="900" spans="1:26" ht="22.5" customHeight="1">
      <c r="A900" s="38"/>
      <c r="B900" s="38"/>
      <c r="C900" s="38"/>
      <c r="D900" s="38"/>
      <c r="E900" s="38"/>
      <c r="F900" s="38"/>
      <c r="G900" s="38"/>
      <c r="H900" s="38"/>
      <c r="I900" s="38"/>
      <c r="J900" s="38"/>
      <c r="K900" s="38"/>
      <c r="L900" s="51"/>
      <c r="M900" s="51"/>
      <c r="N900" s="55"/>
      <c r="O900" s="38"/>
      <c r="P900" s="38"/>
      <c r="Q900" s="38"/>
      <c r="R900" s="38"/>
      <c r="S900" s="38"/>
      <c r="T900" s="38"/>
      <c r="U900" s="38"/>
      <c r="V900" s="38"/>
      <c r="W900" s="38"/>
      <c r="X900" s="38"/>
      <c r="Y900" s="38"/>
      <c r="Z900" s="38"/>
    </row>
    <row r="901" spans="1:26" ht="22.5" customHeight="1">
      <c r="A901" s="38"/>
      <c r="B901" s="38"/>
      <c r="C901" s="38"/>
      <c r="D901" s="38"/>
      <c r="E901" s="38"/>
      <c r="F901" s="38"/>
      <c r="G901" s="38"/>
      <c r="H901" s="38"/>
      <c r="I901" s="38"/>
      <c r="J901" s="38"/>
      <c r="K901" s="38"/>
      <c r="L901" s="51"/>
      <c r="M901" s="51"/>
      <c r="N901" s="55"/>
      <c r="O901" s="38"/>
      <c r="P901" s="38"/>
      <c r="Q901" s="38"/>
      <c r="R901" s="38"/>
      <c r="S901" s="38"/>
      <c r="T901" s="38"/>
      <c r="U901" s="38"/>
      <c r="V901" s="38"/>
      <c r="W901" s="38"/>
      <c r="X901" s="38"/>
      <c r="Y901" s="38"/>
      <c r="Z901" s="38"/>
    </row>
    <row r="902" spans="1:26" ht="22.5" customHeight="1">
      <c r="A902" s="38"/>
      <c r="B902" s="38"/>
      <c r="C902" s="38"/>
      <c r="D902" s="38"/>
      <c r="E902" s="38"/>
      <c r="F902" s="38"/>
      <c r="G902" s="38"/>
      <c r="H902" s="38"/>
      <c r="I902" s="38"/>
      <c r="J902" s="38"/>
      <c r="K902" s="38"/>
      <c r="L902" s="51"/>
      <c r="M902" s="51"/>
      <c r="N902" s="55"/>
      <c r="O902" s="38"/>
      <c r="P902" s="38"/>
      <c r="Q902" s="38"/>
      <c r="R902" s="38"/>
      <c r="S902" s="38"/>
      <c r="T902" s="38"/>
      <c r="U902" s="38"/>
      <c r="V902" s="38"/>
      <c r="W902" s="38"/>
      <c r="X902" s="38"/>
      <c r="Y902" s="38"/>
      <c r="Z902" s="38"/>
    </row>
    <row r="903" spans="1:26" ht="22.5" customHeight="1">
      <c r="A903" s="38"/>
      <c r="B903" s="38"/>
      <c r="C903" s="38"/>
      <c r="D903" s="38"/>
      <c r="E903" s="38"/>
      <c r="F903" s="38"/>
      <c r="G903" s="38"/>
      <c r="H903" s="38"/>
      <c r="I903" s="38"/>
      <c r="J903" s="38"/>
      <c r="K903" s="38"/>
      <c r="L903" s="51"/>
      <c r="M903" s="51"/>
      <c r="N903" s="55"/>
      <c r="O903" s="38"/>
      <c r="P903" s="38"/>
      <c r="Q903" s="38"/>
      <c r="R903" s="38"/>
      <c r="S903" s="38"/>
      <c r="T903" s="38"/>
      <c r="U903" s="38"/>
      <c r="V903" s="38"/>
      <c r="W903" s="38"/>
      <c r="X903" s="38"/>
      <c r="Y903" s="38"/>
      <c r="Z903" s="38"/>
    </row>
    <row r="904" spans="1:26" ht="22.5" customHeight="1">
      <c r="A904" s="38"/>
      <c r="B904" s="38"/>
      <c r="C904" s="38"/>
      <c r="D904" s="38"/>
      <c r="E904" s="38"/>
      <c r="F904" s="38"/>
      <c r="G904" s="38"/>
      <c r="H904" s="38"/>
      <c r="I904" s="38"/>
      <c r="J904" s="38"/>
      <c r="K904" s="38"/>
      <c r="L904" s="51"/>
      <c r="M904" s="51"/>
      <c r="N904" s="55"/>
      <c r="O904" s="38"/>
      <c r="P904" s="38"/>
      <c r="Q904" s="38"/>
      <c r="R904" s="38"/>
      <c r="S904" s="38"/>
      <c r="T904" s="38"/>
      <c r="U904" s="38"/>
      <c r="V904" s="38"/>
      <c r="W904" s="38"/>
      <c r="X904" s="38"/>
      <c r="Y904" s="38"/>
      <c r="Z904" s="38"/>
    </row>
    <row r="905" spans="1:26" ht="22.5" customHeight="1">
      <c r="A905" s="38"/>
      <c r="B905" s="38"/>
      <c r="C905" s="38"/>
      <c r="D905" s="38"/>
      <c r="E905" s="38"/>
      <c r="F905" s="38"/>
      <c r="G905" s="38"/>
      <c r="H905" s="38"/>
      <c r="I905" s="38"/>
      <c r="J905" s="38"/>
      <c r="K905" s="38"/>
      <c r="L905" s="51"/>
      <c r="M905" s="51"/>
      <c r="N905" s="55"/>
      <c r="O905" s="38"/>
      <c r="P905" s="38"/>
      <c r="Q905" s="38"/>
      <c r="R905" s="38"/>
      <c r="S905" s="38"/>
      <c r="T905" s="38"/>
      <c r="U905" s="38"/>
      <c r="V905" s="38"/>
      <c r="W905" s="38"/>
      <c r="X905" s="38"/>
      <c r="Y905" s="38"/>
      <c r="Z905" s="38"/>
    </row>
    <row r="906" spans="1:26" ht="22.5" customHeight="1">
      <c r="A906" s="38"/>
      <c r="B906" s="38"/>
      <c r="C906" s="38"/>
      <c r="D906" s="38"/>
      <c r="E906" s="38"/>
      <c r="F906" s="38"/>
      <c r="G906" s="38"/>
      <c r="H906" s="38"/>
      <c r="I906" s="38"/>
      <c r="J906" s="38"/>
      <c r="K906" s="38"/>
      <c r="L906" s="51"/>
      <c r="M906" s="51"/>
      <c r="N906" s="55"/>
      <c r="O906" s="38"/>
      <c r="P906" s="38"/>
      <c r="Q906" s="38"/>
      <c r="R906" s="38"/>
      <c r="S906" s="38"/>
      <c r="T906" s="38"/>
      <c r="U906" s="38"/>
      <c r="V906" s="38"/>
      <c r="W906" s="38"/>
      <c r="X906" s="38"/>
      <c r="Y906" s="38"/>
      <c r="Z906" s="38"/>
    </row>
    <row r="907" spans="1:26" ht="22.5" customHeight="1">
      <c r="A907" s="38"/>
      <c r="B907" s="38"/>
      <c r="C907" s="38"/>
      <c r="D907" s="38"/>
      <c r="E907" s="38"/>
      <c r="F907" s="38"/>
      <c r="G907" s="38"/>
      <c r="H907" s="38"/>
      <c r="I907" s="38"/>
      <c r="J907" s="38"/>
      <c r="K907" s="38"/>
      <c r="L907" s="51"/>
      <c r="M907" s="51"/>
      <c r="N907" s="55"/>
      <c r="O907" s="38"/>
      <c r="P907" s="38"/>
      <c r="Q907" s="38"/>
      <c r="R907" s="38"/>
      <c r="S907" s="38"/>
      <c r="T907" s="38"/>
      <c r="U907" s="38"/>
      <c r="V907" s="38"/>
      <c r="W907" s="38"/>
      <c r="X907" s="38"/>
      <c r="Y907" s="38"/>
      <c r="Z907" s="38"/>
    </row>
    <row r="908" spans="1:26" ht="22.5" customHeight="1">
      <c r="A908" s="38"/>
      <c r="B908" s="38"/>
      <c r="C908" s="38"/>
      <c r="D908" s="38"/>
      <c r="E908" s="38"/>
      <c r="F908" s="38"/>
      <c r="G908" s="38"/>
      <c r="H908" s="38"/>
      <c r="I908" s="38"/>
      <c r="J908" s="38"/>
      <c r="K908" s="38"/>
      <c r="L908" s="51"/>
      <c r="M908" s="51"/>
      <c r="N908" s="55"/>
      <c r="O908" s="38"/>
      <c r="P908" s="38"/>
      <c r="Q908" s="38"/>
      <c r="R908" s="38"/>
      <c r="S908" s="38"/>
      <c r="T908" s="38"/>
      <c r="U908" s="38"/>
      <c r="V908" s="38"/>
      <c r="W908" s="38"/>
      <c r="X908" s="38"/>
      <c r="Y908" s="38"/>
      <c r="Z908" s="38"/>
    </row>
    <row r="909" spans="1:26" ht="22.5" customHeight="1">
      <c r="A909" s="38"/>
      <c r="B909" s="38"/>
      <c r="C909" s="38"/>
      <c r="D909" s="38"/>
      <c r="E909" s="38"/>
      <c r="F909" s="38"/>
      <c r="G909" s="38"/>
      <c r="H909" s="38"/>
      <c r="I909" s="38"/>
      <c r="J909" s="38"/>
      <c r="K909" s="38"/>
      <c r="L909" s="51"/>
      <c r="M909" s="51"/>
      <c r="N909" s="55"/>
      <c r="O909" s="38"/>
      <c r="P909" s="38"/>
      <c r="Q909" s="38"/>
      <c r="R909" s="38"/>
      <c r="S909" s="38"/>
      <c r="T909" s="38"/>
      <c r="U909" s="38"/>
      <c r="V909" s="38"/>
      <c r="W909" s="38"/>
      <c r="X909" s="38"/>
      <c r="Y909" s="38"/>
      <c r="Z909" s="38"/>
    </row>
    <row r="910" spans="1:26" ht="22.5" customHeight="1">
      <c r="A910" s="38"/>
      <c r="B910" s="38"/>
      <c r="C910" s="38"/>
      <c r="D910" s="38"/>
      <c r="E910" s="38"/>
      <c r="F910" s="38"/>
      <c r="G910" s="38"/>
      <c r="H910" s="38"/>
      <c r="I910" s="38"/>
      <c r="J910" s="38"/>
      <c r="K910" s="38"/>
      <c r="L910" s="51"/>
      <c r="M910" s="51"/>
      <c r="N910" s="55"/>
      <c r="O910" s="38"/>
      <c r="P910" s="38"/>
      <c r="Q910" s="38"/>
      <c r="R910" s="38"/>
      <c r="S910" s="38"/>
      <c r="T910" s="38"/>
      <c r="U910" s="38"/>
      <c r="V910" s="38"/>
      <c r="W910" s="38"/>
      <c r="X910" s="38"/>
      <c r="Y910" s="38"/>
      <c r="Z910" s="38"/>
    </row>
    <row r="911" spans="1:26" ht="22.5" customHeight="1">
      <c r="A911" s="38"/>
      <c r="B911" s="38"/>
      <c r="C911" s="38"/>
      <c r="D911" s="38"/>
      <c r="E911" s="38"/>
      <c r="F911" s="38"/>
      <c r="G911" s="38"/>
      <c r="H911" s="38"/>
      <c r="I911" s="38"/>
      <c r="J911" s="38"/>
      <c r="K911" s="38"/>
      <c r="L911" s="51"/>
      <c r="M911" s="51"/>
      <c r="N911" s="55"/>
      <c r="O911" s="38"/>
      <c r="P911" s="38"/>
      <c r="Q911" s="38"/>
      <c r="R911" s="38"/>
      <c r="S911" s="38"/>
      <c r="T911" s="38"/>
      <c r="U911" s="38"/>
      <c r="V911" s="38"/>
      <c r="W911" s="38"/>
      <c r="X911" s="38"/>
      <c r="Y911" s="38"/>
      <c r="Z911" s="38"/>
    </row>
    <row r="912" spans="1:26" ht="22.5" customHeight="1">
      <c r="A912" s="38"/>
      <c r="B912" s="38"/>
      <c r="C912" s="38"/>
      <c r="D912" s="38"/>
      <c r="E912" s="38"/>
      <c r="F912" s="38"/>
      <c r="G912" s="38"/>
      <c r="H912" s="38"/>
      <c r="I912" s="38"/>
      <c r="J912" s="38"/>
      <c r="K912" s="38"/>
      <c r="L912" s="51"/>
      <c r="M912" s="51"/>
      <c r="N912" s="55"/>
      <c r="O912" s="38"/>
      <c r="P912" s="38"/>
      <c r="Q912" s="38"/>
      <c r="R912" s="38"/>
      <c r="S912" s="38"/>
      <c r="T912" s="38"/>
      <c r="U912" s="38"/>
      <c r="V912" s="38"/>
      <c r="W912" s="38"/>
      <c r="X912" s="38"/>
      <c r="Y912" s="38"/>
      <c r="Z912" s="38"/>
    </row>
    <row r="913" spans="1:26" ht="22.5" customHeight="1">
      <c r="A913" s="38"/>
      <c r="B913" s="38"/>
      <c r="C913" s="38"/>
      <c r="D913" s="38"/>
      <c r="E913" s="38"/>
      <c r="F913" s="38"/>
      <c r="G913" s="38"/>
      <c r="H913" s="38"/>
      <c r="I913" s="38"/>
      <c r="J913" s="38"/>
      <c r="K913" s="38"/>
      <c r="L913" s="51"/>
      <c r="M913" s="51"/>
      <c r="N913" s="55"/>
      <c r="O913" s="38"/>
      <c r="P913" s="38"/>
      <c r="Q913" s="38"/>
      <c r="R913" s="38"/>
      <c r="S913" s="38"/>
      <c r="T913" s="38"/>
      <c r="U913" s="38"/>
      <c r="V913" s="38"/>
      <c r="W913" s="38"/>
      <c r="X913" s="38"/>
      <c r="Y913" s="38"/>
      <c r="Z913" s="38"/>
    </row>
    <row r="914" spans="1:26" ht="22.5" customHeight="1">
      <c r="A914" s="38"/>
      <c r="B914" s="38"/>
      <c r="C914" s="38"/>
      <c r="D914" s="38"/>
      <c r="E914" s="38"/>
      <c r="F914" s="38"/>
      <c r="G914" s="38"/>
      <c r="H914" s="38"/>
      <c r="I914" s="38"/>
      <c r="J914" s="38"/>
      <c r="K914" s="38"/>
      <c r="L914" s="51"/>
      <c r="M914" s="51"/>
      <c r="N914" s="55"/>
      <c r="O914" s="38"/>
      <c r="P914" s="38"/>
      <c r="Q914" s="38"/>
      <c r="R914" s="38"/>
      <c r="S914" s="38"/>
      <c r="T914" s="38"/>
      <c r="U914" s="38"/>
      <c r="V914" s="38"/>
      <c r="W914" s="38"/>
      <c r="X914" s="38"/>
      <c r="Y914" s="38"/>
      <c r="Z914" s="38"/>
    </row>
    <row r="915" spans="1:26" ht="22.5" customHeight="1">
      <c r="A915" s="38"/>
      <c r="B915" s="38"/>
      <c r="C915" s="38"/>
      <c r="D915" s="38"/>
      <c r="E915" s="38"/>
      <c r="F915" s="38"/>
      <c r="G915" s="38"/>
      <c r="H915" s="38"/>
      <c r="I915" s="38"/>
      <c r="J915" s="38"/>
      <c r="K915" s="38"/>
      <c r="L915" s="51"/>
      <c r="M915" s="51"/>
      <c r="N915" s="55"/>
      <c r="O915" s="38"/>
      <c r="P915" s="38"/>
      <c r="Q915" s="38"/>
      <c r="R915" s="38"/>
      <c r="S915" s="38"/>
      <c r="T915" s="38"/>
      <c r="U915" s="38"/>
      <c r="V915" s="38"/>
      <c r="W915" s="38"/>
      <c r="X915" s="38"/>
      <c r="Y915" s="38"/>
      <c r="Z915" s="38"/>
    </row>
    <row r="916" spans="1:26" ht="22.5" customHeight="1">
      <c r="A916" s="38"/>
      <c r="B916" s="38"/>
      <c r="C916" s="38"/>
      <c r="D916" s="38"/>
      <c r="E916" s="38"/>
      <c r="F916" s="38"/>
      <c r="G916" s="38"/>
      <c r="H916" s="38"/>
      <c r="I916" s="38"/>
      <c r="J916" s="38"/>
      <c r="K916" s="38"/>
      <c r="L916" s="51"/>
      <c r="M916" s="51"/>
      <c r="N916" s="55"/>
      <c r="O916" s="38"/>
      <c r="P916" s="38"/>
      <c r="Q916" s="38"/>
      <c r="R916" s="38"/>
      <c r="S916" s="38"/>
      <c r="T916" s="38"/>
      <c r="U916" s="38"/>
      <c r="V916" s="38"/>
      <c r="W916" s="38"/>
      <c r="X916" s="38"/>
      <c r="Y916" s="38"/>
      <c r="Z916" s="38"/>
    </row>
    <row r="917" spans="1:26" ht="22.5" customHeight="1">
      <c r="A917" s="38"/>
      <c r="B917" s="38"/>
      <c r="C917" s="38"/>
      <c r="D917" s="38"/>
      <c r="E917" s="38"/>
      <c r="F917" s="38"/>
      <c r="G917" s="38"/>
      <c r="H917" s="38"/>
      <c r="I917" s="38"/>
      <c r="J917" s="38"/>
      <c r="K917" s="38"/>
      <c r="L917" s="51"/>
      <c r="M917" s="51"/>
      <c r="N917" s="55"/>
      <c r="O917" s="38"/>
      <c r="P917" s="38"/>
      <c r="Q917" s="38"/>
      <c r="R917" s="38"/>
      <c r="S917" s="38"/>
      <c r="T917" s="38"/>
      <c r="U917" s="38"/>
      <c r="V917" s="38"/>
      <c r="W917" s="38"/>
      <c r="X917" s="38"/>
      <c r="Y917" s="38"/>
      <c r="Z917" s="38"/>
    </row>
    <row r="918" spans="1:26" ht="22.5" customHeight="1">
      <c r="A918" s="38"/>
      <c r="B918" s="38"/>
      <c r="C918" s="38"/>
      <c r="D918" s="38"/>
      <c r="E918" s="38"/>
      <c r="F918" s="38"/>
      <c r="G918" s="38"/>
      <c r="H918" s="38"/>
      <c r="I918" s="38"/>
      <c r="J918" s="38"/>
      <c r="K918" s="38"/>
      <c r="L918" s="51"/>
      <c r="M918" s="51"/>
      <c r="N918" s="55"/>
      <c r="O918" s="38"/>
      <c r="P918" s="38"/>
      <c r="Q918" s="38"/>
      <c r="R918" s="38"/>
      <c r="S918" s="38"/>
      <c r="T918" s="38"/>
      <c r="U918" s="38"/>
      <c r="V918" s="38"/>
      <c r="W918" s="38"/>
      <c r="X918" s="38"/>
      <c r="Y918" s="38"/>
      <c r="Z918" s="38"/>
    </row>
    <row r="919" spans="1:26" ht="22.5" customHeight="1">
      <c r="A919" s="38"/>
      <c r="B919" s="38"/>
      <c r="C919" s="38"/>
      <c r="D919" s="38"/>
      <c r="E919" s="38"/>
      <c r="F919" s="38"/>
      <c r="G919" s="38"/>
      <c r="H919" s="38"/>
      <c r="I919" s="38"/>
      <c r="J919" s="38"/>
      <c r="K919" s="38"/>
      <c r="L919" s="51"/>
      <c r="M919" s="51"/>
      <c r="N919" s="55"/>
      <c r="O919" s="38"/>
      <c r="P919" s="38"/>
      <c r="Q919" s="38"/>
      <c r="R919" s="38"/>
      <c r="S919" s="38"/>
      <c r="T919" s="38"/>
      <c r="U919" s="38"/>
      <c r="V919" s="38"/>
      <c r="W919" s="38"/>
      <c r="X919" s="38"/>
      <c r="Y919" s="38"/>
      <c r="Z919" s="38"/>
    </row>
    <row r="920" spans="1:26" ht="22.5" customHeight="1">
      <c r="A920" s="38"/>
      <c r="B920" s="38"/>
      <c r="C920" s="38"/>
      <c r="D920" s="38"/>
      <c r="E920" s="38"/>
      <c r="F920" s="38"/>
      <c r="G920" s="38"/>
      <c r="H920" s="38"/>
      <c r="I920" s="38"/>
      <c r="J920" s="38"/>
      <c r="K920" s="38"/>
      <c r="L920" s="51"/>
      <c r="M920" s="51"/>
      <c r="N920" s="55"/>
      <c r="O920" s="38"/>
      <c r="P920" s="38"/>
      <c r="Q920" s="38"/>
      <c r="R920" s="38"/>
      <c r="S920" s="38"/>
      <c r="T920" s="38"/>
      <c r="U920" s="38"/>
      <c r="V920" s="38"/>
      <c r="W920" s="38"/>
      <c r="X920" s="38"/>
      <c r="Y920" s="38"/>
      <c r="Z920" s="38"/>
    </row>
    <row r="921" spans="1:26" ht="22.5" customHeight="1">
      <c r="A921" s="38"/>
      <c r="B921" s="38"/>
      <c r="C921" s="38"/>
      <c r="D921" s="38"/>
      <c r="E921" s="38"/>
      <c r="F921" s="38"/>
      <c r="G921" s="38"/>
      <c r="H921" s="38"/>
      <c r="I921" s="38"/>
      <c r="J921" s="38"/>
      <c r="K921" s="38"/>
      <c r="L921" s="51"/>
      <c r="M921" s="51"/>
      <c r="N921" s="55"/>
      <c r="O921" s="38"/>
      <c r="P921" s="38"/>
      <c r="Q921" s="38"/>
      <c r="R921" s="38"/>
      <c r="S921" s="38"/>
      <c r="T921" s="38"/>
      <c r="U921" s="38"/>
      <c r="V921" s="38"/>
      <c r="W921" s="38"/>
      <c r="X921" s="38"/>
      <c r="Y921" s="38"/>
      <c r="Z921" s="38"/>
    </row>
    <row r="922" spans="1:26" ht="22.5" customHeight="1">
      <c r="A922" s="38"/>
      <c r="B922" s="38"/>
      <c r="C922" s="38"/>
      <c r="D922" s="38"/>
      <c r="E922" s="38"/>
      <c r="F922" s="38"/>
      <c r="G922" s="38"/>
      <c r="H922" s="38"/>
      <c r="I922" s="38"/>
      <c r="J922" s="38"/>
      <c r="K922" s="38"/>
      <c r="L922" s="51"/>
      <c r="M922" s="51"/>
      <c r="N922" s="55"/>
      <c r="O922" s="38"/>
      <c r="P922" s="38"/>
      <c r="Q922" s="38"/>
      <c r="R922" s="38"/>
      <c r="S922" s="38"/>
      <c r="T922" s="38"/>
      <c r="U922" s="38"/>
      <c r="V922" s="38"/>
      <c r="W922" s="38"/>
      <c r="X922" s="38"/>
      <c r="Y922" s="38"/>
      <c r="Z922" s="38"/>
    </row>
    <row r="923" spans="1:26" ht="22.5" customHeight="1">
      <c r="A923" s="38"/>
      <c r="B923" s="38"/>
      <c r="C923" s="38"/>
      <c r="D923" s="38"/>
      <c r="E923" s="38"/>
      <c r="F923" s="38"/>
      <c r="G923" s="38"/>
      <c r="H923" s="38"/>
      <c r="I923" s="38"/>
      <c r="J923" s="38"/>
      <c r="K923" s="38"/>
      <c r="L923" s="51"/>
      <c r="M923" s="51"/>
      <c r="N923" s="55"/>
      <c r="O923" s="38"/>
      <c r="P923" s="38"/>
      <c r="Q923" s="38"/>
      <c r="R923" s="38"/>
      <c r="S923" s="38"/>
      <c r="T923" s="38"/>
      <c r="U923" s="38"/>
      <c r="V923" s="38"/>
      <c r="W923" s="38"/>
      <c r="X923" s="38"/>
      <c r="Y923" s="38"/>
      <c r="Z923" s="38"/>
    </row>
    <row r="924" spans="1:26" ht="22.5" customHeight="1">
      <c r="A924" s="38"/>
      <c r="B924" s="38"/>
      <c r="C924" s="38"/>
      <c r="D924" s="38"/>
      <c r="E924" s="38"/>
      <c r="F924" s="38"/>
      <c r="G924" s="38"/>
      <c r="H924" s="38"/>
      <c r="I924" s="38"/>
      <c r="J924" s="38"/>
      <c r="K924" s="38"/>
      <c r="L924" s="51"/>
      <c r="M924" s="51"/>
      <c r="N924" s="55"/>
      <c r="O924" s="38"/>
      <c r="P924" s="38"/>
      <c r="Q924" s="38"/>
      <c r="R924" s="38"/>
      <c r="S924" s="38"/>
      <c r="T924" s="38"/>
      <c r="U924" s="38"/>
      <c r="V924" s="38"/>
      <c r="W924" s="38"/>
      <c r="X924" s="38"/>
      <c r="Y924" s="38"/>
      <c r="Z924" s="38"/>
    </row>
    <row r="925" spans="1:26" ht="22.5" customHeight="1">
      <c r="A925" s="38"/>
      <c r="B925" s="38"/>
      <c r="C925" s="38"/>
      <c r="D925" s="38"/>
      <c r="E925" s="38"/>
      <c r="F925" s="38"/>
      <c r="G925" s="38"/>
      <c r="H925" s="38"/>
      <c r="I925" s="38"/>
      <c r="J925" s="38"/>
      <c r="K925" s="38"/>
      <c r="L925" s="51"/>
      <c r="M925" s="51"/>
      <c r="N925" s="55"/>
      <c r="O925" s="38"/>
      <c r="P925" s="38"/>
      <c r="Q925" s="38"/>
      <c r="R925" s="38"/>
      <c r="S925" s="38"/>
      <c r="T925" s="38"/>
      <c r="U925" s="38"/>
      <c r="V925" s="38"/>
      <c r="W925" s="38"/>
      <c r="X925" s="38"/>
      <c r="Y925" s="38"/>
      <c r="Z925" s="38"/>
    </row>
    <row r="926" spans="1:26" ht="22.5" customHeight="1">
      <c r="A926" s="38"/>
      <c r="B926" s="38"/>
      <c r="C926" s="38"/>
      <c r="D926" s="38"/>
      <c r="E926" s="38"/>
      <c r="F926" s="38"/>
      <c r="G926" s="38"/>
      <c r="H926" s="38"/>
      <c r="I926" s="38"/>
      <c r="J926" s="38"/>
      <c r="K926" s="38"/>
      <c r="L926" s="51"/>
      <c r="M926" s="51"/>
      <c r="N926" s="55"/>
      <c r="O926" s="38"/>
      <c r="P926" s="38"/>
      <c r="Q926" s="38"/>
      <c r="R926" s="38"/>
      <c r="S926" s="38"/>
      <c r="T926" s="38"/>
      <c r="U926" s="38"/>
      <c r="V926" s="38"/>
      <c r="W926" s="38"/>
      <c r="X926" s="38"/>
      <c r="Y926" s="38"/>
      <c r="Z926" s="38"/>
    </row>
    <row r="927" spans="1:26" ht="22.5" customHeight="1">
      <c r="A927" s="38"/>
      <c r="B927" s="38"/>
      <c r="C927" s="38"/>
      <c r="D927" s="38"/>
      <c r="E927" s="38"/>
      <c r="F927" s="38"/>
      <c r="G927" s="38"/>
      <c r="H927" s="38"/>
      <c r="I927" s="38"/>
      <c r="J927" s="38"/>
      <c r="K927" s="38"/>
      <c r="L927" s="51"/>
      <c r="M927" s="51"/>
      <c r="N927" s="55"/>
      <c r="O927" s="38"/>
      <c r="P927" s="38"/>
      <c r="Q927" s="38"/>
      <c r="R927" s="38"/>
      <c r="S927" s="38"/>
      <c r="T927" s="38"/>
      <c r="U927" s="38"/>
      <c r="V927" s="38"/>
      <c r="W927" s="38"/>
      <c r="X927" s="38"/>
      <c r="Y927" s="38"/>
      <c r="Z927" s="38"/>
    </row>
    <row r="928" spans="1:26" ht="22.5" customHeight="1">
      <c r="A928" s="38"/>
      <c r="B928" s="38"/>
      <c r="C928" s="38"/>
      <c r="D928" s="38"/>
      <c r="E928" s="38"/>
      <c r="F928" s="38"/>
      <c r="G928" s="38"/>
      <c r="H928" s="38"/>
      <c r="I928" s="38"/>
      <c r="J928" s="38"/>
      <c r="K928" s="38"/>
      <c r="L928" s="51"/>
      <c r="M928" s="51"/>
      <c r="N928" s="55"/>
      <c r="O928" s="38"/>
      <c r="P928" s="38"/>
      <c r="Q928" s="38"/>
      <c r="R928" s="38"/>
      <c r="S928" s="38"/>
      <c r="T928" s="38"/>
      <c r="U928" s="38"/>
      <c r="V928" s="38"/>
      <c r="W928" s="38"/>
      <c r="X928" s="38"/>
      <c r="Y928" s="38"/>
      <c r="Z928" s="38"/>
    </row>
    <row r="929" spans="1:26" ht="22.5" customHeight="1">
      <c r="A929" s="38"/>
      <c r="B929" s="38"/>
      <c r="C929" s="38"/>
      <c r="D929" s="38"/>
      <c r="E929" s="38"/>
      <c r="F929" s="38"/>
      <c r="G929" s="38"/>
      <c r="H929" s="38"/>
      <c r="I929" s="38"/>
      <c r="J929" s="38"/>
      <c r="K929" s="38"/>
      <c r="L929" s="51"/>
      <c r="M929" s="51"/>
      <c r="N929" s="55"/>
      <c r="O929" s="38"/>
      <c r="P929" s="38"/>
      <c r="Q929" s="38"/>
      <c r="R929" s="38"/>
      <c r="S929" s="38"/>
      <c r="T929" s="38"/>
      <c r="U929" s="38"/>
      <c r="V929" s="38"/>
      <c r="W929" s="38"/>
      <c r="X929" s="38"/>
      <c r="Y929" s="38"/>
      <c r="Z929" s="38"/>
    </row>
    <row r="930" spans="1:26" ht="22.5" customHeight="1">
      <c r="A930" s="38"/>
      <c r="B930" s="38"/>
      <c r="C930" s="38"/>
      <c r="D930" s="38"/>
      <c r="E930" s="38"/>
      <c r="F930" s="38"/>
      <c r="G930" s="38"/>
      <c r="H930" s="38"/>
      <c r="I930" s="38"/>
      <c r="J930" s="38"/>
      <c r="K930" s="38"/>
      <c r="L930" s="51"/>
      <c r="M930" s="51"/>
      <c r="N930" s="55"/>
      <c r="O930" s="38"/>
      <c r="P930" s="38"/>
      <c r="Q930" s="38"/>
      <c r="R930" s="38"/>
      <c r="S930" s="38"/>
      <c r="T930" s="38"/>
      <c r="U930" s="38"/>
      <c r="V930" s="38"/>
      <c r="W930" s="38"/>
      <c r="X930" s="38"/>
      <c r="Y930" s="38"/>
      <c r="Z930" s="38"/>
    </row>
    <row r="931" spans="1:26" ht="22.5" customHeight="1">
      <c r="A931" s="38"/>
      <c r="B931" s="38"/>
      <c r="C931" s="38"/>
      <c r="D931" s="38"/>
      <c r="E931" s="38"/>
      <c r="F931" s="38"/>
      <c r="G931" s="38"/>
      <c r="H931" s="38"/>
      <c r="I931" s="38"/>
      <c r="J931" s="38"/>
      <c r="K931" s="38"/>
      <c r="L931" s="51"/>
      <c r="M931" s="51"/>
      <c r="N931" s="55"/>
      <c r="O931" s="38"/>
      <c r="P931" s="38"/>
      <c r="Q931" s="38"/>
      <c r="R931" s="38"/>
      <c r="S931" s="38"/>
      <c r="T931" s="38"/>
      <c r="U931" s="38"/>
      <c r="V931" s="38"/>
      <c r="W931" s="38"/>
      <c r="X931" s="38"/>
      <c r="Y931" s="38"/>
      <c r="Z931" s="38"/>
    </row>
    <row r="932" spans="1:26" ht="22.5" customHeight="1">
      <c r="A932" s="38"/>
      <c r="B932" s="38"/>
      <c r="C932" s="38"/>
      <c r="D932" s="38"/>
      <c r="E932" s="38"/>
      <c r="F932" s="38"/>
      <c r="G932" s="38"/>
      <c r="H932" s="38"/>
      <c r="I932" s="38"/>
      <c r="J932" s="38"/>
      <c r="K932" s="38"/>
      <c r="L932" s="51"/>
      <c r="M932" s="51"/>
      <c r="N932" s="55"/>
      <c r="O932" s="38"/>
      <c r="P932" s="38"/>
      <c r="Q932" s="38"/>
      <c r="R932" s="38"/>
      <c r="S932" s="38"/>
      <c r="T932" s="38"/>
      <c r="U932" s="38"/>
      <c r="V932" s="38"/>
      <c r="W932" s="38"/>
      <c r="X932" s="38"/>
      <c r="Y932" s="38"/>
      <c r="Z932" s="38"/>
    </row>
    <row r="933" spans="1:26" ht="22.5" customHeight="1">
      <c r="A933" s="38"/>
      <c r="B933" s="38"/>
      <c r="C933" s="38"/>
      <c r="D933" s="38"/>
      <c r="E933" s="38"/>
      <c r="F933" s="38"/>
      <c r="G933" s="38"/>
      <c r="H933" s="38"/>
      <c r="I933" s="38"/>
      <c r="J933" s="38"/>
      <c r="K933" s="38"/>
      <c r="L933" s="51"/>
      <c r="M933" s="51"/>
      <c r="N933" s="55"/>
      <c r="O933" s="38"/>
      <c r="P933" s="38"/>
      <c r="Q933" s="38"/>
      <c r="R933" s="38"/>
      <c r="S933" s="38"/>
      <c r="T933" s="38"/>
      <c r="U933" s="38"/>
      <c r="V933" s="38"/>
      <c r="W933" s="38"/>
      <c r="X933" s="38"/>
      <c r="Y933" s="38"/>
      <c r="Z933" s="38"/>
    </row>
    <row r="934" spans="1:26" ht="22.5" customHeight="1">
      <c r="A934" s="38"/>
      <c r="B934" s="38"/>
      <c r="C934" s="38"/>
      <c r="D934" s="38"/>
      <c r="E934" s="38"/>
      <c r="F934" s="38"/>
      <c r="G934" s="38"/>
      <c r="H934" s="38"/>
      <c r="I934" s="38"/>
      <c r="J934" s="38"/>
      <c r="K934" s="38"/>
      <c r="L934" s="51"/>
      <c r="M934" s="51"/>
      <c r="N934" s="55"/>
      <c r="O934" s="38"/>
      <c r="P934" s="38"/>
      <c r="Q934" s="38"/>
      <c r="R934" s="38"/>
      <c r="S934" s="38"/>
      <c r="T934" s="38"/>
      <c r="U934" s="38"/>
      <c r="V934" s="38"/>
      <c r="W934" s="38"/>
      <c r="X934" s="38"/>
      <c r="Y934" s="38"/>
      <c r="Z934" s="38"/>
    </row>
    <row r="935" spans="1:26" ht="22.5" customHeight="1">
      <c r="A935" s="38"/>
      <c r="B935" s="38"/>
      <c r="C935" s="38"/>
      <c r="D935" s="38"/>
      <c r="E935" s="38"/>
      <c r="F935" s="38"/>
      <c r="G935" s="38"/>
      <c r="H935" s="38"/>
      <c r="I935" s="38"/>
      <c r="J935" s="38"/>
      <c r="K935" s="38"/>
      <c r="L935" s="51"/>
      <c r="M935" s="51"/>
      <c r="N935" s="55"/>
      <c r="O935" s="38"/>
      <c r="P935" s="38"/>
      <c r="Q935" s="38"/>
      <c r="R935" s="38"/>
      <c r="S935" s="38"/>
      <c r="T935" s="38"/>
      <c r="U935" s="38"/>
      <c r="V935" s="38"/>
      <c r="W935" s="38"/>
      <c r="X935" s="38"/>
      <c r="Y935" s="38"/>
      <c r="Z935" s="38"/>
    </row>
    <row r="936" spans="1:26" ht="22.5" customHeight="1">
      <c r="A936" s="38"/>
      <c r="B936" s="38"/>
      <c r="C936" s="38"/>
      <c r="D936" s="38"/>
      <c r="E936" s="38"/>
      <c r="F936" s="38"/>
      <c r="G936" s="38"/>
      <c r="H936" s="38"/>
      <c r="I936" s="38"/>
      <c r="J936" s="38"/>
      <c r="K936" s="38"/>
      <c r="L936" s="51"/>
      <c r="M936" s="51"/>
      <c r="N936" s="55"/>
      <c r="O936" s="38"/>
      <c r="P936" s="38"/>
      <c r="Q936" s="38"/>
      <c r="R936" s="38"/>
      <c r="S936" s="38"/>
      <c r="T936" s="38"/>
      <c r="U936" s="38"/>
      <c r="V936" s="38"/>
      <c r="W936" s="38"/>
      <c r="X936" s="38"/>
      <c r="Y936" s="38"/>
      <c r="Z936" s="38"/>
    </row>
    <row r="937" spans="1:26" ht="22.5" customHeight="1">
      <c r="A937" s="38"/>
      <c r="B937" s="38"/>
      <c r="C937" s="38"/>
      <c r="D937" s="38"/>
      <c r="E937" s="38"/>
      <c r="F937" s="38"/>
      <c r="G937" s="38"/>
      <c r="H937" s="38"/>
      <c r="I937" s="38"/>
      <c r="J937" s="38"/>
      <c r="K937" s="38"/>
      <c r="L937" s="51"/>
      <c r="M937" s="51"/>
      <c r="N937" s="55"/>
      <c r="O937" s="38"/>
      <c r="P937" s="38"/>
      <c r="Q937" s="38"/>
      <c r="R937" s="38"/>
      <c r="S937" s="38"/>
      <c r="T937" s="38"/>
      <c r="U937" s="38"/>
      <c r="V937" s="38"/>
      <c r="W937" s="38"/>
      <c r="X937" s="38"/>
      <c r="Y937" s="38"/>
      <c r="Z937" s="38"/>
    </row>
    <row r="938" spans="1:26" ht="22.5" customHeight="1">
      <c r="A938" s="38"/>
      <c r="B938" s="38"/>
      <c r="C938" s="38"/>
      <c r="D938" s="38"/>
      <c r="E938" s="38"/>
      <c r="F938" s="38"/>
      <c r="G938" s="38"/>
      <c r="H938" s="38"/>
      <c r="I938" s="38"/>
      <c r="J938" s="38"/>
      <c r="K938" s="38"/>
      <c r="L938" s="51"/>
      <c r="M938" s="51"/>
      <c r="N938" s="55"/>
      <c r="O938" s="38"/>
      <c r="P938" s="38"/>
      <c r="Q938" s="38"/>
      <c r="R938" s="38"/>
      <c r="S938" s="38"/>
      <c r="T938" s="38"/>
      <c r="U938" s="38"/>
      <c r="V938" s="38"/>
      <c r="W938" s="38"/>
      <c r="X938" s="38"/>
      <c r="Y938" s="38"/>
      <c r="Z938" s="38"/>
    </row>
    <row r="939" spans="1:26" ht="22.5" customHeight="1">
      <c r="A939" s="38"/>
      <c r="B939" s="38"/>
      <c r="C939" s="38"/>
      <c r="D939" s="38"/>
      <c r="E939" s="38"/>
      <c r="F939" s="38"/>
      <c r="G939" s="38"/>
      <c r="H939" s="38"/>
      <c r="I939" s="38"/>
      <c r="J939" s="38"/>
      <c r="K939" s="38"/>
      <c r="L939" s="51"/>
      <c r="M939" s="51"/>
      <c r="N939" s="55"/>
      <c r="O939" s="38"/>
      <c r="P939" s="38"/>
      <c r="Q939" s="38"/>
      <c r="R939" s="38"/>
      <c r="S939" s="38"/>
      <c r="T939" s="38"/>
      <c r="U939" s="38"/>
      <c r="V939" s="38"/>
      <c r="W939" s="38"/>
      <c r="X939" s="38"/>
      <c r="Y939" s="38"/>
      <c r="Z939" s="38"/>
    </row>
    <row r="940" spans="1:26" ht="22.5" customHeight="1">
      <c r="A940" s="38"/>
      <c r="B940" s="38"/>
      <c r="C940" s="38"/>
      <c r="D940" s="38"/>
      <c r="E940" s="38"/>
      <c r="F940" s="38"/>
      <c r="G940" s="38"/>
      <c r="H940" s="38"/>
      <c r="I940" s="38"/>
      <c r="J940" s="38"/>
      <c r="K940" s="38"/>
      <c r="L940" s="51"/>
      <c r="M940" s="51"/>
      <c r="N940" s="55"/>
      <c r="O940" s="38"/>
      <c r="P940" s="38"/>
      <c r="Q940" s="38"/>
      <c r="R940" s="38"/>
      <c r="S940" s="38"/>
      <c r="T940" s="38"/>
      <c r="U940" s="38"/>
      <c r="V940" s="38"/>
      <c r="W940" s="38"/>
      <c r="X940" s="38"/>
      <c r="Y940" s="38"/>
      <c r="Z940" s="38"/>
    </row>
    <row r="941" spans="1:26" ht="22.5" customHeight="1">
      <c r="A941" s="38"/>
      <c r="B941" s="38"/>
      <c r="C941" s="38"/>
      <c r="D941" s="38"/>
      <c r="E941" s="38"/>
      <c r="F941" s="38"/>
      <c r="G941" s="38"/>
      <c r="H941" s="38"/>
      <c r="I941" s="38"/>
      <c r="J941" s="38"/>
      <c r="K941" s="38"/>
      <c r="L941" s="51"/>
      <c r="M941" s="51"/>
      <c r="N941" s="55"/>
      <c r="O941" s="38"/>
      <c r="P941" s="38"/>
      <c r="Q941" s="38"/>
      <c r="R941" s="38"/>
      <c r="S941" s="38"/>
      <c r="T941" s="38"/>
      <c r="U941" s="38"/>
      <c r="V941" s="38"/>
      <c r="W941" s="38"/>
      <c r="X941" s="38"/>
      <c r="Y941" s="38"/>
      <c r="Z941" s="38"/>
    </row>
    <row r="942" spans="1:26" ht="22.5" customHeight="1">
      <c r="A942" s="38"/>
      <c r="B942" s="38"/>
      <c r="C942" s="38"/>
      <c r="D942" s="38"/>
      <c r="E942" s="38"/>
      <c r="F942" s="38"/>
      <c r="G942" s="38"/>
      <c r="H942" s="38"/>
      <c r="I942" s="38"/>
      <c r="J942" s="38"/>
      <c r="K942" s="38"/>
      <c r="L942" s="51"/>
      <c r="M942" s="51"/>
      <c r="N942" s="55"/>
      <c r="O942" s="38"/>
      <c r="P942" s="38"/>
      <c r="Q942" s="38"/>
      <c r="R942" s="38"/>
      <c r="S942" s="38"/>
      <c r="T942" s="38"/>
      <c r="U942" s="38"/>
      <c r="V942" s="38"/>
      <c r="W942" s="38"/>
      <c r="X942" s="38"/>
      <c r="Y942" s="38"/>
      <c r="Z942" s="38"/>
    </row>
    <row r="943" spans="1:26" ht="22.5" customHeight="1">
      <c r="A943" s="38"/>
      <c r="B943" s="38"/>
      <c r="C943" s="38"/>
      <c r="D943" s="38"/>
      <c r="E943" s="38"/>
      <c r="F943" s="38"/>
      <c r="G943" s="38"/>
      <c r="H943" s="38"/>
      <c r="I943" s="38"/>
      <c r="J943" s="38"/>
      <c r="K943" s="38"/>
      <c r="L943" s="51"/>
      <c r="M943" s="51"/>
      <c r="N943" s="55"/>
      <c r="O943" s="38"/>
      <c r="P943" s="38"/>
      <c r="Q943" s="38"/>
      <c r="R943" s="38"/>
      <c r="S943" s="38"/>
      <c r="T943" s="38"/>
      <c r="U943" s="38"/>
      <c r="V943" s="38"/>
      <c r="W943" s="38"/>
      <c r="X943" s="38"/>
      <c r="Y943" s="38"/>
      <c r="Z943" s="38"/>
    </row>
    <row r="944" spans="1:26" ht="22.5" customHeight="1">
      <c r="A944" s="38"/>
      <c r="B944" s="38"/>
      <c r="C944" s="38"/>
      <c r="D944" s="38"/>
      <c r="E944" s="38"/>
      <c r="F944" s="38"/>
      <c r="G944" s="38"/>
      <c r="H944" s="38"/>
      <c r="I944" s="38"/>
      <c r="J944" s="38"/>
      <c r="K944" s="38"/>
      <c r="L944" s="51"/>
      <c r="M944" s="51"/>
      <c r="N944" s="55"/>
      <c r="O944" s="38"/>
      <c r="P944" s="38"/>
      <c r="Q944" s="38"/>
      <c r="R944" s="38"/>
      <c r="S944" s="38"/>
      <c r="T944" s="38"/>
      <c r="U944" s="38"/>
      <c r="V944" s="38"/>
      <c r="W944" s="38"/>
      <c r="X944" s="38"/>
      <c r="Y944" s="38"/>
      <c r="Z944" s="38"/>
    </row>
    <row r="945" spans="1:26" ht="22.5" customHeight="1">
      <c r="A945" s="38"/>
      <c r="B945" s="38"/>
      <c r="C945" s="38"/>
      <c r="D945" s="38"/>
      <c r="E945" s="38"/>
      <c r="F945" s="38"/>
      <c r="G945" s="38"/>
      <c r="H945" s="38"/>
      <c r="I945" s="38"/>
      <c r="J945" s="38"/>
      <c r="K945" s="38"/>
      <c r="L945" s="51"/>
      <c r="M945" s="51"/>
      <c r="N945" s="55"/>
      <c r="O945" s="38"/>
      <c r="P945" s="38"/>
      <c r="Q945" s="38"/>
      <c r="R945" s="38"/>
      <c r="S945" s="38"/>
      <c r="T945" s="38"/>
      <c r="U945" s="38"/>
      <c r="V945" s="38"/>
      <c r="W945" s="38"/>
      <c r="X945" s="38"/>
      <c r="Y945" s="38"/>
      <c r="Z945" s="38"/>
    </row>
    <row r="946" spans="1:26" ht="22.5" customHeight="1">
      <c r="A946" s="38"/>
      <c r="B946" s="38"/>
      <c r="C946" s="38"/>
      <c r="D946" s="38"/>
      <c r="E946" s="38"/>
      <c r="F946" s="38"/>
      <c r="G946" s="38"/>
      <c r="H946" s="38"/>
      <c r="I946" s="38"/>
      <c r="J946" s="38"/>
      <c r="K946" s="38"/>
      <c r="L946" s="51"/>
      <c r="M946" s="51"/>
      <c r="N946" s="55"/>
      <c r="O946" s="38"/>
      <c r="P946" s="38"/>
      <c r="Q946" s="38"/>
      <c r="R946" s="38"/>
      <c r="S946" s="38"/>
      <c r="T946" s="38"/>
      <c r="U946" s="38"/>
      <c r="V946" s="38"/>
      <c r="W946" s="38"/>
      <c r="X946" s="38"/>
      <c r="Y946" s="38"/>
      <c r="Z946" s="38"/>
    </row>
    <row r="947" spans="1:26" ht="22.5" customHeight="1">
      <c r="A947" s="38"/>
      <c r="B947" s="38"/>
      <c r="C947" s="38"/>
      <c r="D947" s="38"/>
      <c r="E947" s="38"/>
      <c r="F947" s="38"/>
      <c r="G947" s="38"/>
      <c r="H947" s="38"/>
      <c r="I947" s="38"/>
      <c r="J947" s="38"/>
      <c r="K947" s="38"/>
      <c r="L947" s="51"/>
      <c r="M947" s="51"/>
      <c r="N947" s="55"/>
      <c r="O947" s="38"/>
      <c r="P947" s="38"/>
      <c r="Q947" s="38"/>
      <c r="R947" s="38"/>
      <c r="S947" s="38"/>
      <c r="T947" s="38"/>
      <c r="U947" s="38"/>
      <c r="V947" s="38"/>
      <c r="W947" s="38"/>
      <c r="X947" s="38"/>
      <c r="Y947" s="38"/>
      <c r="Z947" s="38"/>
    </row>
    <row r="948" spans="1:26" ht="22.5" customHeight="1">
      <c r="A948" s="38"/>
      <c r="B948" s="38"/>
      <c r="C948" s="38"/>
      <c r="D948" s="38"/>
      <c r="E948" s="38"/>
      <c r="F948" s="38"/>
      <c r="G948" s="38"/>
      <c r="H948" s="38"/>
      <c r="I948" s="38"/>
      <c r="J948" s="38"/>
      <c r="K948" s="38"/>
      <c r="L948" s="51"/>
      <c r="M948" s="51"/>
      <c r="N948" s="55"/>
      <c r="O948" s="38"/>
      <c r="P948" s="38"/>
      <c r="Q948" s="38"/>
      <c r="R948" s="38"/>
      <c r="S948" s="38"/>
      <c r="T948" s="38"/>
      <c r="U948" s="38"/>
      <c r="V948" s="38"/>
      <c r="W948" s="38"/>
      <c r="X948" s="38"/>
      <c r="Y948" s="38"/>
      <c r="Z948" s="38"/>
    </row>
    <row r="949" spans="1:26" ht="22.5" customHeight="1">
      <c r="A949" s="38"/>
      <c r="B949" s="38"/>
      <c r="C949" s="38"/>
      <c r="D949" s="38"/>
      <c r="E949" s="38"/>
      <c r="F949" s="38"/>
      <c r="G949" s="38"/>
      <c r="H949" s="38"/>
      <c r="I949" s="38"/>
      <c r="J949" s="38"/>
      <c r="K949" s="38"/>
      <c r="L949" s="51"/>
      <c r="M949" s="51"/>
      <c r="N949" s="55"/>
      <c r="O949" s="38"/>
      <c r="P949" s="38"/>
      <c r="Q949" s="38"/>
      <c r="R949" s="38"/>
      <c r="S949" s="38"/>
      <c r="T949" s="38"/>
      <c r="U949" s="38"/>
      <c r="V949" s="38"/>
      <c r="W949" s="38"/>
      <c r="X949" s="38"/>
      <c r="Y949" s="38"/>
      <c r="Z949" s="38"/>
    </row>
    <row r="950" spans="1:26" ht="22.5" customHeight="1">
      <c r="A950" s="38"/>
      <c r="B950" s="38"/>
      <c r="C950" s="38"/>
      <c r="D950" s="38"/>
      <c r="E950" s="38"/>
      <c r="F950" s="38"/>
      <c r="G950" s="38"/>
      <c r="H950" s="38"/>
      <c r="I950" s="38"/>
      <c r="J950" s="38"/>
      <c r="K950" s="38"/>
      <c r="L950" s="51"/>
      <c r="M950" s="51"/>
      <c r="N950" s="55"/>
      <c r="O950" s="38"/>
      <c r="P950" s="38"/>
      <c r="Q950" s="38"/>
      <c r="R950" s="38"/>
      <c r="S950" s="38"/>
      <c r="T950" s="38"/>
      <c r="U950" s="38"/>
      <c r="V950" s="38"/>
      <c r="W950" s="38"/>
      <c r="X950" s="38"/>
      <c r="Y950" s="38"/>
      <c r="Z950" s="38"/>
    </row>
    <row r="951" spans="1:26" ht="22.5" customHeight="1">
      <c r="A951" s="38"/>
      <c r="B951" s="38"/>
      <c r="C951" s="38"/>
      <c r="D951" s="38"/>
      <c r="E951" s="38"/>
      <c r="F951" s="38"/>
      <c r="G951" s="38"/>
      <c r="H951" s="38"/>
      <c r="I951" s="38"/>
      <c r="J951" s="38"/>
      <c r="K951" s="38"/>
      <c r="L951" s="51"/>
      <c r="M951" s="51"/>
      <c r="N951" s="55"/>
      <c r="O951" s="38"/>
      <c r="P951" s="38"/>
      <c r="Q951" s="38"/>
      <c r="R951" s="38"/>
      <c r="S951" s="38"/>
      <c r="T951" s="38"/>
      <c r="U951" s="38"/>
      <c r="V951" s="38"/>
      <c r="W951" s="38"/>
      <c r="X951" s="38"/>
      <c r="Y951" s="38"/>
      <c r="Z951" s="38"/>
    </row>
    <row r="952" spans="1:26" ht="22.5" customHeight="1">
      <c r="A952" s="38"/>
      <c r="B952" s="38"/>
      <c r="C952" s="38"/>
      <c r="D952" s="38"/>
      <c r="E952" s="38"/>
      <c r="F952" s="38"/>
      <c r="G952" s="38"/>
      <c r="H952" s="38"/>
      <c r="I952" s="38"/>
      <c r="J952" s="38"/>
      <c r="K952" s="38"/>
      <c r="L952" s="51"/>
      <c r="M952" s="51"/>
      <c r="N952" s="55"/>
      <c r="O952" s="38"/>
      <c r="P952" s="38"/>
      <c r="Q952" s="38"/>
      <c r="R952" s="38"/>
      <c r="S952" s="38"/>
      <c r="T952" s="38"/>
      <c r="U952" s="38"/>
      <c r="V952" s="38"/>
      <c r="W952" s="38"/>
      <c r="X952" s="38"/>
      <c r="Y952" s="38"/>
      <c r="Z952" s="38"/>
    </row>
    <row r="953" spans="1:26" ht="22.5" customHeight="1">
      <c r="A953" s="38"/>
      <c r="B953" s="38"/>
      <c r="C953" s="38"/>
      <c r="D953" s="38"/>
      <c r="E953" s="38"/>
      <c r="F953" s="38"/>
      <c r="G953" s="38"/>
      <c r="H953" s="38"/>
      <c r="I953" s="38"/>
      <c r="J953" s="38"/>
      <c r="K953" s="38"/>
      <c r="L953" s="51"/>
      <c r="M953" s="51"/>
      <c r="N953" s="55"/>
      <c r="O953" s="38"/>
      <c r="P953" s="38"/>
      <c r="Q953" s="38"/>
      <c r="R953" s="38"/>
      <c r="S953" s="38"/>
      <c r="T953" s="38"/>
      <c r="U953" s="38"/>
      <c r="V953" s="38"/>
      <c r="W953" s="38"/>
      <c r="X953" s="38"/>
      <c r="Y953" s="38"/>
      <c r="Z953" s="38"/>
    </row>
    <row r="954" spans="1:26" ht="22.5" customHeight="1">
      <c r="A954" s="38"/>
      <c r="B954" s="38"/>
      <c r="C954" s="38"/>
      <c r="D954" s="38"/>
      <c r="E954" s="38"/>
      <c r="F954" s="38"/>
      <c r="G954" s="38"/>
      <c r="H954" s="38"/>
      <c r="I954" s="38"/>
      <c r="J954" s="38"/>
      <c r="K954" s="38"/>
      <c r="L954" s="51"/>
      <c r="M954" s="51"/>
      <c r="N954" s="55"/>
      <c r="O954" s="38"/>
      <c r="P954" s="38"/>
      <c r="Q954" s="38"/>
      <c r="R954" s="38"/>
      <c r="S954" s="38"/>
      <c r="T954" s="38"/>
      <c r="U954" s="38"/>
      <c r="V954" s="38"/>
      <c r="W954" s="38"/>
      <c r="X954" s="38"/>
      <c r="Y954" s="38"/>
      <c r="Z954" s="38"/>
    </row>
    <row r="955" spans="1:26" ht="22.5" customHeight="1">
      <c r="A955" s="38"/>
      <c r="B955" s="38"/>
      <c r="C955" s="38"/>
      <c r="D955" s="38"/>
      <c r="E955" s="38"/>
      <c r="F955" s="38"/>
      <c r="G955" s="38"/>
      <c r="H955" s="38"/>
      <c r="I955" s="38"/>
      <c r="J955" s="38"/>
      <c r="K955" s="38"/>
      <c r="L955" s="51"/>
      <c r="M955" s="51"/>
      <c r="N955" s="55"/>
      <c r="O955" s="38"/>
      <c r="P955" s="38"/>
      <c r="Q955" s="38"/>
      <c r="R955" s="38"/>
      <c r="S955" s="38"/>
      <c r="T955" s="38"/>
      <c r="U955" s="38"/>
      <c r="V955" s="38"/>
      <c r="W955" s="38"/>
      <c r="X955" s="38"/>
      <c r="Y955" s="38"/>
      <c r="Z955" s="38"/>
    </row>
    <row r="956" spans="1:26" ht="22.5" customHeight="1">
      <c r="A956" s="38"/>
      <c r="B956" s="38"/>
      <c r="C956" s="38"/>
      <c r="D956" s="38"/>
      <c r="E956" s="38"/>
      <c r="F956" s="38"/>
      <c r="G956" s="38"/>
      <c r="H956" s="38"/>
      <c r="I956" s="38"/>
      <c r="J956" s="38"/>
      <c r="K956" s="38"/>
      <c r="L956" s="51"/>
      <c r="M956" s="51"/>
      <c r="N956" s="55"/>
      <c r="O956" s="38"/>
      <c r="P956" s="38"/>
      <c r="Q956" s="38"/>
      <c r="R956" s="38"/>
      <c r="S956" s="38"/>
      <c r="T956" s="38"/>
      <c r="U956" s="38"/>
      <c r="V956" s="38"/>
      <c r="W956" s="38"/>
      <c r="X956" s="38"/>
      <c r="Y956" s="38"/>
      <c r="Z956" s="38"/>
    </row>
    <row r="957" spans="1:26" ht="22.5" customHeight="1">
      <c r="A957" s="38"/>
      <c r="B957" s="38"/>
      <c r="C957" s="38"/>
      <c r="D957" s="38"/>
      <c r="E957" s="38"/>
      <c r="F957" s="38"/>
      <c r="G957" s="38"/>
      <c r="H957" s="38"/>
      <c r="I957" s="38"/>
      <c r="J957" s="38"/>
      <c r="K957" s="38"/>
      <c r="L957" s="51"/>
      <c r="M957" s="51"/>
      <c r="N957" s="55"/>
      <c r="O957" s="38"/>
      <c r="P957" s="38"/>
      <c r="Q957" s="38"/>
      <c r="R957" s="38"/>
      <c r="S957" s="38"/>
      <c r="T957" s="38"/>
      <c r="U957" s="38"/>
      <c r="V957" s="38"/>
      <c r="W957" s="38"/>
      <c r="X957" s="38"/>
      <c r="Y957" s="38"/>
      <c r="Z957" s="38"/>
    </row>
    <row r="958" spans="1:26" ht="22.5" customHeight="1">
      <c r="A958" s="38"/>
      <c r="B958" s="38"/>
      <c r="C958" s="38"/>
      <c r="D958" s="38"/>
      <c r="E958" s="38"/>
      <c r="F958" s="38"/>
      <c r="G958" s="38"/>
      <c r="H958" s="38"/>
      <c r="I958" s="38"/>
      <c r="J958" s="38"/>
      <c r="K958" s="38"/>
      <c r="L958" s="51"/>
      <c r="M958" s="51"/>
      <c r="N958" s="55"/>
      <c r="O958" s="38"/>
      <c r="P958" s="38"/>
      <c r="Q958" s="38"/>
      <c r="R958" s="38"/>
      <c r="S958" s="38"/>
      <c r="T958" s="38"/>
      <c r="U958" s="38"/>
      <c r="V958" s="38"/>
      <c r="W958" s="38"/>
      <c r="X958" s="38"/>
      <c r="Y958" s="38"/>
      <c r="Z958" s="38"/>
    </row>
    <row r="959" spans="1:26" ht="22.5" customHeight="1">
      <c r="A959" s="38"/>
      <c r="B959" s="38"/>
      <c r="C959" s="38"/>
      <c r="D959" s="38"/>
      <c r="E959" s="38"/>
      <c r="F959" s="38"/>
      <c r="G959" s="38"/>
      <c r="H959" s="38"/>
      <c r="I959" s="38"/>
      <c r="J959" s="38"/>
      <c r="K959" s="38"/>
      <c r="L959" s="51"/>
      <c r="M959" s="51"/>
      <c r="N959" s="55"/>
      <c r="O959" s="38"/>
      <c r="P959" s="38"/>
      <c r="Q959" s="38"/>
      <c r="R959" s="38"/>
      <c r="S959" s="38"/>
      <c r="T959" s="38"/>
      <c r="U959" s="38"/>
      <c r="V959" s="38"/>
      <c r="W959" s="38"/>
      <c r="X959" s="38"/>
      <c r="Y959" s="38"/>
      <c r="Z959" s="38"/>
    </row>
    <row r="960" spans="1:26" ht="22.5" customHeight="1">
      <c r="A960" s="38"/>
      <c r="B960" s="38"/>
      <c r="C960" s="38"/>
      <c r="D960" s="38"/>
      <c r="E960" s="38"/>
      <c r="F960" s="38"/>
      <c r="G960" s="38"/>
      <c r="H960" s="38"/>
      <c r="I960" s="38"/>
      <c r="J960" s="38"/>
      <c r="K960" s="38"/>
      <c r="L960" s="51"/>
      <c r="M960" s="51"/>
      <c r="N960" s="55"/>
      <c r="O960" s="38"/>
      <c r="P960" s="38"/>
      <c r="Q960" s="38"/>
      <c r="R960" s="38"/>
      <c r="S960" s="38"/>
      <c r="T960" s="38"/>
      <c r="U960" s="38"/>
      <c r="V960" s="38"/>
      <c r="W960" s="38"/>
      <c r="X960" s="38"/>
      <c r="Y960" s="38"/>
      <c r="Z960" s="38"/>
    </row>
    <row r="961" spans="1:26" ht="22.5" customHeight="1">
      <c r="A961" s="38"/>
      <c r="B961" s="38"/>
      <c r="C961" s="38"/>
      <c r="D961" s="38"/>
      <c r="E961" s="38"/>
      <c r="F961" s="38"/>
      <c r="G961" s="38"/>
      <c r="H961" s="38"/>
      <c r="I961" s="38"/>
      <c r="J961" s="38"/>
      <c r="K961" s="38"/>
      <c r="L961" s="51"/>
      <c r="M961" s="51"/>
      <c r="N961" s="55"/>
      <c r="O961" s="38"/>
      <c r="P961" s="38"/>
      <c r="Q961" s="38"/>
      <c r="R961" s="38"/>
      <c r="S961" s="38"/>
      <c r="T961" s="38"/>
      <c r="U961" s="38"/>
      <c r="V961" s="38"/>
      <c r="W961" s="38"/>
      <c r="X961" s="38"/>
      <c r="Y961" s="38"/>
      <c r="Z961" s="38"/>
    </row>
    <row r="962" spans="1:26" ht="22.5" customHeight="1">
      <c r="A962" s="38"/>
      <c r="B962" s="38"/>
      <c r="C962" s="38"/>
      <c r="D962" s="38"/>
      <c r="E962" s="38"/>
      <c r="F962" s="38"/>
      <c r="G962" s="38"/>
      <c r="H962" s="38"/>
      <c r="I962" s="38"/>
      <c r="J962" s="38"/>
      <c r="K962" s="38"/>
      <c r="L962" s="51"/>
      <c r="M962" s="51"/>
      <c r="N962" s="55"/>
      <c r="O962" s="38"/>
      <c r="P962" s="38"/>
      <c r="Q962" s="38"/>
      <c r="R962" s="38"/>
      <c r="S962" s="38"/>
      <c r="T962" s="38"/>
      <c r="U962" s="38"/>
      <c r="V962" s="38"/>
      <c r="W962" s="38"/>
      <c r="X962" s="38"/>
      <c r="Y962" s="38"/>
      <c r="Z962" s="38"/>
    </row>
    <row r="963" spans="1:26" ht="22.5" customHeight="1">
      <c r="A963" s="38"/>
      <c r="B963" s="38"/>
      <c r="C963" s="38"/>
      <c r="D963" s="38"/>
      <c r="E963" s="38"/>
      <c r="F963" s="38"/>
      <c r="G963" s="38"/>
      <c r="H963" s="38"/>
      <c r="I963" s="38"/>
      <c r="J963" s="38"/>
      <c r="K963" s="38"/>
      <c r="L963" s="51"/>
      <c r="M963" s="51"/>
      <c r="N963" s="55"/>
      <c r="O963" s="38"/>
      <c r="P963" s="38"/>
      <c r="Q963" s="38"/>
      <c r="R963" s="38"/>
      <c r="S963" s="38"/>
      <c r="T963" s="38"/>
      <c r="U963" s="38"/>
      <c r="V963" s="38"/>
      <c r="W963" s="38"/>
      <c r="X963" s="38"/>
      <c r="Y963" s="38"/>
      <c r="Z963" s="38"/>
    </row>
    <row r="964" spans="1:26" ht="22.5" customHeight="1">
      <c r="A964" s="38"/>
      <c r="B964" s="38"/>
      <c r="C964" s="38"/>
      <c r="D964" s="38"/>
      <c r="E964" s="38"/>
      <c r="F964" s="38"/>
      <c r="G964" s="38"/>
      <c r="H964" s="38"/>
      <c r="I964" s="38"/>
      <c r="J964" s="38"/>
      <c r="K964" s="38"/>
      <c r="L964" s="51"/>
      <c r="M964" s="51"/>
      <c r="N964" s="55"/>
      <c r="O964" s="38"/>
      <c r="P964" s="38"/>
      <c r="Q964" s="38"/>
      <c r="R964" s="38"/>
      <c r="S964" s="38"/>
      <c r="T964" s="38"/>
      <c r="U964" s="38"/>
      <c r="V964" s="38"/>
      <c r="W964" s="38"/>
      <c r="X964" s="38"/>
      <c r="Y964" s="38"/>
      <c r="Z964" s="38"/>
    </row>
    <row r="965" spans="1:26" ht="22.5" customHeight="1">
      <c r="A965" s="38"/>
      <c r="B965" s="38"/>
      <c r="C965" s="38"/>
      <c r="D965" s="38"/>
      <c r="E965" s="38"/>
      <c r="F965" s="38"/>
      <c r="G965" s="38"/>
      <c r="H965" s="38"/>
      <c r="I965" s="38"/>
      <c r="J965" s="38"/>
      <c r="K965" s="38"/>
      <c r="L965" s="51"/>
      <c r="M965" s="51"/>
      <c r="N965" s="55"/>
      <c r="O965" s="38"/>
      <c r="P965" s="38"/>
      <c r="Q965" s="38"/>
      <c r="R965" s="38"/>
      <c r="S965" s="38"/>
      <c r="T965" s="38"/>
      <c r="U965" s="38"/>
      <c r="V965" s="38"/>
      <c r="W965" s="38"/>
      <c r="X965" s="38"/>
      <c r="Y965" s="38"/>
      <c r="Z965" s="38"/>
    </row>
    <row r="966" spans="1:26" ht="22.5" customHeight="1">
      <c r="A966" s="38"/>
      <c r="B966" s="38"/>
      <c r="C966" s="38"/>
      <c r="D966" s="38"/>
      <c r="E966" s="38"/>
      <c r="F966" s="38"/>
      <c r="G966" s="38"/>
      <c r="H966" s="38"/>
      <c r="I966" s="38"/>
      <c r="J966" s="38"/>
      <c r="K966" s="38"/>
      <c r="L966" s="51"/>
      <c r="M966" s="51"/>
      <c r="N966" s="55"/>
      <c r="O966" s="38"/>
      <c r="P966" s="38"/>
      <c r="Q966" s="38"/>
      <c r="R966" s="38"/>
      <c r="S966" s="38"/>
      <c r="T966" s="38"/>
      <c r="U966" s="38"/>
      <c r="V966" s="38"/>
      <c r="W966" s="38"/>
      <c r="X966" s="38"/>
      <c r="Y966" s="38"/>
      <c r="Z966" s="38"/>
    </row>
    <row r="967" spans="1:26" ht="22.5" customHeight="1">
      <c r="A967" s="38"/>
      <c r="B967" s="38"/>
      <c r="C967" s="38"/>
      <c r="D967" s="38"/>
      <c r="E967" s="38"/>
      <c r="F967" s="38"/>
      <c r="G967" s="38"/>
      <c r="H967" s="38"/>
      <c r="I967" s="38"/>
      <c r="J967" s="38"/>
      <c r="K967" s="38"/>
      <c r="L967" s="51"/>
      <c r="M967" s="51"/>
      <c r="N967" s="55"/>
      <c r="O967" s="38"/>
      <c r="P967" s="38"/>
      <c r="Q967" s="38"/>
      <c r="R967" s="38"/>
      <c r="S967" s="38"/>
      <c r="T967" s="38"/>
      <c r="U967" s="38"/>
      <c r="V967" s="38"/>
      <c r="W967" s="38"/>
      <c r="X967" s="38"/>
      <c r="Y967" s="38"/>
      <c r="Z967" s="38"/>
    </row>
    <row r="968" spans="1:26" ht="22.5" customHeight="1">
      <c r="A968" s="38"/>
      <c r="B968" s="38"/>
      <c r="C968" s="38"/>
      <c r="D968" s="38"/>
      <c r="E968" s="38"/>
      <c r="F968" s="38"/>
      <c r="G968" s="38"/>
      <c r="H968" s="38"/>
      <c r="I968" s="38"/>
      <c r="J968" s="38"/>
      <c r="K968" s="38"/>
      <c r="L968" s="51"/>
      <c r="M968" s="51"/>
      <c r="N968" s="55"/>
      <c r="O968" s="38"/>
      <c r="P968" s="38"/>
      <c r="Q968" s="38"/>
      <c r="R968" s="38"/>
      <c r="S968" s="38"/>
      <c r="T968" s="38"/>
      <c r="U968" s="38"/>
      <c r="V968" s="38"/>
      <c r="W968" s="38"/>
      <c r="X968" s="38"/>
      <c r="Y968" s="38"/>
      <c r="Z968" s="38"/>
    </row>
    <row r="969" spans="1:26" ht="22.5" customHeight="1">
      <c r="A969" s="38"/>
      <c r="B969" s="38"/>
      <c r="C969" s="38"/>
      <c r="D969" s="38"/>
      <c r="E969" s="38"/>
      <c r="F969" s="38"/>
      <c r="G969" s="38"/>
      <c r="H969" s="38"/>
      <c r="I969" s="38"/>
      <c r="J969" s="38"/>
      <c r="K969" s="38"/>
      <c r="L969" s="51"/>
      <c r="M969" s="51"/>
      <c r="N969" s="55"/>
      <c r="O969" s="38"/>
      <c r="P969" s="38"/>
      <c r="Q969" s="38"/>
      <c r="R969" s="38"/>
      <c r="S969" s="38"/>
      <c r="T969" s="38"/>
      <c r="U969" s="38"/>
      <c r="V969" s="38"/>
      <c r="W969" s="38"/>
      <c r="X969" s="38"/>
      <c r="Y969" s="38"/>
      <c r="Z969" s="38"/>
    </row>
    <row r="970" spans="1:26" ht="22.5" customHeight="1">
      <c r="A970" s="38"/>
      <c r="B970" s="38"/>
      <c r="C970" s="38"/>
      <c r="D970" s="38"/>
      <c r="E970" s="38"/>
      <c r="F970" s="38"/>
      <c r="G970" s="38"/>
      <c r="H970" s="38"/>
      <c r="I970" s="38"/>
      <c r="J970" s="38"/>
      <c r="K970" s="38"/>
      <c r="L970" s="51"/>
      <c r="M970" s="51"/>
      <c r="N970" s="55"/>
      <c r="O970" s="38"/>
      <c r="P970" s="38"/>
      <c r="Q970" s="38"/>
      <c r="R970" s="38"/>
      <c r="S970" s="38"/>
      <c r="T970" s="38"/>
      <c r="U970" s="38"/>
      <c r="V970" s="38"/>
      <c r="W970" s="38"/>
      <c r="X970" s="38"/>
      <c r="Y970" s="38"/>
      <c r="Z970" s="38"/>
    </row>
    <row r="971" spans="1:26" ht="22.5" customHeight="1">
      <c r="A971" s="38"/>
      <c r="B971" s="38"/>
      <c r="C971" s="38"/>
      <c r="D971" s="38"/>
      <c r="E971" s="38"/>
      <c r="F971" s="38"/>
      <c r="G971" s="38"/>
      <c r="H971" s="38"/>
      <c r="I971" s="38"/>
      <c r="J971" s="38"/>
      <c r="K971" s="38"/>
      <c r="L971" s="51"/>
      <c r="M971" s="51"/>
      <c r="N971" s="55"/>
      <c r="O971" s="38"/>
      <c r="P971" s="38"/>
      <c r="Q971" s="38"/>
      <c r="R971" s="38"/>
      <c r="S971" s="38"/>
      <c r="T971" s="38"/>
      <c r="U971" s="38"/>
      <c r="V971" s="38"/>
      <c r="W971" s="38"/>
      <c r="X971" s="38"/>
      <c r="Y971" s="38"/>
      <c r="Z971" s="38"/>
    </row>
    <row r="972" spans="1:26" ht="22.5" customHeight="1">
      <c r="A972" s="38"/>
      <c r="B972" s="38"/>
      <c r="C972" s="38"/>
      <c r="D972" s="38"/>
      <c r="E972" s="38"/>
      <c r="F972" s="38"/>
      <c r="G972" s="38"/>
      <c r="H972" s="38"/>
      <c r="I972" s="38"/>
      <c r="J972" s="38"/>
      <c r="K972" s="38"/>
      <c r="L972" s="51"/>
      <c r="M972" s="51"/>
      <c r="N972" s="55"/>
      <c r="O972" s="38"/>
      <c r="P972" s="38"/>
      <c r="Q972" s="38"/>
      <c r="R972" s="38"/>
      <c r="S972" s="38"/>
      <c r="T972" s="38"/>
      <c r="U972" s="38"/>
      <c r="V972" s="38"/>
      <c r="W972" s="38"/>
      <c r="X972" s="38"/>
      <c r="Y972" s="38"/>
      <c r="Z972" s="38"/>
    </row>
    <row r="973" spans="1:26" ht="22.5" customHeight="1">
      <c r="A973" s="38"/>
      <c r="B973" s="38"/>
      <c r="C973" s="38"/>
      <c r="D973" s="38"/>
      <c r="E973" s="38"/>
      <c r="F973" s="38"/>
      <c r="G973" s="38"/>
      <c r="H973" s="38"/>
      <c r="I973" s="38"/>
      <c r="J973" s="38"/>
      <c r="K973" s="38"/>
      <c r="L973" s="51"/>
      <c r="M973" s="51"/>
      <c r="N973" s="55"/>
      <c r="O973" s="38"/>
      <c r="P973" s="38"/>
      <c r="Q973" s="38"/>
      <c r="R973" s="38"/>
      <c r="S973" s="38"/>
      <c r="T973" s="38"/>
      <c r="U973" s="38"/>
      <c r="V973" s="38"/>
      <c r="W973" s="38"/>
      <c r="X973" s="38"/>
      <c r="Y973" s="38"/>
      <c r="Z973" s="38"/>
    </row>
    <row r="974" spans="1:26" ht="22.5" customHeight="1">
      <c r="A974" s="38"/>
      <c r="B974" s="38"/>
      <c r="C974" s="38"/>
      <c r="D974" s="38"/>
      <c r="E974" s="38"/>
      <c r="F974" s="38"/>
      <c r="G974" s="38"/>
      <c r="H974" s="38"/>
      <c r="I974" s="38"/>
      <c r="J974" s="38"/>
      <c r="K974" s="38"/>
      <c r="L974" s="51"/>
      <c r="M974" s="51"/>
      <c r="N974" s="55"/>
      <c r="O974" s="38"/>
      <c r="P974" s="38"/>
      <c r="Q974" s="38"/>
      <c r="R974" s="38"/>
      <c r="S974" s="38"/>
      <c r="T974" s="38"/>
      <c r="U974" s="38"/>
      <c r="V974" s="38"/>
      <c r="W974" s="38"/>
      <c r="X974" s="38"/>
      <c r="Y974" s="38"/>
      <c r="Z974" s="38"/>
    </row>
    <row r="975" spans="1:26" ht="22.5" customHeight="1">
      <c r="A975" s="38"/>
      <c r="B975" s="38"/>
      <c r="C975" s="38"/>
      <c r="D975" s="38"/>
      <c r="E975" s="38"/>
      <c r="F975" s="38"/>
      <c r="G975" s="38"/>
      <c r="H975" s="38"/>
      <c r="I975" s="38"/>
      <c r="J975" s="38"/>
      <c r="K975" s="38"/>
      <c r="L975" s="51"/>
      <c r="M975" s="51"/>
      <c r="N975" s="55"/>
      <c r="O975" s="38"/>
      <c r="P975" s="38"/>
      <c r="Q975" s="38"/>
      <c r="R975" s="38"/>
      <c r="S975" s="38"/>
      <c r="T975" s="38"/>
      <c r="U975" s="38"/>
      <c r="V975" s="38"/>
      <c r="W975" s="38"/>
      <c r="X975" s="38"/>
      <c r="Y975" s="38"/>
      <c r="Z975" s="38"/>
    </row>
    <row r="976" spans="1:26" ht="22.5" customHeight="1">
      <c r="A976" s="38"/>
      <c r="B976" s="38"/>
      <c r="C976" s="38"/>
      <c r="D976" s="38"/>
      <c r="E976" s="38"/>
      <c r="F976" s="38"/>
      <c r="G976" s="38"/>
      <c r="H976" s="38"/>
      <c r="I976" s="38"/>
      <c r="J976" s="38"/>
      <c r="K976" s="38"/>
      <c r="L976" s="51"/>
      <c r="M976" s="51"/>
      <c r="N976" s="55"/>
      <c r="O976" s="38"/>
      <c r="P976" s="38"/>
      <c r="Q976" s="38"/>
      <c r="R976" s="38"/>
      <c r="S976" s="38"/>
      <c r="T976" s="38"/>
      <c r="U976" s="38"/>
      <c r="V976" s="38"/>
      <c r="W976" s="38"/>
      <c r="X976" s="38"/>
      <c r="Y976" s="38"/>
      <c r="Z976" s="38"/>
    </row>
    <row r="977" spans="1:26" ht="22.5" customHeight="1">
      <c r="A977" s="38"/>
      <c r="B977" s="38"/>
      <c r="C977" s="38"/>
      <c r="D977" s="38"/>
      <c r="E977" s="38"/>
      <c r="F977" s="38"/>
      <c r="G977" s="38"/>
      <c r="H977" s="38"/>
      <c r="I977" s="38"/>
      <c r="J977" s="38"/>
      <c r="K977" s="38"/>
      <c r="L977" s="51"/>
      <c r="M977" s="51"/>
      <c r="N977" s="55"/>
      <c r="O977" s="38"/>
      <c r="P977" s="38"/>
      <c r="Q977" s="38"/>
      <c r="R977" s="38"/>
      <c r="S977" s="38"/>
      <c r="T977" s="38"/>
      <c r="U977" s="38"/>
      <c r="V977" s="38"/>
      <c r="W977" s="38"/>
      <c r="X977" s="38"/>
      <c r="Y977" s="38"/>
      <c r="Z977" s="38"/>
    </row>
    <row r="978" spans="1:26" ht="22.5" customHeight="1">
      <c r="A978" s="38"/>
      <c r="B978" s="38"/>
      <c r="C978" s="38"/>
      <c r="D978" s="38"/>
      <c r="E978" s="38"/>
      <c r="F978" s="38"/>
      <c r="G978" s="38"/>
      <c r="H978" s="38"/>
      <c r="I978" s="38"/>
      <c r="J978" s="38"/>
      <c r="K978" s="38"/>
      <c r="L978" s="51"/>
      <c r="M978" s="51"/>
      <c r="N978" s="55"/>
      <c r="O978" s="38"/>
      <c r="P978" s="38"/>
      <c r="Q978" s="38"/>
      <c r="R978" s="38"/>
      <c r="S978" s="38"/>
      <c r="T978" s="38"/>
      <c r="U978" s="38"/>
      <c r="V978" s="38"/>
      <c r="W978" s="38"/>
      <c r="X978" s="38"/>
      <c r="Y978" s="38"/>
      <c r="Z978" s="38"/>
    </row>
    <row r="979" spans="1:26" ht="22.5" customHeight="1">
      <c r="A979" s="38"/>
      <c r="B979" s="38"/>
      <c r="C979" s="38"/>
      <c r="D979" s="38"/>
      <c r="E979" s="38"/>
      <c r="F979" s="38"/>
      <c r="G979" s="38"/>
      <c r="H979" s="38"/>
      <c r="I979" s="38"/>
      <c r="J979" s="38"/>
      <c r="K979" s="38"/>
      <c r="L979" s="51"/>
      <c r="M979" s="51"/>
      <c r="N979" s="55"/>
      <c r="O979" s="38"/>
      <c r="P979" s="38"/>
      <c r="Q979" s="38"/>
      <c r="R979" s="38"/>
      <c r="S979" s="38"/>
      <c r="T979" s="38"/>
      <c r="U979" s="38"/>
      <c r="V979" s="38"/>
      <c r="W979" s="38"/>
      <c r="X979" s="38"/>
      <c r="Y979" s="38"/>
      <c r="Z979" s="38"/>
    </row>
    <row r="980" spans="1:26" ht="22.5" customHeight="1">
      <c r="A980" s="38"/>
      <c r="B980" s="38"/>
      <c r="C980" s="38"/>
      <c r="D980" s="38"/>
      <c r="E980" s="38"/>
      <c r="F980" s="38"/>
      <c r="G980" s="38"/>
      <c r="H980" s="38"/>
      <c r="I980" s="38"/>
      <c r="J980" s="38"/>
      <c r="K980" s="38"/>
      <c r="L980" s="51"/>
      <c r="M980" s="51"/>
      <c r="N980" s="55"/>
      <c r="O980" s="38"/>
      <c r="P980" s="38"/>
      <c r="Q980" s="38"/>
      <c r="R980" s="38"/>
      <c r="S980" s="38"/>
      <c r="T980" s="38"/>
      <c r="U980" s="38"/>
      <c r="V980" s="38"/>
      <c r="W980" s="38"/>
      <c r="X980" s="38"/>
      <c r="Y980" s="38"/>
      <c r="Z980" s="38"/>
    </row>
    <row r="981" spans="1:26" ht="22.5" customHeight="1">
      <c r="A981" s="38"/>
      <c r="B981" s="38"/>
      <c r="C981" s="38"/>
      <c r="D981" s="38"/>
      <c r="E981" s="38"/>
      <c r="F981" s="38"/>
      <c r="G981" s="38"/>
      <c r="H981" s="38"/>
      <c r="I981" s="38"/>
      <c r="J981" s="38"/>
      <c r="K981" s="38"/>
      <c r="L981" s="51"/>
      <c r="M981" s="51"/>
      <c r="N981" s="55"/>
      <c r="O981" s="38"/>
      <c r="P981" s="38"/>
      <c r="Q981" s="38"/>
      <c r="R981" s="38"/>
      <c r="S981" s="38"/>
      <c r="T981" s="38"/>
      <c r="U981" s="38"/>
      <c r="V981" s="38"/>
      <c r="W981" s="38"/>
      <c r="X981" s="38"/>
      <c r="Y981" s="38"/>
      <c r="Z981" s="38"/>
    </row>
    <row r="982" spans="1:26" ht="22.5" customHeight="1">
      <c r="A982" s="38"/>
      <c r="B982" s="38"/>
      <c r="C982" s="38"/>
      <c r="D982" s="38"/>
      <c r="E982" s="38"/>
      <c r="F982" s="38"/>
      <c r="G982" s="38"/>
      <c r="H982" s="38"/>
      <c r="I982" s="38"/>
      <c r="J982" s="38"/>
      <c r="K982" s="38"/>
      <c r="L982" s="51"/>
      <c r="M982" s="51"/>
      <c r="N982" s="55"/>
      <c r="O982" s="38"/>
      <c r="P982" s="38"/>
      <c r="Q982" s="38"/>
      <c r="R982" s="38"/>
      <c r="S982" s="38"/>
      <c r="T982" s="38"/>
      <c r="U982" s="38"/>
      <c r="V982" s="38"/>
      <c r="W982" s="38"/>
      <c r="X982" s="38"/>
      <c r="Y982" s="38"/>
      <c r="Z982" s="38"/>
    </row>
    <row r="983" spans="1:26" ht="22.5" customHeight="1">
      <c r="A983" s="38"/>
      <c r="B983" s="38"/>
      <c r="C983" s="38"/>
      <c r="D983" s="38"/>
      <c r="E983" s="38"/>
      <c r="F983" s="38"/>
      <c r="G983" s="38"/>
      <c r="H983" s="38"/>
      <c r="I983" s="38"/>
      <c r="J983" s="38"/>
      <c r="K983" s="38"/>
      <c r="L983" s="51"/>
      <c r="M983" s="51"/>
      <c r="N983" s="55"/>
      <c r="O983" s="38"/>
      <c r="P983" s="38"/>
      <c r="Q983" s="38"/>
      <c r="R983" s="38"/>
      <c r="S983" s="38"/>
      <c r="T983" s="38"/>
      <c r="U983" s="38"/>
      <c r="V983" s="38"/>
      <c r="W983" s="38"/>
      <c r="X983" s="38"/>
      <c r="Y983" s="38"/>
      <c r="Z983" s="38"/>
    </row>
    <row r="984" spans="1:26" ht="22.5" customHeight="1">
      <c r="A984" s="38"/>
      <c r="B984" s="38"/>
      <c r="C984" s="38"/>
      <c r="D984" s="38"/>
      <c r="E984" s="38"/>
      <c r="F984" s="38"/>
      <c r="G984" s="38"/>
      <c r="H984" s="38"/>
      <c r="I984" s="38"/>
      <c r="J984" s="38"/>
      <c r="K984" s="38"/>
      <c r="L984" s="51"/>
      <c r="M984" s="51"/>
      <c r="N984" s="55"/>
      <c r="O984" s="38"/>
      <c r="P984" s="38"/>
      <c r="Q984" s="38"/>
      <c r="R984" s="38"/>
      <c r="S984" s="38"/>
      <c r="T984" s="38"/>
      <c r="U984" s="38"/>
      <c r="V984" s="38"/>
      <c r="W984" s="38"/>
      <c r="X984" s="38"/>
      <c r="Y984" s="38"/>
      <c r="Z984" s="38"/>
    </row>
    <row r="985" spans="1:26" ht="22.5" customHeight="1">
      <c r="A985" s="38"/>
      <c r="B985" s="38"/>
      <c r="C985" s="38"/>
      <c r="D985" s="38"/>
      <c r="E985" s="38"/>
      <c r="F985" s="38"/>
      <c r="G985" s="38"/>
      <c r="H985" s="38"/>
      <c r="I985" s="38"/>
      <c r="J985" s="38"/>
      <c r="K985" s="38"/>
      <c r="L985" s="51"/>
      <c r="M985" s="51"/>
      <c r="N985" s="55"/>
      <c r="O985" s="38"/>
      <c r="P985" s="38"/>
      <c r="Q985" s="38"/>
      <c r="R985" s="38"/>
      <c r="S985" s="38"/>
      <c r="T985" s="38"/>
      <c r="U985" s="38"/>
      <c r="V985" s="38"/>
      <c r="W985" s="38"/>
      <c r="X985" s="38"/>
      <c r="Y985" s="38"/>
      <c r="Z985" s="38"/>
    </row>
    <row r="986" spans="1:26" ht="22.5" customHeight="1">
      <c r="A986" s="38"/>
      <c r="B986" s="38"/>
      <c r="C986" s="38"/>
      <c r="D986" s="38"/>
      <c r="E986" s="38"/>
      <c r="F986" s="38"/>
      <c r="G986" s="38"/>
      <c r="H986" s="38"/>
      <c r="I986" s="38"/>
      <c r="J986" s="38"/>
      <c r="K986" s="38"/>
      <c r="L986" s="51"/>
      <c r="M986" s="51"/>
      <c r="N986" s="55"/>
      <c r="O986" s="38"/>
      <c r="P986" s="38"/>
      <c r="Q986" s="38"/>
      <c r="R986" s="38"/>
      <c r="S986" s="38"/>
      <c r="T986" s="38"/>
      <c r="U986" s="38"/>
      <c r="V986" s="38"/>
      <c r="W986" s="38"/>
      <c r="X986" s="38"/>
      <c r="Y986" s="38"/>
      <c r="Z986" s="38"/>
    </row>
    <row r="987" spans="1:26" ht="22.5" customHeight="1">
      <c r="A987" s="38"/>
      <c r="B987" s="38"/>
      <c r="C987" s="38"/>
      <c r="D987" s="38"/>
      <c r="E987" s="38"/>
      <c r="F987" s="38"/>
      <c r="G987" s="38"/>
      <c r="H987" s="38"/>
      <c r="I987" s="38"/>
      <c r="J987" s="38"/>
      <c r="K987" s="38"/>
      <c r="L987" s="51"/>
      <c r="M987" s="51"/>
      <c r="N987" s="55"/>
      <c r="O987" s="38"/>
      <c r="P987" s="38"/>
      <c r="Q987" s="38"/>
      <c r="R987" s="38"/>
      <c r="S987" s="38"/>
      <c r="T987" s="38"/>
      <c r="U987" s="38"/>
      <c r="V987" s="38"/>
      <c r="W987" s="38"/>
      <c r="X987" s="38"/>
      <c r="Y987" s="38"/>
      <c r="Z987" s="38"/>
    </row>
    <row r="988" spans="1:26" ht="22.5" customHeight="1">
      <c r="A988" s="38"/>
      <c r="B988" s="38"/>
      <c r="C988" s="38"/>
      <c r="D988" s="38"/>
      <c r="E988" s="38"/>
      <c r="F988" s="38"/>
      <c r="G988" s="38"/>
      <c r="H988" s="38"/>
      <c r="I988" s="38"/>
      <c r="J988" s="38"/>
      <c r="K988" s="38"/>
      <c r="L988" s="51"/>
      <c r="M988" s="51"/>
      <c r="N988" s="55"/>
      <c r="O988" s="38"/>
      <c r="P988" s="38"/>
      <c r="Q988" s="38"/>
      <c r="R988" s="38"/>
      <c r="S988" s="38"/>
      <c r="T988" s="38"/>
      <c r="U988" s="38"/>
      <c r="V988" s="38"/>
      <c r="W988" s="38"/>
      <c r="X988" s="38"/>
      <c r="Y988" s="38"/>
      <c r="Z988" s="38"/>
    </row>
    <row r="989" spans="1:26" ht="22.5" customHeight="1">
      <c r="A989" s="38"/>
      <c r="B989" s="38"/>
      <c r="C989" s="38"/>
      <c r="D989" s="38"/>
      <c r="E989" s="38"/>
      <c r="F989" s="38"/>
      <c r="G989" s="38"/>
      <c r="H989" s="38"/>
      <c r="I989" s="38"/>
      <c r="J989" s="38"/>
      <c r="K989" s="38"/>
      <c r="L989" s="51"/>
      <c r="M989" s="51"/>
      <c r="N989" s="55"/>
      <c r="O989" s="38"/>
      <c r="P989" s="38"/>
      <c r="Q989" s="38"/>
      <c r="R989" s="38"/>
      <c r="S989" s="38"/>
      <c r="T989" s="38"/>
      <c r="U989" s="38"/>
      <c r="V989" s="38"/>
      <c r="W989" s="38"/>
      <c r="X989" s="38"/>
      <c r="Y989" s="38"/>
      <c r="Z989" s="38"/>
    </row>
    <row r="990" spans="1:26" ht="22.5" customHeight="1">
      <c r="A990" s="38"/>
      <c r="B990" s="38"/>
      <c r="C990" s="38"/>
      <c r="D990" s="38"/>
      <c r="E990" s="38"/>
      <c r="F990" s="38"/>
      <c r="G990" s="38"/>
      <c r="H990" s="38"/>
      <c r="I990" s="38"/>
      <c r="J990" s="38"/>
      <c r="K990" s="38"/>
      <c r="L990" s="51"/>
      <c r="M990" s="51"/>
      <c r="N990" s="55"/>
      <c r="O990" s="38"/>
      <c r="P990" s="38"/>
      <c r="Q990" s="38"/>
      <c r="R990" s="38"/>
      <c r="S990" s="38"/>
      <c r="T990" s="38"/>
      <c r="U990" s="38"/>
      <c r="V990" s="38"/>
      <c r="W990" s="38"/>
      <c r="X990" s="38"/>
      <c r="Y990" s="38"/>
      <c r="Z990" s="38"/>
    </row>
    <row r="991" spans="1:26" ht="22.5" customHeight="1">
      <c r="A991" s="38"/>
      <c r="B991" s="38"/>
      <c r="C991" s="38"/>
      <c r="D991" s="38"/>
      <c r="E991" s="38"/>
      <c r="F991" s="38"/>
      <c r="G991" s="38"/>
      <c r="H991" s="38"/>
      <c r="I991" s="38"/>
      <c r="J991" s="38"/>
      <c r="K991" s="38"/>
      <c r="L991" s="51"/>
      <c r="M991" s="51"/>
      <c r="N991" s="55"/>
      <c r="O991" s="38"/>
      <c r="P991" s="38"/>
      <c r="Q991" s="38"/>
      <c r="R991" s="38"/>
      <c r="S991" s="38"/>
      <c r="T991" s="38"/>
      <c r="U991" s="38"/>
      <c r="V991" s="38"/>
      <c r="W991" s="38"/>
      <c r="X991" s="38"/>
      <c r="Y991" s="38"/>
      <c r="Z991" s="38"/>
    </row>
    <row r="992" spans="1:26" ht="22.5" customHeight="1">
      <c r="A992" s="38"/>
      <c r="B992" s="38"/>
      <c r="C992" s="38"/>
      <c r="D992" s="38"/>
      <c r="E992" s="38"/>
      <c r="F992" s="38"/>
      <c r="G992" s="38"/>
      <c r="H992" s="38"/>
      <c r="I992" s="38"/>
      <c r="J992" s="38"/>
      <c r="K992" s="38"/>
      <c r="L992" s="51"/>
      <c r="M992" s="51"/>
      <c r="N992" s="55"/>
      <c r="O992" s="38"/>
      <c r="P992" s="38"/>
      <c r="Q992" s="38"/>
      <c r="R992" s="38"/>
      <c r="S992" s="38"/>
      <c r="T992" s="38"/>
      <c r="U992" s="38"/>
      <c r="V992" s="38"/>
      <c r="W992" s="38"/>
      <c r="X992" s="38"/>
      <c r="Y992" s="38"/>
      <c r="Z992" s="38"/>
    </row>
    <row r="993" spans="1:26" ht="22.5" customHeight="1">
      <c r="A993" s="38"/>
      <c r="B993" s="38"/>
      <c r="C993" s="38"/>
      <c r="D993" s="38"/>
      <c r="E993" s="38"/>
      <c r="F993" s="38"/>
      <c r="G993" s="38"/>
      <c r="H993" s="38"/>
      <c r="I993" s="38"/>
      <c r="J993" s="38"/>
      <c r="K993" s="38"/>
      <c r="L993" s="51"/>
      <c r="M993" s="51"/>
      <c r="N993" s="55"/>
      <c r="O993" s="38"/>
      <c r="P993" s="38"/>
      <c r="Q993" s="38"/>
      <c r="R993" s="38"/>
      <c r="S993" s="38"/>
      <c r="T993" s="38"/>
      <c r="U993" s="38"/>
      <c r="V993" s="38"/>
      <c r="W993" s="38"/>
      <c r="X993" s="38"/>
      <c r="Y993" s="38"/>
      <c r="Z993" s="38"/>
    </row>
    <row r="994" spans="1:26" ht="22.5" customHeight="1">
      <c r="A994" s="38"/>
      <c r="B994" s="38"/>
      <c r="C994" s="38"/>
      <c r="D994" s="38"/>
      <c r="E994" s="38"/>
      <c r="F994" s="38"/>
      <c r="G994" s="38"/>
      <c r="H994" s="38"/>
      <c r="I994" s="38"/>
      <c r="J994" s="38"/>
      <c r="K994" s="38"/>
      <c r="L994" s="51"/>
      <c r="M994" s="51"/>
      <c r="N994" s="55"/>
      <c r="O994" s="38"/>
      <c r="P994" s="38"/>
      <c r="Q994" s="38"/>
      <c r="R994" s="38"/>
      <c r="S994" s="38"/>
      <c r="T994" s="38"/>
      <c r="U994" s="38"/>
      <c r="V994" s="38"/>
      <c r="W994" s="38"/>
      <c r="X994" s="38"/>
      <c r="Y994" s="38"/>
      <c r="Z994" s="38"/>
    </row>
    <row r="995" spans="1:26" ht="22.5" customHeight="1">
      <c r="A995" s="38"/>
      <c r="B995" s="38"/>
      <c r="C995" s="38"/>
      <c r="D995" s="38"/>
      <c r="E995" s="38"/>
      <c r="F995" s="38"/>
      <c r="G995" s="38"/>
      <c r="H995" s="38"/>
      <c r="I995" s="38"/>
      <c r="J995" s="38"/>
      <c r="K995" s="38"/>
      <c r="L995" s="51"/>
      <c r="M995" s="51"/>
      <c r="N995" s="55"/>
      <c r="O995" s="38"/>
      <c r="P995" s="38"/>
      <c r="Q995" s="38"/>
      <c r="R995" s="38"/>
      <c r="S995" s="38"/>
      <c r="T995" s="38"/>
      <c r="U995" s="38"/>
      <c r="V995" s="38"/>
      <c r="W995" s="38"/>
      <c r="X995" s="38"/>
      <c r="Y995" s="38"/>
      <c r="Z995" s="38"/>
    </row>
    <row r="996" spans="1:26" ht="22.5" customHeight="1">
      <c r="A996" s="38"/>
      <c r="B996" s="38"/>
      <c r="C996" s="38"/>
      <c r="D996" s="38"/>
      <c r="E996" s="38"/>
      <c r="F996" s="38"/>
      <c r="G996" s="38"/>
      <c r="H996" s="38"/>
      <c r="I996" s="38"/>
      <c r="J996" s="38"/>
      <c r="K996" s="38"/>
      <c r="L996" s="51"/>
      <c r="M996" s="51"/>
      <c r="N996" s="55"/>
      <c r="O996" s="38"/>
      <c r="P996" s="38"/>
      <c r="Q996" s="38"/>
      <c r="R996" s="38"/>
      <c r="S996" s="38"/>
      <c r="T996" s="38"/>
      <c r="U996" s="38"/>
      <c r="V996" s="38"/>
      <c r="W996" s="38"/>
      <c r="X996" s="38"/>
      <c r="Y996" s="38"/>
      <c r="Z996" s="38"/>
    </row>
    <row r="997" spans="1:26" ht="22.5" customHeight="1">
      <c r="A997" s="38"/>
      <c r="B997" s="38"/>
      <c r="C997" s="38"/>
      <c r="D997" s="38"/>
      <c r="E997" s="38"/>
      <c r="F997" s="38"/>
      <c r="G997" s="38"/>
      <c r="H997" s="38"/>
      <c r="I997" s="38"/>
      <c r="J997" s="38"/>
      <c r="K997" s="38"/>
      <c r="L997" s="51"/>
      <c r="M997" s="51"/>
      <c r="N997" s="55"/>
      <c r="O997" s="38"/>
      <c r="P997" s="38"/>
      <c r="Q997" s="38"/>
      <c r="R997" s="38"/>
      <c r="S997" s="38"/>
      <c r="T997" s="38"/>
      <c r="U997" s="38"/>
      <c r="V997" s="38"/>
      <c r="W997" s="38"/>
      <c r="X997" s="38"/>
      <c r="Y997" s="38"/>
      <c r="Z997" s="38"/>
    </row>
    <row r="998" spans="1:26" ht="22.5" customHeight="1">
      <c r="A998" s="38"/>
      <c r="B998" s="38"/>
      <c r="C998" s="38"/>
      <c r="D998" s="38"/>
      <c r="E998" s="38"/>
      <c r="F998" s="38"/>
      <c r="G998" s="38"/>
      <c r="H998" s="38"/>
      <c r="I998" s="38"/>
      <c r="J998" s="38"/>
      <c r="K998" s="38"/>
      <c r="L998" s="51"/>
      <c r="M998" s="51"/>
      <c r="N998" s="55"/>
      <c r="O998" s="38"/>
      <c r="P998" s="38"/>
      <c r="Q998" s="38"/>
      <c r="R998" s="38"/>
      <c r="S998" s="38"/>
      <c r="T998" s="38"/>
      <c r="U998" s="38"/>
      <c r="V998" s="38"/>
      <c r="W998" s="38"/>
      <c r="X998" s="38"/>
      <c r="Y998" s="38"/>
      <c r="Z998" s="38"/>
    </row>
    <row r="999" spans="1:26" ht="22.5" customHeight="1">
      <c r="A999" s="38"/>
      <c r="B999" s="38"/>
      <c r="C999" s="38"/>
      <c r="D999" s="38"/>
      <c r="E999" s="38"/>
      <c r="F999" s="38"/>
      <c r="G999" s="38"/>
      <c r="H999" s="38"/>
      <c r="I999" s="38"/>
      <c r="J999" s="38"/>
      <c r="K999" s="38"/>
      <c r="L999" s="51"/>
      <c r="M999" s="51"/>
      <c r="N999" s="55"/>
      <c r="O999" s="38"/>
      <c r="P999" s="38"/>
      <c r="Q999" s="38"/>
      <c r="R999" s="38"/>
      <c r="S999" s="38"/>
      <c r="T999" s="38"/>
      <c r="U999" s="38"/>
      <c r="V999" s="38"/>
      <c r="W999" s="38"/>
      <c r="X999" s="38"/>
      <c r="Y999" s="38"/>
      <c r="Z999" s="38"/>
    </row>
    <row r="1000" spans="1:26" ht="22.5" customHeight="1">
      <c r="A1000" s="38"/>
      <c r="B1000" s="38"/>
      <c r="C1000" s="38"/>
      <c r="D1000" s="38"/>
      <c r="E1000" s="38"/>
      <c r="F1000" s="38"/>
      <c r="G1000" s="38"/>
      <c r="H1000" s="38"/>
      <c r="I1000" s="38"/>
      <c r="J1000" s="38"/>
      <c r="K1000" s="38"/>
      <c r="L1000" s="51"/>
      <c r="M1000" s="51"/>
      <c r="N1000" s="55"/>
      <c r="O1000" s="38"/>
      <c r="P1000" s="38"/>
      <c r="Q1000" s="38"/>
      <c r="R1000" s="38"/>
      <c r="S1000" s="38"/>
      <c r="T1000" s="38"/>
      <c r="U1000" s="38"/>
      <c r="V1000" s="38"/>
      <c r="W1000" s="38"/>
      <c r="X1000" s="38"/>
      <c r="Y1000" s="38"/>
      <c r="Z1000" s="38"/>
    </row>
  </sheetData>
  <autoFilter ref="A19:Z19" xr:uid="{00000000-0001-0000-0600-000000000000}"/>
  <mergeCells count="184">
    <mergeCell ref="C14:K14"/>
    <mergeCell ref="C15:K15"/>
    <mergeCell ref="B17:B19"/>
    <mergeCell ref="C17:C19"/>
    <mergeCell ref="D17:D19"/>
    <mergeCell ref="E17:E19"/>
    <mergeCell ref="F17:F19"/>
    <mergeCell ref="G17:I17"/>
    <mergeCell ref="J17:J19"/>
    <mergeCell ref="G18:G19"/>
    <mergeCell ref="H18:H19"/>
    <mergeCell ref="I18:I19"/>
    <mergeCell ref="K17:K19"/>
    <mergeCell ref="L17:L19"/>
    <mergeCell ref="M17:M19"/>
    <mergeCell ref="N17:N19"/>
    <mergeCell ref="M20:M27"/>
    <mergeCell ref="N20:N27"/>
    <mergeCell ref="B20:B27"/>
    <mergeCell ref="C20:C27"/>
    <mergeCell ref="D20:D27"/>
    <mergeCell ref="E20:E27"/>
    <mergeCell ref="F20:F27"/>
    <mergeCell ref="I20:I27"/>
    <mergeCell ref="J20:J27"/>
    <mergeCell ref="K20:K27"/>
    <mergeCell ref="L20:L27"/>
    <mergeCell ref="K28:K35"/>
    <mergeCell ref="L28:L35"/>
    <mergeCell ref="M28:M35"/>
    <mergeCell ref="N28:N35"/>
    <mergeCell ref="B28:B35"/>
    <mergeCell ref="C28:C35"/>
    <mergeCell ref="D28:D35"/>
    <mergeCell ref="E28:E35"/>
    <mergeCell ref="F28:F35"/>
    <mergeCell ref="I28:I35"/>
    <mergeCell ref="J28:J35"/>
    <mergeCell ref="K36:K43"/>
    <mergeCell ref="L36:L43"/>
    <mergeCell ref="M36:M43"/>
    <mergeCell ref="N36:N43"/>
    <mergeCell ref="B36:B43"/>
    <mergeCell ref="C36:C43"/>
    <mergeCell ref="D36:D43"/>
    <mergeCell ref="E36:E43"/>
    <mergeCell ref="F36:F43"/>
    <mergeCell ref="I36:I43"/>
    <mergeCell ref="J36:J43"/>
    <mergeCell ref="K44:K51"/>
    <mergeCell ref="L44:L51"/>
    <mergeCell ref="M44:M51"/>
    <mergeCell ref="N44:N51"/>
    <mergeCell ref="B44:B51"/>
    <mergeCell ref="C44:C51"/>
    <mergeCell ref="D44:D51"/>
    <mergeCell ref="I44:I51"/>
    <mergeCell ref="J44:J51"/>
    <mergeCell ref="E44:E51"/>
    <mergeCell ref="F44:F51"/>
    <mergeCell ref="G60:I60"/>
    <mergeCell ref="E52:E59"/>
    <mergeCell ref="F52:F59"/>
    <mergeCell ref="L60:L62"/>
    <mergeCell ref="M60:M62"/>
    <mergeCell ref="N60:N62"/>
    <mergeCell ref="B60:B62"/>
    <mergeCell ref="C60:C62"/>
    <mergeCell ref="D60:D62"/>
    <mergeCell ref="E60:E62"/>
    <mergeCell ref="F60:F62"/>
    <mergeCell ref="J60:J62"/>
    <mergeCell ref="K60:K62"/>
    <mergeCell ref="I61:I62"/>
    <mergeCell ref="K52:K59"/>
    <mergeCell ref="L52:L59"/>
    <mergeCell ref="M52:M59"/>
    <mergeCell ref="N52:N59"/>
    <mergeCell ref="B52:B59"/>
    <mergeCell ref="C52:C59"/>
    <mergeCell ref="D52:D59"/>
    <mergeCell ref="I52:I59"/>
    <mergeCell ref="J52:J59"/>
    <mergeCell ref="I63:I70"/>
    <mergeCell ref="J63:J70"/>
    <mergeCell ref="K63:K70"/>
    <mergeCell ref="L63:L70"/>
    <mergeCell ref="M63:M70"/>
    <mergeCell ref="N63:N70"/>
    <mergeCell ref="G61:G62"/>
    <mergeCell ref="H61:H62"/>
    <mergeCell ref="B63:B70"/>
    <mergeCell ref="C63:C70"/>
    <mergeCell ref="D63:D70"/>
    <mergeCell ref="E63:E70"/>
    <mergeCell ref="F63:F70"/>
    <mergeCell ref="K71:K78"/>
    <mergeCell ref="L71:L78"/>
    <mergeCell ref="M71:M78"/>
    <mergeCell ref="N71:N78"/>
    <mergeCell ref="B71:B78"/>
    <mergeCell ref="C71:C78"/>
    <mergeCell ref="D71:D78"/>
    <mergeCell ref="E71:E78"/>
    <mergeCell ref="F71:F78"/>
    <mergeCell ref="I71:I78"/>
    <mergeCell ref="J71:J78"/>
    <mergeCell ref="K79:K86"/>
    <mergeCell ref="L79:L86"/>
    <mergeCell ref="M79:M86"/>
    <mergeCell ref="N79:N86"/>
    <mergeCell ref="B79:B86"/>
    <mergeCell ref="C79:C86"/>
    <mergeCell ref="D79:D86"/>
    <mergeCell ref="E79:E86"/>
    <mergeCell ref="F79:F86"/>
    <mergeCell ref="I79:I86"/>
    <mergeCell ref="J79:J86"/>
    <mergeCell ref="K111:K118"/>
    <mergeCell ref="L111:L118"/>
    <mergeCell ref="M111:M118"/>
    <mergeCell ref="N111:N118"/>
    <mergeCell ref="B111:B118"/>
    <mergeCell ref="C111:C118"/>
    <mergeCell ref="D111:D118"/>
    <mergeCell ref="E111:E118"/>
    <mergeCell ref="F111:F118"/>
    <mergeCell ref="I111:I118"/>
    <mergeCell ref="J111:J118"/>
    <mergeCell ref="K119:K126"/>
    <mergeCell ref="L119:L126"/>
    <mergeCell ref="M119:M126"/>
    <mergeCell ref="N119:N126"/>
    <mergeCell ref="B119:B126"/>
    <mergeCell ref="C119:C126"/>
    <mergeCell ref="D119:D126"/>
    <mergeCell ref="E119:E126"/>
    <mergeCell ref="F119:F126"/>
    <mergeCell ref="I119:I126"/>
    <mergeCell ref="J119:J126"/>
    <mergeCell ref="K87:K94"/>
    <mergeCell ref="L87:L94"/>
    <mergeCell ref="M87:M94"/>
    <mergeCell ref="N87:N94"/>
    <mergeCell ref="B87:B94"/>
    <mergeCell ref="C87:C94"/>
    <mergeCell ref="D87:D94"/>
    <mergeCell ref="E87:E94"/>
    <mergeCell ref="F87:F94"/>
    <mergeCell ref="I87:I94"/>
    <mergeCell ref="J87:J94"/>
    <mergeCell ref="K95:K102"/>
    <mergeCell ref="L95:L102"/>
    <mergeCell ref="M95:M102"/>
    <mergeCell ref="N95:N102"/>
    <mergeCell ref="B95:B102"/>
    <mergeCell ref="C95:C102"/>
    <mergeCell ref="D95:D102"/>
    <mergeCell ref="E95:E102"/>
    <mergeCell ref="F95:F102"/>
    <mergeCell ref="I95:I102"/>
    <mergeCell ref="J95:J102"/>
    <mergeCell ref="K103:K110"/>
    <mergeCell ref="L103:L110"/>
    <mergeCell ref="M103:M110"/>
    <mergeCell ref="N103:N110"/>
    <mergeCell ref="B103:B110"/>
    <mergeCell ref="C103:C110"/>
    <mergeCell ref="D103:D110"/>
    <mergeCell ref="E103:E110"/>
    <mergeCell ref="F103:F110"/>
    <mergeCell ref="I103:I110"/>
    <mergeCell ref="J103:J110"/>
    <mergeCell ref="K127:K134"/>
    <mergeCell ref="L127:L134"/>
    <mergeCell ref="M127:M134"/>
    <mergeCell ref="N127:N134"/>
    <mergeCell ref="B127:B134"/>
    <mergeCell ref="C127:C134"/>
    <mergeCell ref="D127:D134"/>
    <mergeCell ref="I127:I134"/>
    <mergeCell ref="J127:J134"/>
    <mergeCell ref="E127:E134"/>
    <mergeCell ref="F127:F134"/>
  </mergeCells>
  <dataValidations count="1">
    <dataValidation type="list" allowBlank="1" showErrorMessage="1" sqref="F20 J20 F28 J28 F36 J36 F44 J44 F52 J52 F63 J63 F71 J71 F103 J79 F87 J87 F95 J95 J127 J103 F111 J111 F119 J119 F127 F79" xr:uid="{00000000-0002-0000-0600-000000000000}">
      <formula1>"1,2,3"</formula1>
    </dataValidation>
  </dataValidations>
  <hyperlinks>
    <hyperlink ref="H21" r:id="rId1" xr:uid="{86913CCA-59DF-4ED5-A7FD-DD02CDF168DB}"/>
    <hyperlink ref="H29" r:id="rId2" xr:uid="{5FBAB2D2-93A9-4F53-B1DB-71E099459506}"/>
    <hyperlink ref="H30" r:id="rId3" xr:uid="{43448DD9-F6D0-4DAB-AEFE-B4501A539362}"/>
    <hyperlink ref="H37" r:id="rId4" xr:uid="{9A88F55D-5447-4010-A6AB-095830CFD24A}"/>
    <hyperlink ref="H38" r:id="rId5" xr:uid="{E6D4C793-5C78-4EDB-8FB9-716D6F15992C}"/>
    <hyperlink ref="H46" r:id="rId6" xr:uid="{7C4D3E0E-9772-48AD-9C74-BFD78ED53B14}"/>
    <hyperlink ref="H71" r:id="rId7" xr:uid="{535DA7CC-5553-43AC-B08F-0DB60E67DC5E}"/>
    <hyperlink ref="H80" r:id="rId8" xr:uid="{2D6784F7-DF67-4C2D-88B4-445FF503345A}"/>
    <hyperlink ref="H81" r:id="rId9" xr:uid="{329E66BE-0B34-4850-996C-7988EA5713F0}"/>
    <hyperlink ref="H87" r:id="rId10" xr:uid="{55AE18E0-08A4-44AA-AA17-160F6EDFA4B0}"/>
    <hyperlink ref="H103" r:id="rId11" xr:uid="{92A785CA-FFEE-4A3B-8917-0FF945D9EB4C}"/>
    <hyperlink ref="H130" r:id="rId12" xr:uid="{623EDC29-1611-4C1C-8ABE-2A100F830DC1}"/>
    <hyperlink ref="H52" r:id="rId13" xr:uid="{5C3AA057-FD0A-4523-8C3C-F3FCA53CCDDD}"/>
    <hyperlink ref="H105" r:id="rId14" display="https://fuga.gov.co/transparencia-y-acceso-a-la-informacion-publica/planeacion-presupuesto-informes?field_fecha_de_emision_value=All&amp;term_node_tid_depth=167" xr:uid="{1EFAF72E-B436-4BA4-A598-E232CD67F821}"/>
    <hyperlink ref="H64" r:id="rId15" xr:uid="{BEEABD20-0900-4904-9721-EFF4BDA427DD}"/>
    <hyperlink ref="H112" r:id="rId16" display="https://www.fuga.gov.co/transparencia-y-acceso-a-la-informacion-publica/normativa/normograma" xr:uid="{0A8C7583-D3C3-470C-85C2-6A783BFE1AD4}"/>
  </hyperlinks>
  <pageMargins left="0.7" right="0.7" top="0.75" bottom="0.75" header="0" footer="0"/>
  <pageSetup orientation="portrait" r:id="rId17"/>
  <drawing r:id="rId18"/>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topLeftCell="A13" zoomScale="70" zoomScaleNormal="70" workbookViewId="0"/>
  </sheetViews>
  <sheetFormatPr baseColWidth="10" defaultColWidth="12.5" defaultRowHeight="15" customHeight="1"/>
  <cols>
    <col min="1" max="1" width="2.5" customWidth="1"/>
    <col min="2" max="2" width="25.1640625" customWidth="1"/>
    <col min="3" max="3" width="24.1640625" customWidth="1"/>
    <col min="4" max="4" width="24.33203125" customWidth="1"/>
    <col min="5" max="5" width="34.83203125" customWidth="1"/>
    <col min="6" max="6" width="37.33203125" customWidth="1"/>
    <col min="7" max="7" width="22.83203125" customWidth="1"/>
    <col min="8" max="8" width="31.1640625" customWidth="1"/>
    <col min="9" max="9" width="44.5" customWidth="1"/>
    <col min="10" max="10" width="2" customWidth="1"/>
    <col min="11" max="11" width="26.5" customWidth="1"/>
    <col min="12" max="12" width="28.6640625" customWidth="1"/>
    <col min="13" max="13" width="28.5" customWidth="1"/>
    <col min="14" max="14" width="50" customWidth="1"/>
    <col min="15" max="15" width="32.5" customWidth="1"/>
    <col min="16" max="16" width="28.5" customWidth="1"/>
    <col min="17" max="17" width="23.33203125" customWidth="1"/>
    <col min="18" max="18" width="22.1640625" customWidth="1"/>
    <col min="19" max="19" width="18.33203125" customWidth="1"/>
    <col min="20" max="26" width="11.5" customWidth="1"/>
  </cols>
  <sheetData>
    <row r="1" spans="1:26" ht="12.75" customHeight="1">
      <c r="A1" s="56"/>
      <c r="B1" s="57"/>
      <c r="C1" s="58"/>
      <c r="D1" s="56"/>
      <c r="E1" s="56"/>
      <c r="F1" s="56"/>
      <c r="G1" s="56"/>
      <c r="H1" s="56"/>
      <c r="I1" s="56"/>
      <c r="J1" s="59"/>
      <c r="K1" s="56"/>
      <c r="L1" s="56"/>
      <c r="M1" s="56"/>
      <c r="N1" s="56"/>
      <c r="O1" s="56"/>
      <c r="P1" s="56"/>
      <c r="Q1" s="56"/>
      <c r="R1" s="56"/>
      <c r="S1" s="56"/>
      <c r="T1" s="56"/>
      <c r="U1" s="56"/>
      <c r="V1" s="56"/>
      <c r="W1" s="56"/>
      <c r="X1" s="56"/>
      <c r="Y1" s="56"/>
      <c r="Z1" s="56"/>
    </row>
    <row r="2" spans="1:26" ht="12.75" customHeight="1">
      <c r="A2" s="56"/>
      <c r="B2" s="57"/>
      <c r="C2" s="58"/>
      <c r="D2" s="56"/>
      <c r="E2" s="56"/>
      <c r="F2" s="56"/>
      <c r="G2" s="56"/>
      <c r="H2" s="56"/>
      <c r="I2" s="56"/>
      <c r="J2" s="59"/>
      <c r="K2" s="56"/>
      <c r="L2" s="56"/>
      <c r="M2" s="56"/>
      <c r="N2" s="56"/>
      <c r="O2" s="56"/>
      <c r="P2" s="56"/>
      <c r="Q2" s="56"/>
      <c r="R2" s="56"/>
      <c r="S2" s="56"/>
      <c r="T2" s="56"/>
      <c r="U2" s="56"/>
      <c r="V2" s="56"/>
      <c r="W2" s="56"/>
      <c r="X2" s="56"/>
      <c r="Y2" s="56"/>
      <c r="Z2" s="56"/>
    </row>
    <row r="3" spans="1:26" ht="12.75" customHeight="1">
      <c r="A3" s="56"/>
      <c r="B3" s="60"/>
      <c r="C3" s="61"/>
      <c r="D3" s="62"/>
      <c r="E3" s="62"/>
      <c r="F3" s="62"/>
      <c r="G3" s="62"/>
      <c r="H3" s="62"/>
      <c r="I3" s="62"/>
      <c r="J3" s="63"/>
      <c r="K3" s="62"/>
      <c r="L3" s="62"/>
      <c r="M3" s="56"/>
      <c r="N3" s="56"/>
      <c r="O3" s="56"/>
      <c r="P3" s="56"/>
      <c r="Q3" s="56"/>
      <c r="R3" s="56"/>
      <c r="S3" s="56"/>
      <c r="T3" s="56"/>
      <c r="U3" s="56"/>
      <c r="V3" s="56"/>
      <c r="W3" s="56"/>
      <c r="X3" s="56"/>
      <c r="Y3" s="56"/>
      <c r="Z3" s="56"/>
    </row>
    <row r="4" spans="1:26" ht="27.75" customHeight="1">
      <c r="A4" s="56"/>
      <c r="B4" s="936" t="s">
        <v>273</v>
      </c>
      <c r="C4" s="937"/>
      <c r="D4" s="937"/>
      <c r="E4" s="937"/>
      <c r="F4" s="937"/>
      <c r="G4" s="937"/>
      <c r="H4" s="937"/>
      <c r="I4" s="937"/>
      <c r="J4" s="937"/>
      <c r="K4" s="937"/>
      <c r="L4" s="938"/>
      <c r="M4" s="56"/>
      <c r="N4" s="56"/>
      <c r="O4" s="56"/>
      <c r="P4" s="56"/>
      <c r="Q4" s="56"/>
      <c r="R4" s="56"/>
      <c r="S4" s="56"/>
      <c r="T4" s="56"/>
      <c r="U4" s="56"/>
      <c r="V4" s="56"/>
      <c r="W4" s="56"/>
      <c r="X4" s="56"/>
      <c r="Y4" s="56"/>
      <c r="Z4" s="56"/>
    </row>
    <row r="5" spans="1:26" ht="12.75" customHeight="1">
      <c r="A5" s="56"/>
      <c r="B5" s="58"/>
      <c r="C5" s="58"/>
      <c r="D5" s="56"/>
      <c r="E5" s="56"/>
      <c r="F5" s="56"/>
      <c r="G5" s="56"/>
      <c r="H5" s="56"/>
      <c r="I5" s="56"/>
      <c r="J5" s="59"/>
      <c r="K5" s="56"/>
      <c r="L5" s="56"/>
      <c r="M5" s="56"/>
      <c r="N5" s="56"/>
      <c r="O5" s="56"/>
      <c r="P5" s="56"/>
      <c r="Q5" s="56"/>
      <c r="R5" s="56"/>
      <c r="S5" s="56"/>
      <c r="T5" s="56"/>
      <c r="U5" s="56"/>
      <c r="V5" s="56"/>
      <c r="W5" s="56"/>
      <c r="X5" s="56"/>
      <c r="Y5" s="56"/>
      <c r="Z5" s="56"/>
    </row>
    <row r="6" spans="1:26" ht="36" customHeight="1">
      <c r="A6" s="56"/>
      <c r="B6" s="939" t="s">
        <v>22</v>
      </c>
      <c r="C6" s="940"/>
      <c r="D6" s="941" t="s">
        <v>5</v>
      </c>
      <c r="E6" s="940"/>
      <c r="F6" s="941" t="s">
        <v>23</v>
      </c>
      <c r="G6" s="938"/>
      <c r="H6" s="56"/>
      <c r="I6" s="56"/>
      <c r="J6" s="59"/>
      <c r="K6" s="56"/>
      <c r="L6" s="56"/>
      <c r="M6" s="56"/>
      <c r="N6" s="56"/>
      <c r="O6" s="56"/>
      <c r="P6" s="56"/>
      <c r="Q6" s="56"/>
      <c r="R6" s="56"/>
      <c r="S6" s="56"/>
      <c r="T6" s="56"/>
      <c r="U6" s="56"/>
      <c r="V6" s="56"/>
      <c r="W6" s="56"/>
      <c r="X6" s="56"/>
      <c r="Y6" s="56"/>
      <c r="Z6" s="56"/>
    </row>
    <row r="7" spans="1:26" ht="75.75" customHeight="1">
      <c r="A7" s="56"/>
      <c r="B7" s="942" t="s">
        <v>24</v>
      </c>
      <c r="C7" s="943"/>
      <c r="D7" s="944" t="s">
        <v>25</v>
      </c>
      <c r="E7" s="945"/>
      <c r="F7" s="944" t="s">
        <v>26</v>
      </c>
      <c r="G7" s="946"/>
      <c r="H7" s="64"/>
      <c r="I7" s="65">
        <v>1</v>
      </c>
      <c r="J7" s="59"/>
      <c r="K7" s="56"/>
      <c r="L7" s="56"/>
      <c r="M7" s="56"/>
      <c r="N7" s="56"/>
      <c r="O7" s="56"/>
      <c r="P7" s="56"/>
      <c r="Q7" s="56"/>
      <c r="R7" s="56"/>
      <c r="S7" s="56"/>
      <c r="T7" s="56"/>
      <c r="U7" s="56"/>
      <c r="V7" s="56"/>
      <c r="W7" s="56"/>
      <c r="X7" s="56"/>
      <c r="Y7" s="56"/>
      <c r="Z7" s="56"/>
    </row>
    <row r="8" spans="1:26" ht="57" customHeight="1">
      <c r="A8" s="56"/>
      <c r="B8" s="930" t="s">
        <v>27</v>
      </c>
      <c r="C8" s="931"/>
      <c r="D8" s="932" t="s">
        <v>28</v>
      </c>
      <c r="E8" s="931"/>
      <c r="F8" s="932" t="s">
        <v>274</v>
      </c>
      <c r="G8" s="933"/>
      <c r="H8" s="65" t="s">
        <v>275</v>
      </c>
      <c r="I8" s="65">
        <v>0.75</v>
      </c>
      <c r="J8" s="59"/>
      <c r="K8" s="56"/>
      <c r="L8" s="56"/>
      <c r="M8" s="56"/>
      <c r="N8" s="56"/>
      <c r="O8" s="56"/>
      <c r="P8" s="56"/>
      <c r="Q8" s="56"/>
      <c r="R8" s="56"/>
      <c r="S8" s="56"/>
      <c r="T8" s="56"/>
      <c r="U8" s="56"/>
      <c r="V8" s="56"/>
      <c r="W8" s="56"/>
      <c r="X8" s="56"/>
      <c r="Y8" s="56"/>
      <c r="Z8" s="56"/>
    </row>
    <row r="9" spans="1:26" ht="71.25" customHeight="1">
      <c r="A9" s="56"/>
      <c r="B9" s="934" t="s">
        <v>30</v>
      </c>
      <c r="C9" s="931"/>
      <c r="D9" s="932" t="s">
        <v>276</v>
      </c>
      <c r="E9" s="931"/>
      <c r="F9" s="932" t="s">
        <v>32</v>
      </c>
      <c r="G9" s="933"/>
      <c r="H9" s="56"/>
      <c r="I9" s="65">
        <v>0.5</v>
      </c>
      <c r="J9" s="59"/>
      <c r="K9" s="56"/>
      <c r="L9" s="56"/>
      <c r="M9" s="56"/>
      <c r="N9" s="56"/>
      <c r="O9" s="56"/>
      <c r="P9" s="56"/>
      <c r="Q9" s="56"/>
      <c r="R9" s="56"/>
      <c r="S9" s="56"/>
      <c r="T9" s="56"/>
      <c r="U9" s="56"/>
      <c r="V9" s="56"/>
      <c r="W9" s="56"/>
      <c r="X9" s="56"/>
      <c r="Y9" s="56"/>
      <c r="Z9" s="56"/>
    </row>
    <row r="10" spans="1:26" ht="97.5" customHeight="1">
      <c r="A10" s="56"/>
      <c r="B10" s="935" t="s">
        <v>33</v>
      </c>
      <c r="C10" s="926"/>
      <c r="D10" s="925" t="s">
        <v>277</v>
      </c>
      <c r="E10" s="926"/>
      <c r="F10" s="925" t="s">
        <v>35</v>
      </c>
      <c r="G10" s="927"/>
      <c r="H10" s="56"/>
      <c r="I10" s="65">
        <v>0.25</v>
      </c>
      <c r="J10" s="59"/>
      <c r="K10" s="56"/>
      <c r="L10" s="56"/>
      <c r="M10" s="56"/>
      <c r="N10" s="56"/>
      <c r="O10" s="56"/>
      <c r="P10" s="56"/>
      <c r="Q10" s="56"/>
      <c r="R10" s="56"/>
      <c r="S10" s="56"/>
      <c r="T10" s="56"/>
      <c r="U10" s="56"/>
      <c r="V10" s="56"/>
      <c r="W10" s="56"/>
      <c r="X10" s="56"/>
      <c r="Y10" s="56"/>
      <c r="Z10" s="56"/>
    </row>
    <row r="11" spans="1:26" ht="26.25" customHeight="1">
      <c r="A11" s="56"/>
      <c r="B11" s="928" t="s">
        <v>278</v>
      </c>
      <c r="C11" s="929"/>
      <c r="D11" s="929"/>
      <c r="E11" s="929"/>
      <c r="F11" s="929"/>
      <c r="G11" s="929"/>
      <c r="H11" s="929"/>
      <c r="I11" s="422"/>
      <c r="J11" s="66"/>
      <c r="K11" s="67"/>
      <c r="L11" s="67"/>
      <c r="M11" s="67"/>
      <c r="N11" s="67"/>
      <c r="O11" s="56"/>
      <c r="P11" s="56"/>
      <c r="Q11" s="56"/>
      <c r="R11" s="56"/>
      <c r="S11" s="56"/>
      <c r="T11" s="56"/>
      <c r="U11" s="56"/>
      <c r="V11" s="56"/>
      <c r="W11" s="56"/>
      <c r="X11" s="56"/>
      <c r="Y11" s="56"/>
      <c r="Z11" s="56"/>
    </row>
    <row r="12" spans="1:26" ht="38.25" customHeight="1">
      <c r="A12" s="56"/>
      <c r="B12" s="58"/>
      <c r="C12" s="58"/>
      <c r="D12" s="56"/>
      <c r="E12" s="56"/>
      <c r="F12" s="56"/>
      <c r="G12" s="56"/>
      <c r="H12" s="56"/>
      <c r="I12" s="56"/>
      <c r="J12" s="59"/>
      <c r="K12" s="56"/>
      <c r="L12" s="56"/>
      <c r="M12" s="56"/>
      <c r="N12" s="56"/>
      <c r="O12" s="56"/>
      <c r="P12" s="56"/>
      <c r="Q12" s="56"/>
      <c r="R12" s="56"/>
      <c r="S12" s="56"/>
      <c r="T12" s="56"/>
      <c r="U12" s="56"/>
      <c r="V12" s="56"/>
      <c r="W12" s="56"/>
      <c r="X12" s="56"/>
      <c r="Y12" s="56"/>
      <c r="Z12" s="56"/>
    </row>
    <row r="13" spans="1:26" ht="42.75" customHeight="1">
      <c r="A13" s="56"/>
      <c r="B13" s="911" t="s">
        <v>279</v>
      </c>
      <c r="C13" s="912" t="s">
        <v>280</v>
      </c>
      <c r="D13" s="913"/>
      <c r="E13" s="913"/>
      <c r="F13" s="914"/>
      <c r="G13" s="915" t="s">
        <v>281</v>
      </c>
      <c r="H13" s="915" t="s">
        <v>282</v>
      </c>
      <c r="I13" s="916" t="s">
        <v>283</v>
      </c>
      <c r="J13" s="59"/>
      <c r="K13" s="918" t="s">
        <v>284</v>
      </c>
      <c r="L13" s="918" t="s">
        <v>285</v>
      </c>
      <c r="M13" s="920" t="s">
        <v>286</v>
      </c>
      <c r="N13" s="922" t="s">
        <v>287</v>
      </c>
      <c r="O13" s="412"/>
      <c r="P13" s="412"/>
      <c r="Q13" s="412"/>
      <c r="R13" s="412"/>
      <c r="S13" s="413"/>
      <c r="T13" s="56"/>
      <c r="U13" s="56"/>
      <c r="V13" s="56"/>
      <c r="W13" s="56"/>
      <c r="X13" s="56"/>
      <c r="Y13" s="56"/>
      <c r="Z13" s="56"/>
    </row>
    <row r="14" spans="1:26" ht="48.75" customHeight="1">
      <c r="A14" s="56"/>
      <c r="B14" s="771"/>
      <c r="C14" s="68" t="s">
        <v>288</v>
      </c>
      <c r="D14" s="68" t="s">
        <v>50</v>
      </c>
      <c r="E14" s="68" t="s">
        <v>289</v>
      </c>
      <c r="F14" s="69" t="s">
        <v>290</v>
      </c>
      <c r="G14" s="773"/>
      <c r="H14" s="773"/>
      <c r="I14" s="917"/>
      <c r="J14" s="59"/>
      <c r="K14" s="919"/>
      <c r="L14" s="919"/>
      <c r="M14" s="921"/>
      <c r="N14" s="70" t="s">
        <v>291</v>
      </c>
      <c r="O14" s="70" t="s">
        <v>292</v>
      </c>
      <c r="P14" s="70" t="s">
        <v>293</v>
      </c>
      <c r="Q14" s="70" t="s">
        <v>294</v>
      </c>
      <c r="R14" s="70" t="s">
        <v>295</v>
      </c>
      <c r="S14" s="71" t="s">
        <v>296</v>
      </c>
      <c r="T14" s="56"/>
      <c r="U14" s="56"/>
      <c r="V14" s="56"/>
      <c r="W14" s="56"/>
      <c r="X14" s="56"/>
      <c r="Y14" s="56"/>
      <c r="Z14" s="56"/>
    </row>
    <row r="15" spans="1:26" ht="99.75" customHeight="1">
      <c r="A15" s="56"/>
      <c r="B15" s="72">
        <f t="shared" ref="B15:B164" si="0">+IF(ISTEXT(D15),J15,"")</f>
        <v>1</v>
      </c>
      <c r="C15" s="73" t="str">
        <f t="array" ref="C15">+IFERROR(INDEX(Hoja1!$A$2:$A$82,MATCH(J15,Hoja1!$H$2:$H$82,0)),"")</f>
        <v>1.1</v>
      </c>
      <c r="D15" s="74" t="str">
        <f>IFERROR(VLOOKUP(C15,Hoja1!$A$2:$H$82,4,0),"")</f>
        <v>Ambiente de Control</v>
      </c>
      <c r="E15" s="74" t="str">
        <f>+IFERROR(VLOOKUP(C15,Hoja1!$A$1:$J$82,10,0),"")</f>
        <v>La entidad demuestra el compromiso con la integridad (valores) y principios del servicio público</v>
      </c>
      <c r="F15" s="74" t="str">
        <f>+IFERROR(VLOOKUP(C15,Hoja1!$A$1:$I$82,3,0),"")</f>
        <v xml:space="preserve"> Aplicación del Código de Integridad. (incluye análisis de desviaciones, convivencia laboral, temas disciplinarios internos, quejas o denuncias sobres los servidores de la entidad, u otros temas relacionados)</v>
      </c>
      <c r="G15" s="75">
        <f>+IFERROR(VLOOKUP(C15,Hoja1!$A$1:$K$82,11,0),"")</f>
        <v>3</v>
      </c>
      <c r="H15" s="76">
        <f>+IFERROR(VLOOKUP(C15,Hoja1!$A$1:$L$82,12,0),"")</f>
        <v>3</v>
      </c>
      <c r="I15" s="77" t="str">
        <f t="shared" ref="I15:I95" si="1">+IF(OR(AND(G15=1,H15=1),AND(G15=1,H15=2),AND(G15=1,H15=3),G15="",H15=""),"No se encuentra presente  por lo tanto no esta funcionando, lo que hace que se requieran acciones dirigidas a fortalecer su diseño y puesta en marcha",IF(OR(AND(G15=2,H15=2),AND(G15=3,H15=1),AND(G15=3,H15=2),AND(G15=2,H15=1)),"Se encuentra presente y funcionando, pero requiere acciones dirigidas a fortalecer  o mejorar su diseño y/o ejecucion.",IF(AND(G15=2,H15=3),"Se encuentra presente  y funcionando, pero requiere mejoras frente a su diseño, ya que  opera de manera efectiva","Se encuentra presente y funciona correctamente, por lo tanto se requiere acciones o actividades  dirigidas a su mantenimiento dentro del marco de las lineas de defensa.")))</f>
        <v>Se encuentra presente y funciona correctamente, por lo tanto se requiere acciones o actividades  dirigidas a su mantenimiento dentro del marco de las lineas de defensa.</v>
      </c>
      <c r="J15" s="59">
        <v>1</v>
      </c>
      <c r="K15" s="78">
        <f>+VLOOKUP(C15,Hoja1!$A$1:$M$82,13,0)</f>
        <v>1</v>
      </c>
      <c r="L15" s="923">
        <f>+AVERAGE(K15:K38)</f>
        <v>0.90625</v>
      </c>
      <c r="M15" s="79"/>
      <c r="N15" s="80"/>
      <c r="O15" s="80"/>
      <c r="P15" s="80"/>
      <c r="Q15" s="80"/>
      <c r="R15" s="80"/>
      <c r="S15" s="80"/>
      <c r="T15" s="56"/>
      <c r="U15" s="56"/>
      <c r="V15" s="56"/>
      <c r="W15" s="56"/>
      <c r="X15" s="56"/>
      <c r="Y15" s="56"/>
      <c r="Z15" s="56"/>
    </row>
    <row r="16" spans="1:26" ht="99.75" customHeight="1">
      <c r="A16" s="56"/>
      <c r="B16" s="81">
        <f t="shared" si="0"/>
        <v>2</v>
      </c>
      <c r="C16" s="82" t="str">
        <f t="array" ref="C16">+IFERROR(INDEX(Hoja1!$A$2:$A$82,MATCH(J16,Hoja1!$H$2:$H$82,0)),"")</f>
        <v>4.5</v>
      </c>
      <c r="D16" s="83" t="str">
        <f>IFERROR(VLOOKUP(C16,Hoja1!$A$2:$H$82,4,0),"")</f>
        <v>Ambiente de Control</v>
      </c>
      <c r="E16" s="83" t="str">
        <f>+IFERROR(VLOOKUP(C16,Hoja1!$A$1:$J$82,10,0),"")</f>
        <v>Compromiso con la competencia de todo el personal, por lo que la gestión del talento humano tiene un carácter estratégico con el despliegue de actividades clave para todo el ciclo de vida del servidor público –ingreso, permanencia y retiro.</v>
      </c>
      <c r="F16" s="83" t="str">
        <f>+IFERROR(VLOOKUP(C16,Hoja1!$A$1:$I$82,3,0),"")</f>
        <v xml:space="preserve"> Evaluación de las actividades relacionadas con el retiro del personal</v>
      </c>
      <c r="G16" s="82">
        <f>+IFERROR(VLOOKUP(C16,Hoja1!$A$1:$K$82,11,0),"")</f>
        <v>3</v>
      </c>
      <c r="H16" s="84">
        <f>+IFERROR(VLOOKUP(C16,Hoja1!$A$1:$L$82,12,0),"")</f>
        <v>2</v>
      </c>
      <c r="I16" s="77" t="str">
        <f t="shared" si="1"/>
        <v>Se encuentra presente y funcionando, pero requiere acciones dirigidas a fortalecer  o mejorar su diseño y/o ejecucion.</v>
      </c>
      <c r="J16" s="59">
        <v>2</v>
      </c>
      <c r="K16" s="78">
        <f>+VLOOKUP(C16,Hoja1!$A$1:$M$82,13,0)</f>
        <v>0.5</v>
      </c>
      <c r="L16" s="908"/>
      <c r="M16" s="85"/>
      <c r="N16" s="86"/>
      <c r="O16" s="86"/>
      <c r="P16" s="86"/>
      <c r="Q16" s="86"/>
      <c r="R16" s="86"/>
      <c r="S16" s="86"/>
      <c r="T16" s="56"/>
      <c r="U16" s="56"/>
      <c r="V16" s="56"/>
      <c r="W16" s="56"/>
      <c r="X16" s="56"/>
      <c r="Y16" s="56"/>
      <c r="Z16" s="56"/>
    </row>
    <row r="17" spans="1:26" ht="99.75" customHeight="1">
      <c r="A17" s="56"/>
      <c r="B17" s="81">
        <f t="shared" si="0"/>
        <v>3</v>
      </c>
      <c r="C17" s="82" t="str">
        <f t="array" ref="C17">+IFERROR(INDEX(Hoja1!$A$2:$A$82,MATCH(J17,Hoja1!$H$2:$H$82,0)),"")</f>
        <v>5.3</v>
      </c>
      <c r="D17" s="83" t="str">
        <f>IFERROR(VLOOKUP(C17,Hoja1!$A$2:$H$82,4,0),"")</f>
        <v>Ambiente de Control</v>
      </c>
      <c r="E17" s="83" t="str">
        <f>+IFERROR(VLOOKUP(C17,Hoja1!$A$1:$J$82,10,0),"")</f>
        <v>La entidad establece líneas de reporte dentro de la entidad para evaluar el funcionamiento del Sistema de Control Interno.</v>
      </c>
      <c r="F17" s="83" t="str">
        <f>+IFERROR(VLOOKUP(C17,Hoja1!$A$1:$I$82,3,0),"")</f>
        <v xml:space="preserve"> Teniendo en cuenta la información suministrada por la 2a y 3a línea de defensa se toman decisiones a tiempo para garantizar el cumplimiento de las metas y objetivos</v>
      </c>
      <c r="G17" s="82">
        <f>+IFERROR(VLOOKUP(C17,Hoja1!$A$1:$K$82,11,0),"")</f>
        <v>3</v>
      </c>
      <c r="H17" s="84">
        <f>+IFERROR(VLOOKUP(C17,Hoja1!$A$1:$L$82,12,0),"")</f>
        <v>2</v>
      </c>
      <c r="I17" s="77" t="str">
        <f t="shared" si="1"/>
        <v>Se encuentra presente y funcionando, pero requiere acciones dirigidas a fortalecer  o mejorar su diseño y/o ejecucion.</v>
      </c>
      <c r="J17" s="59">
        <v>3</v>
      </c>
      <c r="K17" s="78">
        <f>+VLOOKUP(C17,Hoja1!$A$1:$M$82,13,0)</f>
        <v>0.5</v>
      </c>
      <c r="L17" s="908"/>
      <c r="M17" s="85"/>
      <c r="N17" s="86"/>
      <c r="O17" s="86"/>
      <c r="P17" s="86"/>
      <c r="Q17" s="86"/>
      <c r="R17" s="86"/>
      <c r="S17" s="86"/>
      <c r="T17" s="56"/>
      <c r="U17" s="56"/>
      <c r="V17" s="56"/>
      <c r="W17" s="56"/>
      <c r="X17" s="56"/>
      <c r="Y17" s="56"/>
      <c r="Z17" s="56"/>
    </row>
    <row r="18" spans="1:26" ht="99.75" customHeight="1">
      <c r="A18" s="56"/>
      <c r="B18" s="87">
        <f t="shared" si="0"/>
        <v>4</v>
      </c>
      <c r="C18" s="82" t="str">
        <f t="array" ref="C18">+IFERROR(INDEX(Hoja1!$A$2:$A$82,MATCH(J18,Hoja1!$H$2:$H$82,0)),"")</f>
        <v>5.4</v>
      </c>
      <c r="D18" s="83" t="str">
        <f>IFERROR(VLOOKUP(C18,Hoja1!$A$2:$H$82,4,0),"")</f>
        <v>Ambiente de Control</v>
      </c>
      <c r="E18" s="83" t="str">
        <f>+IFERROR(VLOOKUP(C18,Hoja1!$A$1:$J$82,10,0),"")</f>
        <v>La entidad establece líneas de reporte dentro de la entidad para evaluar el funcionamiento del Sistema de Control Interno.</v>
      </c>
      <c r="F18" s="83" t="str">
        <f>+IFERROR(VLOOKUP(C18,Hoja1!$A$1:$I$82,3,0),"")</f>
        <v xml:space="preserve"> Se evalúa la estructura de control a partir de los cambios en procesos, procedimientos, u otras herramientas, a fin de garantizar su adecuada formulación y afectación frente a la gestión del riesgo</v>
      </c>
      <c r="G18" s="82">
        <f>+IFERROR(VLOOKUP(C18,Hoja1!$A$1:$K$82,11,0),"")</f>
        <v>2</v>
      </c>
      <c r="H18" s="84">
        <f>+IFERROR(VLOOKUP(C18,Hoja1!$A$1:$L$82,12,0),"")</f>
        <v>2</v>
      </c>
      <c r="I18" s="77" t="str">
        <f t="shared" si="1"/>
        <v>Se encuentra presente y funcionando, pero requiere acciones dirigidas a fortalecer  o mejorar su diseño y/o ejecucion.</v>
      </c>
      <c r="J18" s="59">
        <v>4</v>
      </c>
      <c r="K18" s="78">
        <f>+VLOOKUP(C18,Hoja1!$A$1:$M$82,13,0)</f>
        <v>0.5</v>
      </c>
      <c r="L18" s="908"/>
      <c r="M18" s="85"/>
      <c r="N18" s="86"/>
      <c r="O18" s="86"/>
      <c r="P18" s="86"/>
      <c r="Q18" s="86"/>
      <c r="R18" s="86"/>
      <c r="S18" s="86"/>
      <c r="T18" s="56"/>
      <c r="U18" s="56"/>
      <c r="V18" s="56"/>
      <c r="W18" s="56"/>
      <c r="X18" s="56"/>
      <c r="Y18" s="56"/>
      <c r="Z18" s="56"/>
    </row>
    <row r="19" spans="1:26" ht="99.75" customHeight="1">
      <c r="A19" s="56"/>
      <c r="B19" s="81">
        <f t="shared" si="0"/>
        <v>5</v>
      </c>
      <c r="C19" s="82" t="str">
        <f t="array" ref="C19">+IFERROR(INDEX(Hoja1!$A$2:$A$82,MATCH(J19,Hoja1!$H$2:$H$82,0)),"")</f>
        <v>4.7</v>
      </c>
      <c r="D19" s="83" t="str">
        <f>IFERROR(VLOOKUP(C19,Hoja1!$A$2:$H$82,4,0),"")</f>
        <v>Ambiente de Control</v>
      </c>
      <c r="E19" s="83" t="str">
        <f>+IFERROR(VLOOKUP(C19,Hoja1!$A$1:$J$82,10,0),"")</f>
        <v>Compromiso con la competencia de todo el personal, por lo que la gestión del talento humano tiene un carácter estratégico con el despliegue de actividades clave para todo el ciclo de vida del servidor público –ingreso, permanencia y retiro.</v>
      </c>
      <c r="F19" s="83" t="str">
        <f>+IFERROR(VLOOKUP(C19,Hoja1!$A$1:$I$82,3,0),"")</f>
        <v xml:space="preserve"> Evaluación frente a los productos y servicios en los cuales participan los contratistas de apoyo</v>
      </c>
      <c r="G19" s="82">
        <f>+IFERROR(VLOOKUP(C19,Hoja1!$A$1:$K$82,11,0),"")</f>
        <v>3</v>
      </c>
      <c r="H19" s="84">
        <f>+IFERROR(VLOOKUP(C19,Hoja1!$A$1:$L$82,12,0),"")</f>
        <v>2</v>
      </c>
      <c r="I19" s="77" t="str">
        <f t="shared" si="1"/>
        <v>Se encuentra presente y funcionando, pero requiere acciones dirigidas a fortalecer  o mejorar su diseño y/o ejecucion.</v>
      </c>
      <c r="J19" s="59">
        <v>5</v>
      </c>
      <c r="K19" s="78">
        <f>+VLOOKUP(C19,Hoja1!$A$1:$M$82,13,0)</f>
        <v>0.5</v>
      </c>
      <c r="L19" s="908"/>
      <c r="M19" s="85"/>
      <c r="N19" s="86"/>
      <c r="O19" s="86"/>
      <c r="P19" s="86"/>
      <c r="Q19" s="86"/>
      <c r="R19" s="86"/>
      <c r="S19" s="86"/>
      <c r="T19" s="56"/>
      <c r="U19" s="56"/>
      <c r="V19" s="56"/>
      <c r="W19" s="56"/>
      <c r="X19" s="56"/>
      <c r="Y19" s="56"/>
      <c r="Z19" s="56"/>
    </row>
    <row r="20" spans="1:26" ht="99.75" customHeight="1">
      <c r="A20" s="56"/>
      <c r="B20" s="87">
        <f t="shared" si="0"/>
        <v>6</v>
      </c>
      <c r="C20" s="82" t="str">
        <f t="array" ref="C20">+IFERROR(INDEX(Hoja1!$A$2:$A$82,MATCH(J20,Hoja1!$H$2:$H$82,0)),"")</f>
        <v>3.3</v>
      </c>
      <c r="D20" s="83" t="str">
        <f>IFERROR(VLOOKUP(C20,Hoja1!$A$2:$H$82,4,0),"")</f>
        <v>Ambiente de Control</v>
      </c>
      <c r="E20" s="83" t="str">
        <f>+IFERROR(VLOOKUP(C20,Hoja1!$A$1:$J$82,10,0),"")</f>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
      <c r="F20" s="83" t="str">
        <f>+IFERROR(VLOOKUP(C20,Hoja1!$A$1:$I$82,3,0),"")</f>
        <v xml:space="preserve"> Evaluación de la planeación estratégica, considerando alertas frente a posibles incumplimientos, necesidades de recursos, cambios en el entorno que puedan afectar su desarrollo, entre otros aspectos que garanticen de forma razonable su cumplimiento</v>
      </c>
      <c r="G20" s="82">
        <f>+IFERROR(VLOOKUP(C20,Hoja1!$A$1:$K$82,11,0),"")</f>
        <v>2</v>
      </c>
      <c r="H20" s="84">
        <f>+IFERROR(VLOOKUP(C20,Hoja1!$A$1:$L$82,12,0),"")</f>
        <v>3</v>
      </c>
      <c r="I20" s="77" t="str">
        <f t="shared" si="1"/>
        <v>Se encuentra presente  y funcionando, pero requiere mejoras frente a su diseño, ya que  opera de manera efectiva</v>
      </c>
      <c r="J20" s="59">
        <v>6</v>
      </c>
      <c r="K20" s="78">
        <f>+VLOOKUP(C20,Hoja1!$A$1:$M$82,13,0)</f>
        <v>0.75</v>
      </c>
      <c r="L20" s="908"/>
      <c r="M20" s="85"/>
      <c r="N20" s="86"/>
      <c r="O20" s="86"/>
      <c r="P20" s="86"/>
      <c r="Q20" s="86"/>
      <c r="R20" s="86"/>
      <c r="S20" s="86"/>
      <c r="T20" s="56"/>
      <c r="U20" s="56"/>
      <c r="V20" s="56"/>
      <c r="W20" s="56"/>
      <c r="X20" s="56"/>
      <c r="Y20" s="56"/>
      <c r="Z20" s="56"/>
    </row>
    <row r="21" spans="1:26" ht="99.75" customHeight="1">
      <c r="A21" s="56"/>
      <c r="B21" s="81">
        <f t="shared" si="0"/>
        <v>7</v>
      </c>
      <c r="C21" s="82" t="str">
        <f t="array" ref="C21">+IFERROR(INDEX(Hoja1!$A$2:$A$82,MATCH(J21,Hoja1!$H$2:$H$82,0)),"")</f>
        <v>1.2</v>
      </c>
      <c r="D21" s="83" t="str">
        <f>IFERROR(VLOOKUP(C21,Hoja1!$A$2:$H$82,4,0),"")</f>
        <v>Ambiente de Control</v>
      </c>
      <c r="E21" s="83" t="str">
        <f>+IFERROR(VLOOKUP(C21,Hoja1!$A$1:$J$82,10,0),"")</f>
        <v>La entidad demuestra el compromiso con la integridad (valores) y principios del servicio público</v>
      </c>
      <c r="F21" s="83" t="str">
        <f>+IFERROR(VLOOKUP(C21,Hoja1!$A$1:$I$82,3,0),"")</f>
        <v xml:space="preserve"> Mecanismos para el manejo de conflictos de interés.</v>
      </c>
      <c r="G21" s="82">
        <f>+IFERROR(VLOOKUP(C21,Hoja1!$A$1:$K$82,11,0),"")</f>
        <v>3</v>
      </c>
      <c r="H21" s="84">
        <f>+IFERROR(VLOOKUP(C21,Hoja1!$A$1:$L$82,12,0),"")</f>
        <v>3</v>
      </c>
      <c r="I21" s="77" t="str">
        <f t="shared" si="1"/>
        <v>Se encuentra presente y funciona correctamente, por lo tanto se requiere acciones o actividades  dirigidas a su mantenimiento dentro del marco de las lineas de defensa.</v>
      </c>
      <c r="J21" s="59">
        <v>7</v>
      </c>
      <c r="K21" s="78">
        <f>+VLOOKUP(C21,Hoja1!$A$1:$M$82,13,0)</f>
        <v>1</v>
      </c>
      <c r="L21" s="908"/>
      <c r="M21" s="85"/>
      <c r="N21" s="86"/>
      <c r="O21" s="86"/>
      <c r="P21" s="86"/>
      <c r="Q21" s="86"/>
      <c r="R21" s="86"/>
      <c r="S21" s="86"/>
      <c r="T21" s="56"/>
      <c r="U21" s="56"/>
      <c r="V21" s="56"/>
      <c r="W21" s="56"/>
      <c r="X21" s="56"/>
      <c r="Y21" s="56"/>
      <c r="Z21" s="56"/>
    </row>
    <row r="22" spans="1:26" ht="99.75" customHeight="1">
      <c r="A22" s="56"/>
      <c r="B22" s="81">
        <f t="shared" si="0"/>
        <v>8</v>
      </c>
      <c r="C22" s="82" t="str">
        <f t="array" ref="C22">+IFERROR(INDEX(Hoja1!$A$2:$A$82,MATCH(J22,Hoja1!$H$2:$H$82,0)),"")</f>
        <v>1.3</v>
      </c>
      <c r="D22" s="83" t="str">
        <f>IFERROR(VLOOKUP(C22,Hoja1!$A$2:$H$82,4,0),"")</f>
        <v>Ambiente de Control</v>
      </c>
      <c r="E22" s="83" t="str">
        <f>+IFERROR(VLOOKUP(C22,Hoja1!$A$1:$J$82,10,0),"")</f>
        <v>La entidad demuestra el compromiso con la integridad (valores) y principios del servicio público</v>
      </c>
      <c r="F22" s="83" t="str">
        <f>+IFERROR(VLOOKUP(C22,Hoja1!$A$1:$I$82,3,0),"")</f>
        <v xml:space="preserve"> Mecanismos frente a la detección y prevención del uso inadecuado de información privilegiada u otras situaciones que puedan implicar riesgos para la entidad</v>
      </c>
      <c r="G22" s="82">
        <f>+IFERROR(VLOOKUP(C22,Hoja1!$A$1:$K$82,11,0),"")</f>
        <v>3</v>
      </c>
      <c r="H22" s="84">
        <f>+IFERROR(VLOOKUP(C22,Hoja1!$A$1:$L$82,12,0),"")</f>
        <v>3</v>
      </c>
      <c r="I22" s="77" t="str">
        <f t="shared" si="1"/>
        <v>Se encuentra presente y funciona correctamente, por lo tanto se requiere acciones o actividades  dirigidas a su mantenimiento dentro del marco de las lineas de defensa.</v>
      </c>
      <c r="J22" s="59">
        <v>8</v>
      </c>
      <c r="K22" s="78">
        <f>+VLOOKUP(C22,Hoja1!$A$1:$M$82,13,0)</f>
        <v>1</v>
      </c>
      <c r="L22" s="908"/>
      <c r="M22" s="85"/>
      <c r="N22" s="86"/>
      <c r="O22" s="86"/>
      <c r="P22" s="86"/>
      <c r="Q22" s="86"/>
      <c r="R22" s="86"/>
      <c r="S22" s="86"/>
      <c r="T22" s="56"/>
      <c r="U22" s="56"/>
      <c r="V22" s="56"/>
      <c r="W22" s="56"/>
      <c r="X22" s="56"/>
      <c r="Y22" s="56"/>
      <c r="Z22" s="56"/>
    </row>
    <row r="23" spans="1:26" ht="99.75" customHeight="1">
      <c r="A23" s="56"/>
      <c r="B23" s="81">
        <f t="shared" si="0"/>
        <v>9</v>
      </c>
      <c r="C23" s="82" t="str">
        <f t="array" ref="C23">+IFERROR(INDEX(Hoja1!$A$2:$A$82,MATCH(J23,Hoja1!$H$2:$H$82,0)),"")</f>
        <v>1.4</v>
      </c>
      <c r="D23" s="83" t="str">
        <f>IFERROR(VLOOKUP(C23,Hoja1!$A$2:$H$82,4,0),"")</f>
        <v>Ambiente de Control</v>
      </c>
      <c r="E23" s="83" t="str">
        <f>+IFERROR(VLOOKUP(C23,Hoja1!$A$1:$J$82,10,0),"")</f>
        <v>La entidad demuestra el compromiso con la integridad (valores) y principios del servicio público</v>
      </c>
      <c r="F23" s="83" t="str">
        <f>+IFERROR(VLOOKUP(C23,Hoja1!$A$1:$I$82,3,0),"")</f>
        <v xml:space="preserve"> La evaluación de las acciones transversales de integridad, mediante el monitoreo permanente de los riesgos de corrupción.</v>
      </c>
      <c r="G23" s="82">
        <f>+IFERROR(VLOOKUP(C23,Hoja1!$A$1:$K$82,11,0),"")</f>
        <v>3</v>
      </c>
      <c r="H23" s="84">
        <f>+IFERROR(VLOOKUP(C23,Hoja1!$A$1:$L$82,12,0),"")</f>
        <v>3</v>
      </c>
      <c r="I23" s="77" t="str">
        <f t="shared" si="1"/>
        <v>Se encuentra presente y funciona correctamente, por lo tanto se requiere acciones o actividades  dirigidas a su mantenimiento dentro del marco de las lineas de defensa.</v>
      </c>
      <c r="J23" s="59">
        <v>9</v>
      </c>
      <c r="K23" s="78">
        <f>+VLOOKUP(C23,Hoja1!$A$1:$M$82,13,0)</f>
        <v>1</v>
      </c>
      <c r="L23" s="908"/>
      <c r="M23" s="85"/>
      <c r="N23" s="86"/>
      <c r="O23" s="86"/>
      <c r="P23" s="86"/>
      <c r="Q23" s="86"/>
      <c r="R23" s="86"/>
      <c r="S23" s="86"/>
      <c r="T23" s="56"/>
      <c r="U23" s="56"/>
      <c r="V23" s="56"/>
      <c r="W23" s="56"/>
      <c r="X23" s="56"/>
      <c r="Y23" s="56"/>
      <c r="Z23" s="56"/>
    </row>
    <row r="24" spans="1:26" ht="99.75" customHeight="1">
      <c r="A24" s="56"/>
      <c r="B24" s="87">
        <f t="shared" si="0"/>
        <v>10</v>
      </c>
      <c r="C24" s="82" t="str">
        <f t="array" ref="C24">+IFERROR(INDEX(Hoja1!$A$2:$A$82,MATCH(J24,Hoja1!$H$2:$H$82,0)),"")</f>
        <v>1.5</v>
      </c>
      <c r="D24" s="83" t="str">
        <f>IFERROR(VLOOKUP(C24,Hoja1!$A$2:$H$82,4,0),"")</f>
        <v>Ambiente de Control</v>
      </c>
      <c r="E24" s="83" t="str">
        <f>+IFERROR(VLOOKUP(C24,Hoja1!$A$1:$J$82,10,0),"")</f>
        <v>La entidad demuestra el compromiso con la integridad (valores) y principios del servicio público</v>
      </c>
      <c r="F24" s="83" t="str">
        <f>+IFERROR(VLOOKUP(C24,Hoja1!$A$1:$I$82,3,0),"")</f>
        <v xml:space="preserve"> Análisis sobre viabilidad para el establecimiento de una línea de denuncia interna sobre situaciones irregulares o posibles incumplimientos al código de integridad.
NOTA: Si la entidad ya cuenta con esta línea en funcionamiento, establezca si ha aportado para la mejora de los mapas de riesgos o bien en otros ámbitos organizacionales.</v>
      </c>
      <c r="G24" s="82">
        <f>+IFERROR(VLOOKUP(C24,Hoja1!$A$1:$K$82,11,0),"")</f>
        <v>3</v>
      </c>
      <c r="H24" s="84">
        <f>+IFERROR(VLOOKUP(C24,Hoja1!$A$1:$L$82,12,0),"")</f>
        <v>3</v>
      </c>
      <c r="I24" s="77" t="str">
        <f t="shared" si="1"/>
        <v>Se encuentra presente y funciona correctamente, por lo tanto se requiere acciones o actividades  dirigidas a su mantenimiento dentro del marco de las lineas de defensa.</v>
      </c>
      <c r="J24" s="59">
        <v>10</v>
      </c>
      <c r="K24" s="78">
        <f>+VLOOKUP(C24,Hoja1!$A$1:$M$82,13,0)</f>
        <v>1</v>
      </c>
      <c r="L24" s="908"/>
      <c r="M24" s="85"/>
      <c r="N24" s="86"/>
      <c r="O24" s="86"/>
      <c r="P24" s="86"/>
      <c r="Q24" s="86"/>
      <c r="R24" s="86"/>
      <c r="S24" s="86"/>
      <c r="T24" s="56"/>
      <c r="U24" s="56"/>
      <c r="V24" s="56"/>
      <c r="W24" s="56"/>
      <c r="X24" s="56"/>
      <c r="Y24" s="56"/>
      <c r="Z24" s="56"/>
    </row>
    <row r="25" spans="1:26" ht="99.75" customHeight="1">
      <c r="A25" s="56"/>
      <c r="B25" s="81">
        <f t="shared" si="0"/>
        <v>11</v>
      </c>
      <c r="C25" s="82" t="str">
        <f t="array" ref="C25">+IFERROR(INDEX(Hoja1!$A$2:$A$82,MATCH(J25,Hoja1!$H$2:$H$82,0)),"")</f>
        <v>2.1</v>
      </c>
      <c r="D25" s="83" t="str">
        <f>IFERROR(VLOOKUP(C25,Hoja1!$A$2:$H$82,4,0),"")</f>
        <v>Ambiente de Control</v>
      </c>
      <c r="E25" s="83" t="str">
        <f>+IFERROR(VLOOKUP(C25,Hoja1!$A$1:$J$82,10,0),"")</f>
        <v xml:space="preserve">Aplicación de mecanismos para ejercer una adecuada supervisión del Sistema de Control Interno </v>
      </c>
      <c r="F25" s="83" t="str">
        <f>+IFERROR(VLOOKUP(C25,Hoja1!$A$1:$I$82,3,0),"")</f>
        <v xml:space="preserve"> Creación o actualización del Comité Institucional de Coordinación de Control Interno (incluye ajustes en periodicidad para reunión, articulación con el Comité Institucional de Gestión y Desempeño)</v>
      </c>
      <c r="G25" s="82">
        <f>+IFERROR(VLOOKUP(C25,Hoja1!$A$1:$K$82,11,0),"")</f>
        <v>3</v>
      </c>
      <c r="H25" s="84">
        <f>+IFERROR(VLOOKUP(C25,Hoja1!$A$1:$L$82,12,0),"")</f>
        <v>3</v>
      </c>
      <c r="I25" s="77" t="str">
        <f t="shared" si="1"/>
        <v>Se encuentra presente y funciona correctamente, por lo tanto se requiere acciones o actividades  dirigidas a su mantenimiento dentro del marco de las lineas de defensa.</v>
      </c>
      <c r="J25" s="59">
        <v>11</v>
      </c>
      <c r="K25" s="78">
        <f>+VLOOKUP(C25,Hoja1!$A$1:$M$82,13,0)</f>
        <v>1</v>
      </c>
      <c r="L25" s="908"/>
      <c r="M25" s="85"/>
      <c r="N25" s="86"/>
      <c r="O25" s="86"/>
      <c r="P25" s="86"/>
      <c r="Q25" s="86"/>
      <c r="R25" s="86"/>
      <c r="S25" s="86"/>
      <c r="T25" s="56"/>
      <c r="U25" s="56"/>
      <c r="V25" s="56"/>
      <c r="W25" s="56"/>
      <c r="X25" s="56"/>
      <c r="Y25" s="56"/>
      <c r="Z25" s="56"/>
    </row>
    <row r="26" spans="1:26" ht="99.75" customHeight="1">
      <c r="A26" s="56"/>
      <c r="B26" s="87">
        <f t="shared" si="0"/>
        <v>12</v>
      </c>
      <c r="C26" s="82" t="str">
        <f t="array" ref="C26">+IFERROR(INDEX(Hoja1!$A$2:$A$82,MATCH(J26,Hoja1!$H$2:$H$82,0)),"")</f>
        <v>2.2</v>
      </c>
      <c r="D26" s="83" t="str">
        <f>IFERROR(VLOOKUP(C26,Hoja1!$A$2:$H$82,4,0),"")</f>
        <v>Ambiente de Control</v>
      </c>
      <c r="E26" s="83" t="str">
        <f>+IFERROR(VLOOKUP(C26,Hoja1!$A$1:$J$82,10,0),"")</f>
        <v xml:space="preserve">Aplicación de mecanismos para ejercer una adecuada supervisión del Sistema de Control Interno </v>
      </c>
      <c r="F26" s="83" t="str">
        <f>+IFERROR(VLOOKUP(C26,Hoja1!$A$1:$I$82,3,0),"")</f>
        <v xml:space="preserve"> Definición y documentación del Esquema de Líneas de Defens</v>
      </c>
      <c r="G26" s="82">
        <f>+IFERROR(VLOOKUP(C26,Hoja1!$A$1:$K$82,11,0),"")</f>
        <v>3</v>
      </c>
      <c r="H26" s="84">
        <f>+IFERROR(VLOOKUP(C26,Hoja1!$A$1:$L$82,12,0),"")</f>
        <v>3</v>
      </c>
      <c r="I26" s="77" t="str">
        <f t="shared" si="1"/>
        <v>Se encuentra presente y funciona correctamente, por lo tanto se requiere acciones o actividades  dirigidas a su mantenimiento dentro del marco de las lineas de defensa.</v>
      </c>
      <c r="J26" s="59">
        <v>12</v>
      </c>
      <c r="K26" s="78">
        <f>+VLOOKUP(C26,Hoja1!$A$1:$M$82,13,0)</f>
        <v>1</v>
      </c>
      <c r="L26" s="908"/>
      <c r="M26" s="85"/>
      <c r="N26" s="86"/>
      <c r="O26" s="86"/>
      <c r="P26" s="86"/>
      <c r="Q26" s="86"/>
      <c r="R26" s="86"/>
      <c r="S26" s="86"/>
      <c r="T26" s="56"/>
      <c r="U26" s="56"/>
      <c r="V26" s="56"/>
      <c r="W26" s="56"/>
      <c r="X26" s="56"/>
      <c r="Y26" s="56"/>
      <c r="Z26" s="56"/>
    </row>
    <row r="27" spans="1:26" ht="99.75" customHeight="1">
      <c r="A27" s="56"/>
      <c r="B27" s="81">
        <f t="shared" si="0"/>
        <v>13</v>
      </c>
      <c r="C27" s="82" t="str">
        <f t="array" ref="C27">+IFERROR(INDEX(Hoja1!$A$2:$A$82,MATCH(J27,Hoja1!$H$2:$H$82,0)),"")</f>
        <v>2.3</v>
      </c>
      <c r="D27" s="83" t="str">
        <f>IFERROR(VLOOKUP(C27,Hoja1!$A$2:$H$82,4,0),"")</f>
        <v>Ambiente de Control</v>
      </c>
      <c r="E27" s="83" t="str">
        <f>+IFERROR(VLOOKUP(C27,Hoja1!$A$1:$J$82,10,0),"")</f>
        <v xml:space="preserve">Aplicación de mecanismos para ejercer una adecuada supervisión del Sistema de Control Interno </v>
      </c>
      <c r="F27" s="83" t="str">
        <f>+IFERROR(VLOOKUP(C27,Hoja1!$A$1:$I$82,3,0),"")</f>
        <v xml:space="preserve"> Definición de líneas de reporte en temas clave para la toma de decisiones, atendiendo el Esquema de Líneas de Defens</v>
      </c>
      <c r="G27" s="82">
        <f>+IFERROR(VLOOKUP(C27,Hoja1!$A$1:$K$82,11,0),"")</f>
        <v>3</v>
      </c>
      <c r="H27" s="84">
        <f>+IFERROR(VLOOKUP(C27,Hoja1!$A$1:$L$82,12,0),"")</f>
        <v>3</v>
      </c>
      <c r="I27" s="77" t="str">
        <f t="shared" si="1"/>
        <v>Se encuentra presente y funciona correctamente, por lo tanto se requiere acciones o actividades  dirigidas a su mantenimiento dentro del marco de las lineas de defensa.</v>
      </c>
      <c r="J27" s="59">
        <v>13</v>
      </c>
      <c r="K27" s="78">
        <f>+VLOOKUP(C27,Hoja1!$A$1:$M$82,13,0)</f>
        <v>1</v>
      </c>
      <c r="L27" s="908"/>
      <c r="M27" s="85"/>
      <c r="N27" s="86"/>
      <c r="O27" s="86"/>
      <c r="P27" s="86"/>
      <c r="Q27" s="86"/>
      <c r="R27" s="86"/>
      <c r="S27" s="86"/>
      <c r="T27" s="56"/>
      <c r="U27" s="56"/>
      <c r="V27" s="56"/>
      <c r="W27" s="56"/>
      <c r="X27" s="56"/>
      <c r="Y27" s="56"/>
      <c r="Z27" s="56"/>
    </row>
    <row r="28" spans="1:26" ht="99.75" customHeight="1">
      <c r="A28" s="56"/>
      <c r="B28" s="81">
        <f t="shared" si="0"/>
        <v>14</v>
      </c>
      <c r="C28" s="82" t="str">
        <f t="array" ref="C28">+IFERROR(INDEX(Hoja1!$A$2:$A$82,MATCH(J28,Hoja1!$H$2:$H$82,0)),"")</f>
        <v>3.1</v>
      </c>
      <c r="D28" s="83" t="str">
        <f>IFERROR(VLOOKUP(C28,Hoja1!$A$2:$H$82,4,0),"")</f>
        <v>Ambiente de Control</v>
      </c>
      <c r="E28" s="83" t="str">
        <f>+IFERROR(VLOOKUP(C28,Hoja1!$A$1:$J$82,10,0),"")</f>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
      <c r="F28" s="83" t="str">
        <f>+IFERROR(VLOOKUP(C28,Hoja1!$A$1:$I$82,3,0),"")</f>
        <v xml:space="preserve">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definir ajustes, dificultades para su desarrollo</v>
      </c>
      <c r="G28" s="82">
        <f>+IFERROR(VLOOKUP(C28,Hoja1!$A$1:$K$82,11,0),"")</f>
        <v>3</v>
      </c>
      <c r="H28" s="84">
        <f>+IFERROR(VLOOKUP(C28,Hoja1!$A$1:$L$82,12,0),"")</f>
        <v>3</v>
      </c>
      <c r="I28" s="77" t="str">
        <f t="shared" si="1"/>
        <v>Se encuentra presente y funciona correctamente, por lo tanto se requiere acciones o actividades  dirigidas a su mantenimiento dentro del marco de las lineas de defensa.</v>
      </c>
      <c r="J28" s="59">
        <v>14</v>
      </c>
      <c r="K28" s="78">
        <f>+VLOOKUP(C28,Hoja1!$A$1:$M$82,13,0)</f>
        <v>1</v>
      </c>
      <c r="L28" s="908"/>
      <c r="M28" s="85"/>
      <c r="N28" s="86"/>
      <c r="O28" s="86"/>
      <c r="P28" s="86"/>
      <c r="Q28" s="86"/>
      <c r="R28" s="86"/>
      <c r="S28" s="86"/>
      <c r="T28" s="56"/>
      <c r="U28" s="56"/>
      <c r="V28" s="56"/>
      <c r="W28" s="56"/>
      <c r="X28" s="56"/>
      <c r="Y28" s="56"/>
      <c r="Z28" s="56"/>
    </row>
    <row r="29" spans="1:26" ht="99.75" customHeight="1">
      <c r="A29" s="56"/>
      <c r="B29" s="81">
        <f t="shared" si="0"/>
        <v>15</v>
      </c>
      <c r="C29" s="82" t="str">
        <f t="array" ref="C29">+IFERROR(INDEX(Hoja1!$A$2:$A$82,MATCH(J29,Hoja1!$H$2:$H$82,0)),"")</f>
        <v>3.2</v>
      </c>
      <c r="D29" s="83" t="str">
        <f>IFERROR(VLOOKUP(C29,Hoja1!$A$2:$H$82,4,0),"")</f>
        <v>Ambiente de Control</v>
      </c>
      <c r="E29" s="83" t="str">
        <f>+IFERROR(VLOOKUP(C29,Hoja1!$A$1:$J$82,10,0),"")</f>
        <v>Establece la planeación estratégica con responsables, metas, tiempos que faciliten el seguimiento y aplicación de controles que garanticen de forma razonable su cumplimiento. Así mismo a partir de la política de riesgo, establecer sistemas de gestión de riesgos y las responsabilidades para controlar riesgos específicos bajo la supervisión de la alta dirección.</v>
      </c>
      <c r="F29" s="83" t="str">
        <f>+IFERROR(VLOOKUP(C29,Hoja1!$A$1:$I$82,3,0),"")</f>
        <v xml:space="preserve"> La Alta Dirección frente a la política de Administración del Riesgo definen los niveles de aceptación del riesgo, teniendo en cuenta cada uno de los objetivos establecidos.</v>
      </c>
      <c r="G29" s="82">
        <f>+IFERROR(VLOOKUP(C29,Hoja1!$A$1:$K$82,11,0),"")</f>
        <v>3</v>
      </c>
      <c r="H29" s="84">
        <f>+IFERROR(VLOOKUP(C29,Hoja1!$A$1:$L$82,12,0),"")</f>
        <v>3</v>
      </c>
      <c r="I29" s="77" t="str">
        <f t="shared" si="1"/>
        <v>Se encuentra presente y funciona correctamente, por lo tanto se requiere acciones o actividades  dirigidas a su mantenimiento dentro del marco de las lineas de defensa.</v>
      </c>
      <c r="J29" s="59">
        <v>15</v>
      </c>
      <c r="K29" s="78">
        <f>+VLOOKUP(C29,Hoja1!$A$1:$M$82,13,0)</f>
        <v>1</v>
      </c>
      <c r="L29" s="908"/>
      <c r="M29" s="85"/>
      <c r="N29" s="86"/>
      <c r="O29" s="86"/>
      <c r="P29" s="86"/>
      <c r="Q29" s="86"/>
      <c r="R29" s="86"/>
      <c r="S29" s="86"/>
      <c r="T29" s="56"/>
      <c r="U29" s="56"/>
      <c r="V29" s="56"/>
      <c r="W29" s="56"/>
      <c r="X29" s="56"/>
      <c r="Y29" s="56"/>
      <c r="Z29" s="56"/>
    </row>
    <row r="30" spans="1:26" ht="99.75" customHeight="1">
      <c r="A30" s="56"/>
      <c r="B30" s="87">
        <f t="shared" si="0"/>
        <v>16</v>
      </c>
      <c r="C30" s="82" t="str">
        <f t="array" ref="C30">+IFERROR(INDEX(Hoja1!$A$2:$A$82,MATCH(J30,Hoja1!$H$2:$H$82,0)),"")</f>
        <v>4.1</v>
      </c>
      <c r="D30" s="83" t="str">
        <f>IFERROR(VLOOKUP(C30,Hoja1!$A$2:$H$82,4,0),"")</f>
        <v>Ambiente de Control</v>
      </c>
      <c r="E30" s="83" t="str">
        <f>+IFERROR(VLOOKUP(C30,Hoja1!$A$1:$J$82,10,0),"")</f>
        <v>Compromiso con la competencia de todo el personal, por lo que la gestión del talento humano tiene un carácter estratégico con el despliegue de actividades clave para todo el ciclo de vida del servidor público –ingreso, permanencia y retiro.</v>
      </c>
      <c r="F30" s="83" t="str">
        <f>+IFERROR(VLOOKUP(C30,Hoja1!$A$1:$I$82,3,0),"")</f>
        <v xml:space="preserve"> Evaluación de la Planeación Estratégica del Talento Humano</v>
      </c>
      <c r="G30" s="82">
        <f>+IFERROR(VLOOKUP(C30,Hoja1!$A$1:$K$82,11,0),"")</f>
        <v>3</v>
      </c>
      <c r="H30" s="84">
        <f>+IFERROR(VLOOKUP(C30,Hoja1!$A$1:$L$82,12,0),"")</f>
        <v>3</v>
      </c>
      <c r="I30" s="77" t="str">
        <f t="shared" si="1"/>
        <v>Se encuentra presente y funciona correctamente, por lo tanto se requiere acciones o actividades  dirigidas a su mantenimiento dentro del marco de las lineas de defensa.</v>
      </c>
      <c r="J30" s="59">
        <v>16</v>
      </c>
      <c r="K30" s="78">
        <f>+VLOOKUP(C30,Hoja1!$A$1:$M$82,13,0)</f>
        <v>1</v>
      </c>
      <c r="L30" s="908"/>
      <c r="M30" s="85"/>
      <c r="N30" s="86"/>
      <c r="O30" s="86"/>
      <c r="P30" s="86"/>
      <c r="Q30" s="86"/>
      <c r="R30" s="86"/>
      <c r="S30" s="86"/>
      <c r="T30" s="56"/>
      <c r="U30" s="56"/>
      <c r="V30" s="56"/>
      <c r="W30" s="56"/>
      <c r="X30" s="56"/>
      <c r="Y30" s="56"/>
      <c r="Z30" s="56"/>
    </row>
    <row r="31" spans="1:26" ht="99.75" customHeight="1">
      <c r="A31" s="56"/>
      <c r="B31" s="81">
        <f t="shared" si="0"/>
        <v>17</v>
      </c>
      <c r="C31" s="82" t="str">
        <f t="array" ref="C31">+IFERROR(INDEX(Hoja1!$A$2:$A$82,MATCH(J31,Hoja1!$H$2:$H$82,0)),"")</f>
        <v>4.2</v>
      </c>
      <c r="D31" s="83" t="str">
        <f>IFERROR(VLOOKUP(C31,Hoja1!$A$2:$H$82,4,0),"")</f>
        <v>Ambiente de Control</v>
      </c>
      <c r="E31" s="83" t="str">
        <f>+IFERROR(VLOOKUP(C31,Hoja1!$A$1:$J$82,10,0),"")</f>
        <v>Compromiso con la competencia de todo el personal, por lo que la gestión del talento humano tiene un carácter estratégico con el despliegue de actividades clave para todo el ciclo de vida del servidor público –ingreso, permanencia y retiro.</v>
      </c>
      <c r="F31" s="83" t="str">
        <f>+IFERROR(VLOOKUP(C31,Hoja1!$A$1:$I$82,3,0),"")</f>
        <v xml:space="preserve"> Evaluación de las actividades relacionadas con el Ingreso del personal</v>
      </c>
      <c r="G31" s="82">
        <f>+IFERROR(VLOOKUP(C31,Hoja1!$A$1:$K$82,11,0),"")</f>
        <v>3</v>
      </c>
      <c r="H31" s="84">
        <f>+IFERROR(VLOOKUP(C31,Hoja1!$A$1:$L$82,12,0),"")</f>
        <v>3</v>
      </c>
      <c r="I31" s="77" t="str">
        <f t="shared" si="1"/>
        <v>Se encuentra presente y funciona correctamente, por lo tanto se requiere acciones o actividades  dirigidas a su mantenimiento dentro del marco de las lineas de defensa.</v>
      </c>
      <c r="J31" s="59">
        <v>17</v>
      </c>
      <c r="K31" s="78">
        <f>+VLOOKUP(C31,Hoja1!$A$1:$M$82,13,0)</f>
        <v>1</v>
      </c>
      <c r="L31" s="908"/>
      <c r="M31" s="85"/>
      <c r="N31" s="86"/>
      <c r="O31" s="86"/>
      <c r="P31" s="86"/>
      <c r="Q31" s="86"/>
      <c r="R31" s="86"/>
      <c r="S31" s="86"/>
      <c r="T31" s="56"/>
      <c r="U31" s="56"/>
      <c r="V31" s="56"/>
      <c r="W31" s="56"/>
      <c r="X31" s="56"/>
      <c r="Y31" s="56"/>
      <c r="Z31" s="56"/>
    </row>
    <row r="32" spans="1:26" ht="99.75" customHeight="1">
      <c r="A32" s="56"/>
      <c r="B32" s="87">
        <f t="shared" si="0"/>
        <v>18</v>
      </c>
      <c r="C32" s="82" t="str">
        <f t="array" ref="C32">+IFERROR(INDEX(Hoja1!$A$2:$A$82,MATCH(J32,Hoja1!$H$2:$H$82,0)),"")</f>
        <v>4.3</v>
      </c>
      <c r="D32" s="83" t="str">
        <f>IFERROR(VLOOKUP(C32,Hoja1!$A$2:$H$82,4,0),"")</f>
        <v>Ambiente de Control</v>
      </c>
      <c r="E32" s="83" t="str">
        <f>+IFERROR(VLOOKUP(C32,Hoja1!$A$1:$J$82,10,0),"")</f>
        <v>Compromiso con la competencia de todo el personal, por lo que la gestión del talento humano tiene un carácter estratégico con el despliegue de actividades clave para todo el ciclo de vida del servidor público –ingreso, permanencia y retiro.</v>
      </c>
      <c r="F32" s="83" t="str">
        <f>+IFERROR(VLOOKUP(C32,Hoja1!$A$1:$I$82,3,0),"")</f>
        <v xml:space="preserve"> Evaluación de las actividades relacionadas con la permanencia del personal</v>
      </c>
      <c r="G32" s="82">
        <f>+IFERROR(VLOOKUP(C32,Hoja1!$A$1:$K$82,11,0),"")</f>
        <v>3</v>
      </c>
      <c r="H32" s="84">
        <f>+IFERROR(VLOOKUP(C32,Hoja1!$A$1:$L$82,12,0),"")</f>
        <v>3</v>
      </c>
      <c r="I32" s="77" t="str">
        <f t="shared" si="1"/>
        <v>Se encuentra presente y funciona correctamente, por lo tanto se requiere acciones o actividades  dirigidas a su mantenimiento dentro del marco de las lineas de defensa.</v>
      </c>
      <c r="J32" s="59">
        <v>18</v>
      </c>
      <c r="K32" s="78">
        <f>+VLOOKUP(C32,Hoja1!$A$1:$M$82,13,0)</f>
        <v>1</v>
      </c>
      <c r="L32" s="908"/>
      <c r="M32" s="85"/>
      <c r="N32" s="86"/>
      <c r="O32" s="86"/>
      <c r="P32" s="86"/>
      <c r="Q32" s="86"/>
      <c r="R32" s="86"/>
      <c r="S32" s="86"/>
      <c r="T32" s="56"/>
      <c r="U32" s="56"/>
      <c r="V32" s="56"/>
      <c r="W32" s="56"/>
      <c r="X32" s="56"/>
      <c r="Y32" s="56"/>
      <c r="Z32" s="56"/>
    </row>
    <row r="33" spans="1:26" ht="99.75" customHeight="1">
      <c r="A33" s="56"/>
      <c r="B33" s="81">
        <f t="shared" si="0"/>
        <v>19</v>
      </c>
      <c r="C33" s="82" t="str">
        <f t="array" ref="C33">+IFERROR(INDEX(Hoja1!$A$2:$A$82,MATCH(J33,Hoja1!$H$2:$H$82,0)),"")</f>
        <v>4.4</v>
      </c>
      <c r="D33" s="83" t="str">
        <f>IFERROR(VLOOKUP(C33,Hoja1!$A$2:$H$82,4,0),"")</f>
        <v>Ambiente de Control</v>
      </c>
      <c r="E33" s="83" t="str">
        <f>+IFERROR(VLOOKUP(C33,Hoja1!$A$1:$J$82,10,0),"")</f>
        <v>Compromiso con la competencia de todo el personal, por lo que la gestión del talento humano tiene un carácter estratégico con el despliegue de actividades clave para todo el ciclo de vida del servidor público –ingreso, permanencia y retiro.</v>
      </c>
      <c r="F33" s="83" t="str">
        <f>+IFERROR(VLOOKUP(C33,Hoja1!$A$1:$I$82,3,0),"")</f>
        <v xml:space="preserve"> Analizar si se cuenta con políticas claras y comunicadas relacionadas con la responsabilidad de cada servidor sobre el desarrollo y mantenimiento del control interno (1a línea de defensa</v>
      </c>
      <c r="G33" s="82">
        <f>+IFERROR(VLOOKUP(C33,Hoja1!$A$1:$K$82,11,0),"")</f>
        <v>3</v>
      </c>
      <c r="H33" s="84">
        <f>+IFERROR(VLOOKUP(C33,Hoja1!$A$1:$L$82,12,0),"")</f>
        <v>3</v>
      </c>
      <c r="I33" s="77" t="str">
        <f t="shared" si="1"/>
        <v>Se encuentra presente y funciona correctamente, por lo tanto se requiere acciones o actividades  dirigidas a su mantenimiento dentro del marco de las lineas de defensa.</v>
      </c>
      <c r="J33" s="59">
        <v>19</v>
      </c>
      <c r="K33" s="78">
        <f>+VLOOKUP(C33,Hoja1!$A$1:$M$82,13,0)</f>
        <v>1</v>
      </c>
      <c r="L33" s="908"/>
      <c r="M33" s="85"/>
      <c r="N33" s="86"/>
      <c r="O33" s="86"/>
      <c r="P33" s="86"/>
      <c r="Q33" s="86"/>
      <c r="R33" s="86"/>
      <c r="S33" s="86"/>
      <c r="T33" s="56"/>
      <c r="U33" s="56"/>
      <c r="V33" s="56"/>
      <c r="W33" s="56"/>
      <c r="X33" s="56"/>
      <c r="Y33" s="56"/>
      <c r="Z33" s="56"/>
    </row>
    <row r="34" spans="1:26" ht="99.75" customHeight="1">
      <c r="A34" s="56"/>
      <c r="B34" s="81">
        <f t="shared" si="0"/>
        <v>20</v>
      </c>
      <c r="C34" s="82" t="str">
        <f t="array" ref="C34">+IFERROR(INDEX(Hoja1!$A$2:$A$82,MATCH(J34,Hoja1!$H$2:$H$82,0)),"")</f>
        <v>4.6</v>
      </c>
      <c r="D34" s="83" t="str">
        <f>IFERROR(VLOOKUP(C34,Hoja1!$A$2:$H$82,4,0),"")</f>
        <v>Ambiente de Control</v>
      </c>
      <c r="E34" s="83" t="str">
        <f>+IFERROR(VLOOKUP(C34,Hoja1!$A$1:$J$82,10,0),"")</f>
        <v>Compromiso con la competencia de todo el personal, por lo que la gestión del talento humano tiene un carácter estratégico con el despliegue de actividades clave para todo el ciclo de vida del servidor público –ingreso, permanencia y retiro.</v>
      </c>
      <c r="F34" s="83" t="str">
        <f>+IFERROR(VLOOKUP(C34,Hoja1!$A$1:$I$82,3,0),"")</f>
        <v xml:space="preserve"> Evaluar el impacto del Plan Institucional de Capacitación - PI</v>
      </c>
      <c r="G34" s="82">
        <f>+IFERROR(VLOOKUP(C34,Hoja1!$A$1:$K$82,11,0),"")</f>
        <v>3</v>
      </c>
      <c r="H34" s="84">
        <f>+IFERROR(VLOOKUP(C34,Hoja1!$A$1:$L$82,12,0),"")</f>
        <v>3</v>
      </c>
      <c r="I34" s="77" t="str">
        <f t="shared" si="1"/>
        <v>Se encuentra presente y funciona correctamente, por lo tanto se requiere acciones o actividades  dirigidas a su mantenimiento dentro del marco de las lineas de defensa.</v>
      </c>
      <c r="J34" s="59">
        <v>20</v>
      </c>
      <c r="K34" s="78">
        <f>+VLOOKUP(C34,Hoja1!$A$1:$M$82,13,0)</f>
        <v>1</v>
      </c>
      <c r="L34" s="908"/>
      <c r="M34" s="85"/>
      <c r="N34" s="86"/>
      <c r="O34" s="86"/>
      <c r="P34" s="86"/>
      <c r="Q34" s="86"/>
      <c r="R34" s="86"/>
      <c r="S34" s="86"/>
      <c r="T34" s="56"/>
      <c r="U34" s="56"/>
      <c r="V34" s="56"/>
      <c r="W34" s="56"/>
      <c r="X34" s="56"/>
      <c r="Y34" s="56"/>
      <c r="Z34" s="56"/>
    </row>
    <row r="35" spans="1:26" ht="99.75" customHeight="1">
      <c r="A35" s="56"/>
      <c r="B35" s="81">
        <f t="shared" si="0"/>
        <v>21</v>
      </c>
      <c r="C35" s="82" t="str">
        <f t="array" ref="C35">+IFERROR(INDEX(Hoja1!$A$2:$A$82,MATCH(J35,Hoja1!$H$2:$H$82,0)),"")</f>
        <v>5.1</v>
      </c>
      <c r="D35" s="83" t="str">
        <f>IFERROR(VLOOKUP(C35,Hoja1!$A$2:$H$82,4,0),"")</f>
        <v>Ambiente de Control</v>
      </c>
      <c r="E35" s="83" t="str">
        <f>+IFERROR(VLOOKUP(C35,Hoja1!$A$1:$J$82,10,0),"")</f>
        <v>La entidad establece líneas de reporte dentro de la entidad para evaluar el funcionamiento del Sistema de Control Interno.</v>
      </c>
      <c r="F35" s="83" t="str">
        <f>+IFERROR(VLOOKUP(C35,Hoja1!$A$1:$I$82,3,0),"")</f>
        <v xml:space="preserve"> Acorde con la estructura del Esquema de Líneas de Defensa se han definido estándares de reporte, periodicidad y responsables frente a diferentes temas críticos de la entidad</v>
      </c>
      <c r="G35" s="82">
        <f>+IFERROR(VLOOKUP(C35,Hoja1!$A$1:$K$82,11,0),"")</f>
        <v>3</v>
      </c>
      <c r="H35" s="84">
        <f>+IFERROR(VLOOKUP(C35,Hoja1!$A$1:$L$82,12,0),"")</f>
        <v>3</v>
      </c>
      <c r="I35" s="77" t="str">
        <f t="shared" si="1"/>
        <v>Se encuentra presente y funciona correctamente, por lo tanto se requiere acciones o actividades  dirigidas a su mantenimiento dentro del marco de las lineas de defensa.</v>
      </c>
      <c r="J35" s="59">
        <v>21</v>
      </c>
      <c r="K35" s="78">
        <f>+VLOOKUP(C35,Hoja1!$A$1:$M$82,13,0)</f>
        <v>1</v>
      </c>
      <c r="L35" s="908"/>
      <c r="M35" s="85"/>
      <c r="N35" s="86"/>
      <c r="O35" s="86"/>
      <c r="P35" s="86"/>
      <c r="Q35" s="86"/>
      <c r="R35" s="86"/>
      <c r="S35" s="86"/>
      <c r="T35" s="56"/>
      <c r="U35" s="56"/>
      <c r="V35" s="56"/>
      <c r="W35" s="56"/>
      <c r="X35" s="56"/>
      <c r="Y35" s="56"/>
      <c r="Z35" s="56"/>
    </row>
    <row r="36" spans="1:26" ht="99.75" customHeight="1">
      <c r="A36" s="56"/>
      <c r="B36" s="87">
        <f t="shared" si="0"/>
        <v>22</v>
      </c>
      <c r="C36" s="82" t="str">
        <f t="array" ref="C36">+IFERROR(INDEX(Hoja1!$A$2:$A$82,MATCH(J36,Hoja1!$H$2:$H$82,0)),"")</f>
        <v>5.2</v>
      </c>
      <c r="D36" s="83" t="str">
        <f>IFERROR(VLOOKUP(C36,Hoja1!$A$2:$H$82,4,0),"")</f>
        <v>Ambiente de Control</v>
      </c>
      <c r="E36" s="83" t="str">
        <f>+IFERROR(VLOOKUP(C36,Hoja1!$A$1:$J$82,10,0),"")</f>
        <v>La entidad establece líneas de reporte dentro de la entidad para evaluar el funcionamiento del Sistema de Control Interno.</v>
      </c>
      <c r="F36" s="83" t="str">
        <f>+IFERROR(VLOOKUP(C36,Hoja1!$A$1:$I$82,3,0),"")</f>
        <v xml:space="preserve"> La Alta Dirección analiza la información asociada con la generación de reportes financieros</v>
      </c>
      <c r="G36" s="82">
        <f>+IFERROR(VLOOKUP(C36,Hoja1!$A$1:$K$82,11,0),"")</f>
        <v>3</v>
      </c>
      <c r="H36" s="84">
        <f>+IFERROR(VLOOKUP(C36,Hoja1!$A$1:$L$82,12,0),"")</f>
        <v>3</v>
      </c>
      <c r="I36" s="77" t="str">
        <f t="shared" si="1"/>
        <v>Se encuentra presente y funciona correctamente, por lo tanto se requiere acciones o actividades  dirigidas a su mantenimiento dentro del marco de las lineas de defensa.</v>
      </c>
      <c r="J36" s="59">
        <v>22</v>
      </c>
      <c r="K36" s="78">
        <f>+VLOOKUP(C36,Hoja1!$A$1:$M$82,13,0)</f>
        <v>1</v>
      </c>
      <c r="L36" s="908"/>
      <c r="M36" s="85"/>
      <c r="N36" s="86"/>
      <c r="O36" s="86"/>
      <c r="P36" s="86"/>
      <c r="Q36" s="86"/>
      <c r="R36" s="86"/>
      <c r="S36" s="86"/>
      <c r="T36" s="56"/>
      <c r="U36" s="56"/>
      <c r="V36" s="56"/>
      <c r="W36" s="56"/>
      <c r="X36" s="56"/>
      <c r="Y36" s="56"/>
      <c r="Z36" s="56"/>
    </row>
    <row r="37" spans="1:26" ht="99.75" customHeight="1">
      <c r="A37" s="56"/>
      <c r="B37" s="81">
        <f t="shared" si="0"/>
        <v>23</v>
      </c>
      <c r="C37" s="82" t="str">
        <f t="array" ref="C37">+IFERROR(INDEX(Hoja1!$A$2:$A$82,MATCH(J37,Hoja1!$H$2:$H$82,0)),"")</f>
        <v>5.5</v>
      </c>
      <c r="D37" s="83" t="str">
        <f>IFERROR(VLOOKUP(C37,Hoja1!$A$2:$H$82,4,0),"")</f>
        <v>Ambiente de Control</v>
      </c>
      <c r="E37" s="83" t="str">
        <f>+IFERROR(VLOOKUP(C37,Hoja1!$A$1:$J$82,10,0),"")</f>
        <v>La entidad establece líneas de reporte dentro de la entidad para evaluar el funcionamiento del Sistema de Control Interno.</v>
      </c>
      <c r="F37" s="83" t="str">
        <f>+IFERROR(VLOOKUP(C37,Hoja1!$A$1:$I$82,3,0),"")</f>
        <v xml:space="preserve"> La entidad aprueba y hace seguimiento al Plan Anual de Auditoría presentado y ejecutado por parte de la Oficina de Control Interno</v>
      </c>
      <c r="G37" s="82">
        <f>+IFERROR(VLOOKUP(C37,Hoja1!$A$1:$K$82,11,0),"")</f>
        <v>3</v>
      </c>
      <c r="H37" s="84">
        <f>+IFERROR(VLOOKUP(C37,Hoja1!$A$1:$L$82,12,0),"")</f>
        <v>3</v>
      </c>
      <c r="I37" s="77" t="str">
        <f t="shared" si="1"/>
        <v>Se encuentra presente y funciona correctamente, por lo tanto se requiere acciones o actividades  dirigidas a su mantenimiento dentro del marco de las lineas de defensa.</v>
      </c>
      <c r="J37" s="59">
        <v>23</v>
      </c>
      <c r="K37" s="78">
        <f>+VLOOKUP(C37,Hoja1!$A$1:$M$82,13,0)</f>
        <v>1</v>
      </c>
      <c r="L37" s="908"/>
      <c r="M37" s="85"/>
      <c r="N37" s="86"/>
      <c r="O37" s="86"/>
      <c r="P37" s="86"/>
      <c r="Q37" s="86"/>
      <c r="R37" s="86"/>
      <c r="S37" s="86"/>
      <c r="T37" s="56"/>
      <c r="U37" s="56"/>
      <c r="V37" s="56"/>
      <c r="W37" s="56"/>
      <c r="X37" s="56"/>
      <c r="Y37" s="56"/>
      <c r="Z37" s="56"/>
    </row>
    <row r="38" spans="1:26" ht="99.75" customHeight="1">
      <c r="A38" s="56"/>
      <c r="B38" s="87">
        <f t="shared" si="0"/>
        <v>24</v>
      </c>
      <c r="C38" s="82" t="str">
        <f t="array" ref="C38">+IFERROR(INDEX(Hoja1!$A$2:$A$82,MATCH(J38,Hoja1!$H$2:$H$82,0)),"")</f>
        <v>5.6</v>
      </c>
      <c r="D38" s="83" t="str">
        <f>IFERROR(VLOOKUP(C38,Hoja1!$A$2:$H$82,4,0),"")</f>
        <v>Ambiente de Control</v>
      </c>
      <c r="E38" s="83" t="str">
        <f>+IFERROR(VLOOKUP(C38,Hoja1!$A$1:$J$82,10,0),"")</f>
        <v>La entidad establece líneas de reporte dentro de la entidad para evaluar el funcionamiento del Sistema de Control Interno.</v>
      </c>
      <c r="F38" s="83" t="str">
        <f>+IFERROR(VLOOKUP(C38,Hoja1!$A$1:$I$82,3,0),"")</f>
        <v xml:space="preserve"> La entidad analiza los informes presentados por la Oficina de Control Interno y evalúa su impacto en relación con la mejora institucional</v>
      </c>
      <c r="G38" s="82">
        <f>+IFERROR(VLOOKUP(C38,Hoja1!$A$1:$K$82,11,0),"")</f>
        <v>3</v>
      </c>
      <c r="H38" s="84">
        <f>+IFERROR(VLOOKUP(C38,Hoja1!$A$1:$L$82,12,0),"")</f>
        <v>3</v>
      </c>
      <c r="I38" s="77" t="str">
        <f t="shared" si="1"/>
        <v>Se encuentra presente y funciona correctamente, por lo tanto se requiere acciones o actividades  dirigidas a su mantenimiento dentro del marco de las lineas de defensa.</v>
      </c>
      <c r="J38" s="59">
        <v>24</v>
      </c>
      <c r="K38" s="78">
        <f>+VLOOKUP(C38,Hoja1!$A$1:$M$82,13,0)</f>
        <v>1</v>
      </c>
      <c r="L38" s="910"/>
      <c r="M38" s="85"/>
      <c r="N38" s="86"/>
      <c r="O38" s="86"/>
      <c r="P38" s="86"/>
      <c r="Q38" s="86"/>
      <c r="R38" s="86"/>
      <c r="S38" s="86"/>
      <c r="T38" s="56"/>
      <c r="U38" s="56"/>
      <c r="V38" s="56"/>
      <c r="W38" s="56"/>
      <c r="X38" s="56"/>
      <c r="Y38" s="56"/>
      <c r="Z38" s="56"/>
    </row>
    <row r="39" spans="1:26" ht="99.75" customHeight="1">
      <c r="A39" s="56"/>
      <c r="B39" s="81">
        <f t="shared" si="0"/>
        <v>25</v>
      </c>
      <c r="C39" s="82" t="str">
        <f t="array" ref="C39">+IFERROR(INDEX(Hoja1!$A$2:$A$82,MATCH(J39,Hoja1!$H$2:$H$82,0)),"")</f>
        <v>7.3</v>
      </c>
      <c r="D39" s="83" t="str">
        <f>IFERROR(VLOOKUP(C39,Hoja1!$A$2:$H$82,4,0),"")</f>
        <v>Evaluación de riesgos</v>
      </c>
      <c r="E39" s="83" t="str">
        <f>+IFERROR(VLOOKUP(C39,Hoja1!$A$1:$J$82,10,0),"")</f>
        <v xml:space="preserve">Identificación y análisis de riesgos (Analiza factores internos y externos; Implica a los niveles apropiados de la dirección; Determina cómo responder a los riesgos; Determina la importancia de los riesgos). </v>
      </c>
      <c r="F39" s="83" t="str">
        <f>+IFERROR(VLOOKUP(C39,Hoja1!$A$1:$I$82,3,0),"")</f>
        <v xml:space="preserve"> A partir de la información consolidada y reportada por la 2a línea de defensa (7.2), la Alta Dirección analiza sus resultados y en especial considera si se han presentado materializaciones de riesgo</v>
      </c>
      <c r="G39" s="82">
        <f>+IFERROR(VLOOKUP(C39,Hoja1!$A$1:$K$82,11,0),"")</f>
        <v>3</v>
      </c>
      <c r="H39" s="84">
        <f>+IFERROR(VLOOKUP(C39,Hoja1!$A$1:$L$82,12,0),"")</f>
        <v>2</v>
      </c>
      <c r="I39" s="77" t="str">
        <f t="shared" si="1"/>
        <v>Se encuentra presente y funcionando, pero requiere acciones dirigidas a fortalecer  o mejorar su diseño y/o ejecucion.</v>
      </c>
      <c r="J39" s="59">
        <v>25</v>
      </c>
      <c r="K39" s="78">
        <f>+VLOOKUP(C39,Hoja1!$A$1:$M$82,13,0)</f>
        <v>0.5</v>
      </c>
      <c r="L39" s="924">
        <f>+AVERAGE(K39:K55)</f>
        <v>0.83823529411764708</v>
      </c>
      <c r="M39" s="85"/>
      <c r="N39" s="86"/>
      <c r="O39" s="86"/>
      <c r="P39" s="86"/>
      <c r="Q39" s="86"/>
      <c r="R39" s="86"/>
      <c r="S39" s="86"/>
      <c r="T39" s="56"/>
      <c r="U39" s="56"/>
      <c r="V39" s="56"/>
      <c r="W39" s="56"/>
      <c r="X39" s="56"/>
      <c r="Y39" s="56"/>
      <c r="Z39" s="56"/>
    </row>
    <row r="40" spans="1:26" ht="99.75" customHeight="1">
      <c r="A40" s="56"/>
      <c r="B40" s="81">
        <f t="shared" si="0"/>
        <v>26</v>
      </c>
      <c r="C40" s="82" t="str">
        <f t="array" ref="C40">+IFERROR(INDEX(Hoja1!$A$2:$A$82,MATCH(J40,Hoja1!$H$2:$H$82,0)),"")</f>
        <v>7.4</v>
      </c>
      <c r="D40" s="83" t="str">
        <f>IFERROR(VLOOKUP(C40,Hoja1!$A$2:$H$82,4,0),"")</f>
        <v>Evaluación de riesgos</v>
      </c>
      <c r="E40" s="83" t="str">
        <f>+IFERROR(VLOOKUP(C40,Hoja1!$A$1:$J$82,10,0),"")</f>
        <v xml:space="preserve">Identificación y análisis de riesgos (Analiza factores internos y externos; Implica a los niveles apropiados de la dirección; Determina cómo responder a los riesgos; Determina la importancia de los riesgos). </v>
      </c>
      <c r="F40" s="83" t="str">
        <f>+IFERROR(VLOOKUP(C40,Hoja1!$A$1:$I$82,3,0),"")</f>
        <v xml:space="preserve"> Cuando se detectan materializaciones de riesgo, se definen los cursos de acción en relación con la revisión y actualización del mapa de riesgos correspondiente</v>
      </c>
      <c r="G40" s="82">
        <f>+IFERROR(VLOOKUP(C40,Hoja1!$A$1:$K$82,11,0),"")</f>
        <v>3</v>
      </c>
      <c r="H40" s="84">
        <f>+IFERROR(VLOOKUP(C40,Hoja1!$A$1:$L$82,12,0),"")</f>
        <v>2</v>
      </c>
      <c r="I40" s="77" t="str">
        <f t="shared" si="1"/>
        <v>Se encuentra presente y funcionando, pero requiere acciones dirigidas a fortalecer  o mejorar su diseño y/o ejecucion.</v>
      </c>
      <c r="J40" s="59">
        <v>26</v>
      </c>
      <c r="K40" s="78">
        <f>+VLOOKUP(C40,Hoja1!$A$1:$M$82,13,0)</f>
        <v>0.5</v>
      </c>
      <c r="L40" s="908"/>
      <c r="M40" s="85"/>
      <c r="N40" s="86"/>
      <c r="O40" s="86"/>
      <c r="P40" s="86"/>
      <c r="Q40" s="86"/>
      <c r="R40" s="86"/>
      <c r="S40" s="86"/>
      <c r="T40" s="56"/>
      <c r="U40" s="56"/>
      <c r="V40" s="56"/>
      <c r="W40" s="56"/>
      <c r="X40" s="56"/>
      <c r="Y40" s="56"/>
      <c r="Z40" s="56"/>
    </row>
    <row r="41" spans="1:26" ht="99.75" customHeight="1">
      <c r="A41" s="56"/>
      <c r="B41" s="81">
        <f t="shared" si="0"/>
        <v>27</v>
      </c>
      <c r="C41" s="82" t="str">
        <f t="array" ref="C41">+IFERROR(INDEX(Hoja1!$A$2:$A$82,MATCH(J41,Hoja1!$H$2:$H$82,0)),"")</f>
        <v>7.5</v>
      </c>
      <c r="D41" s="83" t="str">
        <f>IFERROR(VLOOKUP(C41,Hoja1!$A$2:$H$82,4,0),"")</f>
        <v>Evaluación de riesgos</v>
      </c>
      <c r="E41" s="83" t="str">
        <f>+IFERROR(VLOOKUP(C41,Hoja1!$A$1:$J$82,10,0),"")</f>
        <v xml:space="preserve">Identificación y análisis de riesgos (Analiza factores internos y externos; Implica a los niveles apropiados de la dirección; Determina cómo responder a los riesgos; Determina la importancia de los riesgos). </v>
      </c>
      <c r="F41" s="83" t="str">
        <f>+IFERROR(VLOOKUP(C41,Hoja1!$A$1:$I$82,3,0),"")</f>
        <v xml:space="preserve"> Se llevan a cabo seguimientos a las acciones definidas para resolver materializaciones de riesgo detectadas</v>
      </c>
      <c r="G41" s="82">
        <f>+IFERROR(VLOOKUP(C41,Hoja1!$A$1:$K$82,11,0),"")</f>
        <v>3</v>
      </c>
      <c r="H41" s="84">
        <f>+IFERROR(VLOOKUP(C41,Hoja1!$A$1:$L$82,12,0),"")</f>
        <v>2</v>
      </c>
      <c r="I41" s="77" t="str">
        <f t="shared" si="1"/>
        <v>Se encuentra presente y funcionando, pero requiere acciones dirigidas a fortalecer  o mejorar su diseño y/o ejecucion.</v>
      </c>
      <c r="J41" s="59">
        <v>27</v>
      </c>
      <c r="K41" s="78">
        <f>+VLOOKUP(C41,Hoja1!$A$1:$M$82,13,0)</f>
        <v>0.5</v>
      </c>
      <c r="L41" s="908"/>
      <c r="M41" s="85"/>
      <c r="N41" s="86"/>
      <c r="O41" s="86"/>
      <c r="P41" s="86"/>
      <c r="Q41" s="86"/>
      <c r="R41" s="86"/>
      <c r="S41" s="86"/>
      <c r="T41" s="56"/>
      <c r="U41" s="56"/>
      <c r="V41" s="56"/>
      <c r="W41" s="56"/>
      <c r="X41" s="56"/>
      <c r="Y41" s="56"/>
      <c r="Z41" s="56"/>
    </row>
    <row r="42" spans="1:26" ht="99.75" customHeight="1">
      <c r="A42" s="56"/>
      <c r="B42" s="87">
        <f t="shared" si="0"/>
        <v>28</v>
      </c>
      <c r="C42" s="82" t="str">
        <f t="array" ref="C42">+IFERROR(INDEX(Hoja1!$A$2:$A$82,MATCH(J42,Hoja1!$H$2:$H$82,0)),"")</f>
        <v>8.4</v>
      </c>
      <c r="D42" s="83" t="str">
        <f>IFERROR(VLOOKUP(C42,Hoja1!$A$2:$H$82,4,0),"")</f>
        <v>Evaluación de riesgos</v>
      </c>
      <c r="E42" s="83" t="str">
        <f>+IFERROR(VLOOKUP(C42,Hoja1!$A$1:$J$82,10,0),"")</f>
        <v xml:space="preserve">Evaluación del riesgo de fraude o corrupción. 
Cumplimiento artículo 73 de la Ley 1474 de 2011, relacionado con la prevención de los riesgos de corrupción.
</v>
      </c>
      <c r="F42" s="83" t="str">
        <f>+IFERROR(VLOOKUP(C42,Hoja1!$A$1:$I$82,3,0),"")</f>
        <v xml:space="preserve"> La Alta Dirección evalúa fallas en los controles (diseño y ejecución) para definir cursos de acción apropiados para su mejora</v>
      </c>
      <c r="G42" s="82">
        <f>+IFERROR(VLOOKUP(C42,Hoja1!$A$1:$K$82,11,0),"")</f>
        <v>3</v>
      </c>
      <c r="H42" s="84">
        <f>+IFERROR(VLOOKUP(C42,Hoja1!$A$1:$L$82,12,0),"")</f>
        <v>2</v>
      </c>
      <c r="I42" s="77" t="str">
        <f t="shared" si="1"/>
        <v>Se encuentra presente y funcionando, pero requiere acciones dirigidas a fortalecer  o mejorar su diseño y/o ejecucion.</v>
      </c>
      <c r="J42" s="59">
        <v>28</v>
      </c>
      <c r="K42" s="78">
        <f>+VLOOKUP(C42,Hoja1!$A$1:$M$82,13,0)</f>
        <v>0.5</v>
      </c>
      <c r="L42" s="908"/>
      <c r="M42" s="85"/>
      <c r="N42" s="86"/>
      <c r="O42" s="86"/>
      <c r="P42" s="86"/>
      <c r="Q42" s="86"/>
      <c r="R42" s="86"/>
      <c r="S42" s="86"/>
      <c r="T42" s="56"/>
      <c r="U42" s="56"/>
      <c r="V42" s="56"/>
      <c r="W42" s="56"/>
      <c r="X42" s="56"/>
      <c r="Y42" s="56"/>
      <c r="Z42" s="56"/>
    </row>
    <row r="43" spans="1:26" ht="99.75" customHeight="1">
      <c r="A43" s="56"/>
      <c r="B43" s="81">
        <f t="shared" si="0"/>
        <v>29</v>
      </c>
      <c r="C43" s="82" t="str">
        <f t="array" ref="C43">+IFERROR(INDEX(Hoja1!$A$2:$A$82,MATCH(J43,Hoja1!$H$2:$H$82,0)),"")</f>
        <v>9.4</v>
      </c>
      <c r="D43" s="83" t="str">
        <f>IFERROR(VLOOKUP(C43,Hoja1!$A$2:$H$82,4,0),"")</f>
        <v>Evaluación de riesgos</v>
      </c>
      <c r="E43" s="83" t="str">
        <f>+IFERROR(VLOOKUP(C43,Hoja1!$A$1:$J$82,10,0),"")</f>
        <v xml:space="preserve">Identificación y análisis de cambios significativos </v>
      </c>
      <c r="F43" s="83" t="str">
        <f>+IFERROR(VLOOKUP(C43,Hoja1!$A$1:$I$82,3,0),"")</f>
        <v xml:space="preserve"> La Alta Dirección evalúa fallas en los controles (diseño y ejecución) para definir cursos de acción apropiados para su mejora, basados en los informes de la segunda y tercera línea de defensa</v>
      </c>
      <c r="G43" s="82">
        <f>+IFERROR(VLOOKUP(C43,Hoja1!$A$1:$K$82,11,0),"")</f>
        <v>3</v>
      </c>
      <c r="H43" s="84">
        <f>+IFERROR(VLOOKUP(C43,Hoja1!$A$1:$L$82,12,0),"")</f>
        <v>2</v>
      </c>
      <c r="I43" s="77" t="str">
        <f t="shared" si="1"/>
        <v>Se encuentra presente y funcionando, pero requiere acciones dirigidas a fortalecer  o mejorar su diseño y/o ejecucion.</v>
      </c>
      <c r="J43" s="59">
        <v>29</v>
      </c>
      <c r="K43" s="78">
        <f>+VLOOKUP(C43,Hoja1!$A$1:$M$82,13,0)</f>
        <v>0.5</v>
      </c>
      <c r="L43" s="908"/>
      <c r="M43" s="85"/>
      <c r="N43" s="86"/>
      <c r="O43" s="86"/>
      <c r="P43" s="86"/>
      <c r="Q43" s="86"/>
      <c r="R43" s="86"/>
      <c r="S43" s="86"/>
      <c r="T43" s="56"/>
      <c r="U43" s="56"/>
      <c r="V43" s="56"/>
      <c r="W43" s="56"/>
      <c r="X43" s="56"/>
      <c r="Y43" s="56"/>
      <c r="Z43" s="56"/>
    </row>
    <row r="44" spans="1:26" ht="99.75" customHeight="1">
      <c r="A44" s="56"/>
      <c r="B44" s="87">
        <f t="shared" si="0"/>
        <v>30</v>
      </c>
      <c r="C44" s="82" t="str">
        <f t="array" ref="C44">+IFERROR(INDEX(Hoja1!$A$2:$A$82,MATCH(J44,Hoja1!$H$2:$H$82,0)),"")</f>
        <v>9.2</v>
      </c>
      <c r="D44" s="83" t="str">
        <f>IFERROR(VLOOKUP(C44,Hoja1!$A$2:$H$82,4,0),"")</f>
        <v>Evaluación de riesgos</v>
      </c>
      <c r="E44" s="83" t="str">
        <f>+IFERROR(VLOOKUP(C44,Hoja1!$A$1:$J$82,10,0),"")</f>
        <v xml:space="preserve">Identificación y análisis de cambios significativos </v>
      </c>
      <c r="F44" s="83" t="str">
        <f>+IFERROR(VLOOKUP(C44,Hoja1!$A$1:$I$82,3,0),"")</f>
        <v xml:space="preserve"> La Alta Dirección analiza los riesgos asociados a actividades tercerizadas, regionales u otras figuras externas que afecten la prestación del servicio a los usuarios, basados en los informes de la segunda y tercera línea de defensa</v>
      </c>
      <c r="G44" s="82">
        <f>+IFERROR(VLOOKUP(C44,Hoja1!$A$1:$K$82,11,0),"")</f>
        <v>2</v>
      </c>
      <c r="H44" s="84">
        <f>+IFERROR(VLOOKUP(C44,Hoja1!$A$1:$L$82,12,0),"")</f>
        <v>3</v>
      </c>
      <c r="I44" s="77" t="str">
        <f t="shared" si="1"/>
        <v>Se encuentra presente  y funcionando, pero requiere mejoras frente a su diseño, ya que  opera de manera efectiva</v>
      </c>
      <c r="J44" s="59">
        <v>30</v>
      </c>
      <c r="K44" s="78">
        <f>+VLOOKUP(C44,Hoja1!$A$1:$M$82,13,0)</f>
        <v>0.75</v>
      </c>
      <c r="L44" s="908"/>
      <c r="M44" s="85"/>
      <c r="N44" s="86"/>
      <c r="O44" s="86"/>
      <c r="P44" s="86"/>
      <c r="Q44" s="86"/>
      <c r="R44" s="86"/>
      <c r="S44" s="86"/>
      <c r="T44" s="56"/>
      <c r="U44" s="56"/>
      <c r="V44" s="56"/>
      <c r="W44" s="56"/>
      <c r="X44" s="56"/>
      <c r="Y44" s="56"/>
      <c r="Z44" s="56"/>
    </row>
    <row r="45" spans="1:26" ht="99.75" customHeight="1">
      <c r="A45" s="56"/>
      <c r="B45" s="81">
        <f t="shared" si="0"/>
        <v>31</v>
      </c>
      <c r="C45" s="82" t="str">
        <f t="array" ref="C45">+IFERROR(INDEX(Hoja1!$A$2:$A$82,MATCH(J45,Hoja1!$H$2:$H$82,0)),"")</f>
        <v>6.1</v>
      </c>
      <c r="D45" s="83" t="str">
        <f>IFERROR(VLOOKUP(C45,Hoja1!$A$2:$H$82,4,0),"")</f>
        <v>Evaluación de riesgos</v>
      </c>
      <c r="E45" s="83" t="str">
        <f>+IFERROR(VLOOKUP(C45,Hoja1!$A$1:$J$82,10,0),"")</f>
        <v xml:space="preserve">Definición de objetivos con suficiente claridad para identificar y evaluar los riesgos relacionados: i)Estratégicos; ii)Operativos; iii)Legales y Presupuestales; iv)De Información Financiera y no Financiera.
</v>
      </c>
      <c r="F45" s="83" t="str">
        <f>+IFERROR(VLOOKUP(C45,Hoja1!$A$1:$I$82,3,0),"")</f>
        <v xml:space="preserve">  La Entidad cuenta con mecanismos para vincular o relacionar el plan estratégico con los objetivos estratégicos y estos a su vez con los objetivos operativos</v>
      </c>
      <c r="G45" s="82">
        <f>+IFERROR(VLOOKUP(C45,Hoja1!$A$1:$K$82,11,0),"")</f>
        <v>3</v>
      </c>
      <c r="H45" s="84">
        <f>+IFERROR(VLOOKUP(C45,Hoja1!$A$1:$L$82,12,0),"")</f>
        <v>3</v>
      </c>
      <c r="I45" s="77" t="str">
        <f t="shared" si="1"/>
        <v>Se encuentra presente y funciona correctamente, por lo tanto se requiere acciones o actividades  dirigidas a su mantenimiento dentro del marco de las lineas de defensa.</v>
      </c>
      <c r="J45" s="59">
        <v>31</v>
      </c>
      <c r="K45" s="78">
        <f>+VLOOKUP(C45,Hoja1!$A$1:$M$82,13,0)</f>
        <v>1</v>
      </c>
      <c r="L45" s="908"/>
      <c r="M45" s="85"/>
      <c r="N45" s="86"/>
      <c r="O45" s="86"/>
      <c r="P45" s="86"/>
      <c r="Q45" s="86"/>
      <c r="R45" s="86"/>
      <c r="S45" s="86"/>
      <c r="T45" s="56"/>
      <c r="U45" s="56"/>
      <c r="V45" s="56"/>
      <c r="W45" s="56"/>
      <c r="X45" s="56"/>
      <c r="Y45" s="56"/>
      <c r="Z45" s="56"/>
    </row>
    <row r="46" spans="1:26" ht="99.75" customHeight="1">
      <c r="A46" s="56"/>
      <c r="B46" s="81">
        <f t="shared" si="0"/>
        <v>32</v>
      </c>
      <c r="C46" s="82" t="str">
        <f t="array" ref="C46">+IFERROR(INDEX(Hoja1!$A$2:$A$82,MATCH(J46,Hoja1!$H$2:$H$82,0)),"")</f>
        <v>6.2</v>
      </c>
      <c r="D46" s="83" t="str">
        <f>IFERROR(VLOOKUP(C46,Hoja1!$A$2:$H$82,4,0),"")</f>
        <v>Evaluación de riesgos</v>
      </c>
      <c r="E46" s="83" t="str">
        <f>+IFERROR(VLOOKUP(C46,Hoja1!$A$1:$J$82,10,0),"")</f>
        <v xml:space="preserve">Definición de objetivos con suficiente claridad para identificar y evaluar los riesgos relacionados: i)Estratégicos; ii)Operativos; iii)Legales y Presupuestales; iv)De Información Financiera y no Financiera.
</v>
      </c>
      <c r="F46" s="83" t="str">
        <f>+IFERROR(VLOOKUP(C46,Hoja1!$A$1:$I$82,3,0),"")</f>
        <v xml:space="preserve"> Los objetivos de los procesos, programas o proyectos (según aplique) que están definidos, son específicos, medibles, alcanzables, relevantes, delimitados en el tiempo</v>
      </c>
      <c r="G46" s="82">
        <f>+IFERROR(VLOOKUP(C46,Hoja1!$A$1:$K$82,11,0),"")</f>
        <v>3</v>
      </c>
      <c r="H46" s="84">
        <f>+IFERROR(VLOOKUP(C46,Hoja1!$A$1:$L$82,12,0),"")</f>
        <v>3</v>
      </c>
      <c r="I46" s="77" t="str">
        <f t="shared" si="1"/>
        <v>Se encuentra presente y funciona correctamente, por lo tanto se requiere acciones o actividades  dirigidas a su mantenimiento dentro del marco de las lineas de defensa.</v>
      </c>
      <c r="J46" s="59">
        <v>32</v>
      </c>
      <c r="K46" s="78">
        <f>+VLOOKUP(C46,Hoja1!$A$1:$M$82,13,0)</f>
        <v>1</v>
      </c>
      <c r="L46" s="908"/>
      <c r="M46" s="85"/>
      <c r="N46" s="86"/>
      <c r="O46" s="86"/>
      <c r="P46" s="86"/>
      <c r="Q46" s="86"/>
      <c r="R46" s="86"/>
      <c r="S46" s="86"/>
      <c r="T46" s="56"/>
      <c r="U46" s="56"/>
      <c r="V46" s="56"/>
      <c r="W46" s="56"/>
      <c r="X46" s="56"/>
      <c r="Y46" s="56"/>
      <c r="Z46" s="56"/>
    </row>
    <row r="47" spans="1:26" ht="99.75" customHeight="1">
      <c r="A47" s="56"/>
      <c r="B47" s="81">
        <f t="shared" si="0"/>
        <v>33</v>
      </c>
      <c r="C47" s="82" t="str">
        <f t="array" ref="C47">+IFERROR(INDEX(Hoja1!$A$2:$A$82,MATCH(J47,Hoja1!$H$2:$H$82,0)),"")</f>
        <v>6.3</v>
      </c>
      <c r="D47" s="83" t="str">
        <f>IFERROR(VLOOKUP(C47,Hoja1!$A$2:$H$82,4,0),"")</f>
        <v>Evaluación de riesgos</v>
      </c>
      <c r="E47" s="83" t="str">
        <f>+IFERROR(VLOOKUP(C47,Hoja1!$A$1:$J$82,10,0),"")</f>
        <v xml:space="preserve">Definición de objetivos con suficiente claridad para identificar y evaluar los riesgos relacionados: i)Estratégicos; ii)Operativos; iii)Legales y Presupuestales; iv)De Información Financiera y no Financiera.
</v>
      </c>
      <c r="F47" s="83" t="str">
        <f>+IFERROR(VLOOKUP(C47,Hoja1!$A$1:$I$82,3,0),"")</f>
        <v xml:space="preserve"> La Alta Dirección evalúa periódicamente los objetivos establecidos para asegurar que estos continúan siendo consistentes y apropiados para la Entidad</v>
      </c>
      <c r="G47" s="82">
        <f>+IFERROR(VLOOKUP(C47,Hoja1!$A$1:$K$82,11,0),"")</f>
        <v>3</v>
      </c>
      <c r="H47" s="84">
        <f>+IFERROR(VLOOKUP(C47,Hoja1!$A$1:$L$82,12,0),"")</f>
        <v>3</v>
      </c>
      <c r="I47" s="77" t="str">
        <f t="shared" si="1"/>
        <v>Se encuentra presente y funciona correctamente, por lo tanto se requiere acciones o actividades  dirigidas a su mantenimiento dentro del marco de las lineas de defensa.</v>
      </c>
      <c r="J47" s="59">
        <v>33</v>
      </c>
      <c r="K47" s="78">
        <f>+VLOOKUP(C47,Hoja1!$A$1:$M$82,13,0)</f>
        <v>1</v>
      </c>
      <c r="L47" s="908"/>
      <c r="M47" s="85"/>
      <c r="N47" s="86"/>
      <c r="O47" s="86"/>
      <c r="P47" s="86"/>
      <c r="Q47" s="86"/>
      <c r="R47" s="86"/>
      <c r="S47" s="86"/>
      <c r="T47" s="56"/>
      <c r="U47" s="56"/>
      <c r="V47" s="56"/>
      <c r="W47" s="56"/>
      <c r="X47" s="56"/>
      <c r="Y47" s="56"/>
      <c r="Z47" s="56"/>
    </row>
    <row r="48" spans="1:26" ht="99.75" customHeight="1">
      <c r="A48" s="56"/>
      <c r="B48" s="87">
        <f t="shared" si="0"/>
        <v>34</v>
      </c>
      <c r="C48" s="82" t="str">
        <f t="array" ref="C48">+IFERROR(INDEX(Hoja1!$A$2:$A$82,MATCH(J48,Hoja1!$H$2:$H$82,0)),"")</f>
        <v>7.1</v>
      </c>
      <c r="D48" s="83" t="str">
        <f>IFERROR(VLOOKUP(C48,Hoja1!$A$2:$H$82,4,0),"")</f>
        <v>Evaluación de riesgos</v>
      </c>
      <c r="E48" s="83" t="str">
        <f>+IFERROR(VLOOKUP(C48,Hoja1!$A$1:$J$82,10,0),"")</f>
        <v xml:space="preserve">Identificación y análisis de riesgos (Analiza factores internos y externos; Implica a los niveles apropiados de la dirección; Determina cómo responder a los riesgos; Determina la importancia de los riesgos). </v>
      </c>
      <c r="F48" s="83" t="str">
        <f>+IFERROR(VLOOKUP(C48,Hoja1!$A$1:$I$82,3,0),"")</f>
        <v xml:space="preserve"> Teniendo en cuenta la estructura de la política de Administración del Riesgo, su alcance define lineamientos para toda la entidad, incluyendo regionales, áreas tercerizadas u otras instancias que afectan la prestación del servicio</v>
      </c>
      <c r="G48" s="82">
        <f>+IFERROR(VLOOKUP(C48,Hoja1!$A$1:$K$82,11,0),"")</f>
        <v>3</v>
      </c>
      <c r="H48" s="84">
        <f>+IFERROR(VLOOKUP(C48,Hoja1!$A$1:$L$82,12,0),"")</f>
        <v>3</v>
      </c>
      <c r="I48" s="77" t="str">
        <f t="shared" si="1"/>
        <v>Se encuentra presente y funciona correctamente, por lo tanto se requiere acciones o actividades  dirigidas a su mantenimiento dentro del marco de las lineas de defensa.</v>
      </c>
      <c r="J48" s="59">
        <v>34</v>
      </c>
      <c r="K48" s="78">
        <f>+VLOOKUP(C48,Hoja1!$A$1:$M$82,13,0)</f>
        <v>1</v>
      </c>
      <c r="L48" s="908"/>
      <c r="M48" s="85"/>
      <c r="N48" s="86"/>
      <c r="O48" s="86"/>
      <c r="P48" s="86"/>
      <c r="Q48" s="86"/>
      <c r="R48" s="86"/>
      <c r="S48" s="86"/>
      <c r="T48" s="56"/>
      <c r="U48" s="56"/>
      <c r="V48" s="56"/>
      <c r="W48" s="56"/>
      <c r="X48" s="56"/>
      <c r="Y48" s="56"/>
      <c r="Z48" s="56"/>
    </row>
    <row r="49" spans="1:26" ht="99.75" customHeight="1">
      <c r="A49" s="56"/>
      <c r="B49" s="81">
        <f t="shared" si="0"/>
        <v>35</v>
      </c>
      <c r="C49" s="82" t="str">
        <f t="array" ref="C49">+IFERROR(INDEX(Hoja1!$A$2:$A$82,MATCH(J49,Hoja1!$H$2:$H$82,0)),"")</f>
        <v>7.2</v>
      </c>
      <c r="D49" s="83" t="str">
        <f>IFERROR(VLOOKUP(C49,Hoja1!$A$2:$H$82,4,0),"")</f>
        <v>Evaluación de riesgos</v>
      </c>
      <c r="E49" s="83" t="str">
        <f>+IFERROR(VLOOKUP(C49,Hoja1!$A$1:$J$82,10,0),"")</f>
        <v xml:space="preserve">Identificación y análisis de riesgos (Analiza factores internos y externos; Implica a los niveles apropiados de la dirección; Determina cómo responder a los riesgos; Determina la importancia de los riesgos). </v>
      </c>
      <c r="F49" s="83" t="str">
        <f>+IFERROR(VLOOKUP(C49,Hoja1!$A$1:$I$82,3,0),"")</f>
        <v xml:space="preserve"> La Oficina de Planeación, Gerencia de Riesgos (donde existan), como 2a línea de defensa, consolidan información clave frente a la gestión del riesgo</v>
      </c>
      <c r="G49" s="82">
        <f>+IFERROR(VLOOKUP(C49,Hoja1!$A$1:$K$82,11,0),"")</f>
        <v>3</v>
      </c>
      <c r="H49" s="84">
        <f>+IFERROR(VLOOKUP(C49,Hoja1!$A$1:$L$82,12,0),"")</f>
        <v>3</v>
      </c>
      <c r="I49" s="77" t="str">
        <f t="shared" si="1"/>
        <v>Se encuentra presente y funciona correctamente, por lo tanto se requiere acciones o actividades  dirigidas a su mantenimiento dentro del marco de las lineas de defensa.</v>
      </c>
      <c r="J49" s="59">
        <v>35</v>
      </c>
      <c r="K49" s="78">
        <f>+VLOOKUP(C49,Hoja1!$A$1:$M$82,13,0)</f>
        <v>1</v>
      </c>
      <c r="L49" s="908"/>
      <c r="M49" s="85"/>
      <c r="N49" s="86"/>
      <c r="O49" s="86"/>
      <c r="P49" s="86"/>
      <c r="Q49" s="86"/>
      <c r="R49" s="86"/>
      <c r="S49" s="86"/>
      <c r="T49" s="56"/>
      <c r="U49" s="56"/>
      <c r="V49" s="56"/>
      <c r="W49" s="56"/>
      <c r="X49" s="56"/>
      <c r="Y49" s="56"/>
      <c r="Z49" s="56"/>
    </row>
    <row r="50" spans="1:26" ht="99.75" customHeight="1">
      <c r="A50" s="56"/>
      <c r="B50" s="87">
        <f t="shared" si="0"/>
        <v>36</v>
      </c>
      <c r="C50" s="82" t="str">
        <f t="array" ref="C50">+IFERROR(INDEX(Hoja1!$A$2:$A$82,MATCH(J50,Hoja1!$H$2:$H$82,0)),"")</f>
        <v>8.1</v>
      </c>
      <c r="D50" s="83" t="str">
        <f>IFERROR(VLOOKUP(C50,Hoja1!$A$2:$H$82,4,0),"")</f>
        <v>Evaluación de riesgos</v>
      </c>
      <c r="E50" s="83" t="str">
        <f>+IFERROR(VLOOKUP(C50,Hoja1!$A$1:$J$82,10,0),"")</f>
        <v xml:space="preserve">Evaluación del riesgo de fraude o corrupción. 
Cumplimiento artículo 73 de la Ley 1474 de 2011, relacionado con la prevención de los riesgos de corrupción.
</v>
      </c>
      <c r="F50" s="83" t="str">
        <f>+IFERROR(VLOOKUP(C50,Hoja1!$A$1:$I$82,3,0),"")</f>
        <v xml:space="preserve"> La Alta Dirección acorde con el análisis del entorno interno y externo, define los procesos, programas o proyectos (según aplique), susceptibles de posibles actos de corrupción</v>
      </c>
      <c r="G50" s="82">
        <f>+IFERROR(VLOOKUP(C50,Hoja1!$A$1:$K$82,11,0),"")</f>
        <v>3</v>
      </c>
      <c r="H50" s="84">
        <f>+IFERROR(VLOOKUP(C50,Hoja1!$A$1:$L$82,12,0),"")</f>
        <v>3</v>
      </c>
      <c r="I50" s="77" t="str">
        <f t="shared" si="1"/>
        <v>Se encuentra presente y funciona correctamente, por lo tanto se requiere acciones o actividades  dirigidas a su mantenimiento dentro del marco de las lineas de defensa.</v>
      </c>
      <c r="J50" s="59">
        <v>36</v>
      </c>
      <c r="K50" s="78">
        <f>+VLOOKUP(C50,Hoja1!$A$1:$M$82,13,0)</f>
        <v>1</v>
      </c>
      <c r="L50" s="908"/>
      <c r="M50" s="85"/>
      <c r="N50" s="86"/>
      <c r="O50" s="86"/>
      <c r="P50" s="86"/>
      <c r="Q50" s="86"/>
      <c r="R50" s="86"/>
      <c r="S50" s="86"/>
      <c r="T50" s="56"/>
      <c r="U50" s="56"/>
      <c r="V50" s="56"/>
      <c r="W50" s="56"/>
      <c r="X50" s="56"/>
      <c r="Y50" s="56"/>
      <c r="Z50" s="56"/>
    </row>
    <row r="51" spans="1:26" ht="99.75" customHeight="1">
      <c r="A51" s="56"/>
      <c r="B51" s="81">
        <f t="shared" si="0"/>
        <v>37</v>
      </c>
      <c r="C51" s="82" t="str">
        <f t="array" ref="C51">+IFERROR(INDEX(Hoja1!$A$2:$A$82,MATCH(J51,Hoja1!$H$2:$H$82,0)),"")</f>
        <v>8.2</v>
      </c>
      <c r="D51" s="83" t="str">
        <f>IFERROR(VLOOKUP(C51,Hoja1!$A$2:$H$82,4,0),"")</f>
        <v>Evaluación de riesgos</v>
      </c>
      <c r="E51" s="83" t="str">
        <f>+IFERROR(VLOOKUP(C51,Hoja1!$A$1:$J$82,10,0),"")</f>
        <v xml:space="preserve">Evaluación del riesgo de fraude o corrupción. 
Cumplimiento artículo 73 de la Ley 1474 de 2011, relacionado con la prevención de los riesgos de corrupción.
</v>
      </c>
      <c r="F51" s="83" t="str">
        <f>+IFERROR(VLOOKUP(C51,Hoja1!$A$1:$I$82,3,0),"")</f>
        <v xml:space="preserve"> La Alta Dirección monitorea los riesgos de corrupción con la periodicidad establecida en la Política de Administración del Riesgo</v>
      </c>
      <c r="G51" s="82">
        <f>+IFERROR(VLOOKUP(C51,Hoja1!$A$1:$K$82,11,0),"")</f>
        <v>3</v>
      </c>
      <c r="H51" s="84">
        <f>+IFERROR(VLOOKUP(C51,Hoja1!$A$1:$L$82,12,0),"")</f>
        <v>3</v>
      </c>
      <c r="I51" s="77" t="str">
        <f t="shared" si="1"/>
        <v>Se encuentra presente y funciona correctamente, por lo tanto se requiere acciones o actividades  dirigidas a su mantenimiento dentro del marco de las lineas de defensa.</v>
      </c>
      <c r="J51" s="59">
        <v>37</v>
      </c>
      <c r="K51" s="78">
        <f>+VLOOKUP(C51,Hoja1!$A$1:$M$82,13,0)</f>
        <v>1</v>
      </c>
      <c r="L51" s="908"/>
      <c r="M51" s="85"/>
      <c r="N51" s="86"/>
      <c r="O51" s="86"/>
      <c r="P51" s="86"/>
      <c r="Q51" s="86"/>
      <c r="R51" s="86"/>
      <c r="S51" s="86"/>
      <c r="T51" s="56"/>
      <c r="U51" s="56"/>
      <c r="V51" s="56"/>
      <c r="W51" s="56"/>
      <c r="X51" s="56"/>
      <c r="Y51" s="56"/>
      <c r="Z51" s="56"/>
    </row>
    <row r="52" spans="1:26" ht="99.75" customHeight="1">
      <c r="A52" s="56"/>
      <c r="B52" s="81">
        <f t="shared" si="0"/>
        <v>38</v>
      </c>
      <c r="C52" s="82" t="str">
        <f t="array" ref="C52">+IFERROR(INDEX(Hoja1!$A$2:$A$82,MATCH(J52,Hoja1!$H$2:$H$82,0)),"")</f>
        <v>8.3</v>
      </c>
      <c r="D52" s="83" t="str">
        <f>IFERROR(VLOOKUP(C52,Hoja1!$A$2:$H$82,4,0),"")</f>
        <v>Evaluación de riesgos</v>
      </c>
      <c r="E52" s="83" t="str">
        <f>+IFERROR(VLOOKUP(C52,Hoja1!$A$1:$J$82,10,0),"")</f>
        <v xml:space="preserve">Evaluación del riesgo de fraude o corrupción. 
Cumplimiento artículo 73 de la Ley 1474 de 2011, relacionado con la prevención de los riesgos de corrupción.
</v>
      </c>
      <c r="F52" s="83" t="str">
        <f>+IFERROR(VLOOKUP(C52,Hoja1!$A$1:$I$82,3,0),"")</f>
        <v xml:space="preserve"> Para el desarrollo de las actividades de control, la entidad considera la adecuada división de las funciones y que éstas se encuentren segregadas en diferentes personas para reducir el riesgo de acciones fraudulentas</v>
      </c>
      <c r="G52" s="82">
        <f>+IFERROR(VLOOKUP(C52,Hoja1!$A$1:$K$82,11,0),"")</f>
        <v>3</v>
      </c>
      <c r="H52" s="84">
        <f>+IFERROR(VLOOKUP(C52,Hoja1!$A$1:$L$82,12,0),"")</f>
        <v>3</v>
      </c>
      <c r="I52" s="77" t="str">
        <f t="shared" si="1"/>
        <v>Se encuentra presente y funciona correctamente, por lo tanto se requiere acciones o actividades  dirigidas a su mantenimiento dentro del marco de las lineas de defensa.</v>
      </c>
      <c r="J52" s="59">
        <v>38</v>
      </c>
      <c r="K52" s="78">
        <f>+VLOOKUP(C52,Hoja1!$A$1:$M$82,13,0)</f>
        <v>1</v>
      </c>
      <c r="L52" s="908"/>
      <c r="M52" s="85"/>
      <c r="N52" s="86"/>
      <c r="O52" s="86"/>
      <c r="P52" s="86"/>
      <c r="Q52" s="86"/>
      <c r="R52" s="86"/>
      <c r="S52" s="86"/>
      <c r="T52" s="56"/>
      <c r="U52" s="56"/>
      <c r="V52" s="56"/>
      <c r="W52" s="56"/>
      <c r="X52" s="56"/>
      <c r="Y52" s="56"/>
      <c r="Z52" s="56"/>
    </row>
    <row r="53" spans="1:26" ht="99.75" customHeight="1">
      <c r="A53" s="56"/>
      <c r="B53" s="81">
        <f t="shared" si="0"/>
        <v>39</v>
      </c>
      <c r="C53" s="82" t="str">
        <f t="array" ref="C53">+IFERROR(INDEX(Hoja1!$A$2:$A$82,MATCH(J53,Hoja1!$H$2:$H$82,0)),"")</f>
        <v>9.1</v>
      </c>
      <c r="D53" s="83" t="str">
        <f>IFERROR(VLOOKUP(C53,Hoja1!$A$2:$H$82,4,0),"")</f>
        <v>Evaluación de riesgos</v>
      </c>
      <c r="E53" s="83" t="str">
        <f>+IFERROR(VLOOKUP(C53,Hoja1!$A$1:$J$82,10,0),"")</f>
        <v xml:space="preserve">Identificación y análisis de cambios significativos </v>
      </c>
      <c r="F53" s="83" t="str">
        <f>+IFERROR(VLOOKUP(C53,Hoja1!$A$1:$I$82,3,0),"")</f>
        <v xml:space="preserve"> Acorde con lo establecido en la política de Administración del Riesgo, se monitorean los factores internos y externos definidos para la entidad, a fin de establecer cambios en el entorno que determinen nuevos riesgos o ajustes a los existentes</v>
      </c>
      <c r="G53" s="82">
        <f>+IFERROR(VLOOKUP(C53,Hoja1!$A$1:$K$82,11,0),"")</f>
        <v>3</v>
      </c>
      <c r="H53" s="84">
        <f>+IFERROR(VLOOKUP(C53,Hoja1!$A$1:$L$82,12,0),"")</f>
        <v>3</v>
      </c>
      <c r="I53" s="77" t="str">
        <f t="shared" si="1"/>
        <v>Se encuentra presente y funciona correctamente, por lo tanto se requiere acciones o actividades  dirigidas a su mantenimiento dentro del marco de las lineas de defensa.</v>
      </c>
      <c r="J53" s="59">
        <v>39</v>
      </c>
      <c r="K53" s="78">
        <f>+VLOOKUP(C53,Hoja1!$A$1:$M$82,13,0)</f>
        <v>1</v>
      </c>
      <c r="L53" s="908"/>
      <c r="M53" s="85"/>
      <c r="N53" s="86"/>
      <c r="O53" s="86"/>
      <c r="P53" s="86"/>
      <c r="Q53" s="86"/>
      <c r="R53" s="86"/>
      <c r="S53" s="86"/>
      <c r="T53" s="56"/>
      <c r="U53" s="56"/>
      <c r="V53" s="56"/>
      <c r="W53" s="56"/>
      <c r="X53" s="56"/>
      <c r="Y53" s="56"/>
      <c r="Z53" s="56"/>
    </row>
    <row r="54" spans="1:26" ht="99.75" customHeight="1">
      <c r="A54" s="56"/>
      <c r="B54" s="87">
        <f t="shared" si="0"/>
        <v>40</v>
      </c>
      <c r="C54" s="82" t="str">
        <f t="array" ref="C54">+IFERROR(INDEX(Hoja1!$A$2:$A$82,MATCH(J54,Hoja1!$H$2:$H$82,0)),"")</f>
        <v>9.3</v>
      </c>
      <c r="D54" s="83" t="str">
        <f>IFERROR(VLOOKUP(C54,Hoja1!$A$2:$H$82,4,0),"")</f>
        <v>Evaluación de riesgos</v>
      </c>
      <c r="E54" s="83" t="str">
        <f>+IFERROR(VLOOKUP(C54,Hoja1!$A$1:$J$82,10,0),"")</f>
        <v xml:space="preserve">Identificación y análisis de cambios significativos </v>
      </c>
      <c r="F54" s="83" t="str">
        <f>+IFERROR(VLOOKUP(C54,Hoja1!$A$1:$I$82,3,0),"")</f>
        <v xml:space="preserve"> La Alta Dirección monitorea los riesgos aceptados revisando que sus condiciones no hayan cambiado y definir su pertinencia para sostenerlos o ajustarlos</v>
      </c>
      <c r="G54" s="82">
        <f>+IFERROR(VLOOKUP(C54,Hoja1!$A$1:$K$82,11,0),"")</f>
        <v>3</v>
      </c>
      <c r="H54" s="84">
        <f>+IFERROR(VLOOKUP(C54,Hoja1!$A$1:$L$82,12,0),"")</f>
        <v>3</v>
      </c>
      <c r="I54" s="77" t="str">
        <f t="shared" si="1"/>
        <v>Se encuentra presente y funciona correctamente, por lo tanto se requiere acciones o actividades  dirigidas a su mantenimiento dentro del marco de las lineas de defensa.</v>
      </c>
      <c r="J54" s="59">
        <v>40</v>
      </c>
      <c r="K54" s="78">
        <f>+VLOOKUP(C54,Hoja1!$A$1:$M$82,13,0)</f>
        <v>1</v>
      </c>
      <c r="L54" s="908"/>
      <c r="M54" s="85"/>
      <c r="N54" s="86"/>
      <c r="O54" s="86"/>
      <c r="P54" s="86"/>
      <c r="Q54" s="86"/>
      <c r="R54" s="86"/>
      <c r="S54" s="86"/>
      <c r="T54" s="56"/>
      <c r="U54" s="56"/>
      <c r="V54" s="56"/>
      <c r="W54" s="56"/>
      <c r="X54" s="56"/>
      <c r="Y54" s="56"/>
      <c r="Z54" s="56"/>
    </row>
    <row r="55" spans="1:26" ht="99.75" customHeight="1">
      <c r="A55" s="56"/>
      <c r="B55" s="81">
        <f t="shared" si="0"/>
        <v>41</v>
      </c>
      <c r="C55" s="82" t="str">
        <f t="array" ref="C55">+IFERROR(INDEX(Hoja1!$A$2:$A$82,MATCH(J55,Hoja1!$H$2:$H$82,0)),"")</f>
        <v>9.5</v>
      </c>
      <c r="D55" s="83" t="str">
        <f>IFERROR(VLOOKUP(C55,Hoja1!$A$2:$H$82,4,0),"")</f>
        <v>Evaluación de riesgos</v>
      </c>
      <c r="E55" s="83" t="str">
        <f>+IFERROR(VLOOKUP(C55,Hoja1!$A$1:$J$82,10,0),"")</f>
        <v xml:space="preserve">Identificación y análisis de cambios significativos </v>
      </c>
      <c r="F55" s="83" t="str">
        <f>+IFERROR(VLOOKUP(C55,Hoja1!$A$1:$I$82,3,0),"")</f>
        <v xml:space="preserve"> La entidad analiza el impacto sobre el control interno por cambios en los diferentes niveles organizacionales</v>
      </c>
      <c r="G55" s="82">
        <f>+IFERROR(VLOOKUP(C55,Hoja1!$A$1:$K$82,11,0),"")</f>
        <v>3</v>
      </c>
      <c r="H55" s="84">
        <f>+IFERROR(VLOOKUP(C55,Hoja1!$A$1:$L$82,12,0),"")</f>
        <v>3</v>
      </c>
      <c r="I55" s="77" t="str">
        <f t="shared" si="1"/>
        <v>Se encuentra presente y funciona correctamente, por lo tanto se requiere acciones o actividades  dirigidas a su mantenimiento dentro del marco de las lineas de defensa.</v>
      </c>
      <c r="J55" s="59">
        <v>41</v>
      </c>
      <c r="K55" s="78">
        <f>+VLOOKUP(C55,Hoja1!$A$1:$M$82,13,0)</f>
        <v>1</v>
      </c>
      <c r="L55" s="909"/>
      <c r="M55" s="85"/>
      <c r="N55" s="86"/>
      <c r="O55" s="86"/>
      <c r="P55" s="86"/>
      <c r="Q55" s="86"/>
      <c r="R55" s="86"/>
      <c r="S55" s="86"/>
      <c r="T55" s="56"/>
      <c r="U55" s="56"/>
      <c r="V55" s="56"/>
      <c r="W55" s="56"/>
      <c r="X55" s="56"/>
      <c r="Y55" s="56"/>
      <c r="Z55" s="56"/>
    </row>
    <row r="56" spans="1:26" ht="99.75" customHeight="1">
      <c r="A56" s="56"/>
      <c r="B56" s="87">
        <f t="shared" si="0"/>
        <v>42</v>
      </c>
      <c r="C56" s="82" t="str">
        <f t="array" ref="C56">+IFERROR(INDEX(Hoja1!$A$2:$A$82,MATCH(J56,Hoja1!$H$2:$H$82,0)),"")</f>
        <v>10.1</v>
      </c>
      <c r="D56" s="83" t="str">
        <f>IFERROR(VLOOKUP(C56,Hoja1!$A$2:$H$82,4,0),"")</f>
        <v>Actividades de control</v>
      </c>
      <c r="E56" s="83" t="str">
        <f>+IFERROR(VLOOKUP(C56,Hoja1!$A$1:$J$82,10,0),"")</f>
        <v>Diseño y desarrollo de actividades de control (Integra el desarrollo de controles con la evaluación de riesgos; tiene en cuenta a qué nivel se aplican las actividades; facilita la segregación de funciones).</v>
      </c>
      <c r="F56" s="83" t="str">
        <f>+IFERROR(VLOOKUP(C56,Hoja1!$A$1:$I$82,3,0),"")</f>
        <v xml:space="preserve"> Para el desarrollo de las actividades de control, la entidad considera la adecuada división de las funciones y que éstas se encuentren segregadas en diferentes personas para reducir el riesgo de error o de incumplimientos de alto impacto en la operación</v>
      </c>
      <c r="G56" s="82">
        <f>+IFERROR(VLOOKUP(C56,Hoja1!$A$1:$K$82,11,0),"")</f>
        <v>2</v>
      </c>
      <c r="H56" s="84">
        <f>+IFERROR(VLOOKUP(C56,Hoja1!$A$1:$L$82,12,0),"")</f>
        <v>2</v>
      </c>
      <c r="I56" s="77" t="str">
        <f t="shared" si="1"/>
        <v>Se encuentra presente y funcionando, pero requiere acciones dirigidas a fortalecer  o mejorar su diseño y/o ejecucion.</v>
      </c>
      <c r="J56" s="59">
        <v>42</v>
      </c>
      <c r="K56" s="78">
        <f>+VLOOKUP(C56,Hoja1!$A$1:$M$82,13,0)</f>
        <v>0.5</v>
      </c>
      <c r="L56" s="907">
        <f>+AVERAGE(K56:K67)</f>
        <v>0.77083333333333337</v>
      </c>
      <c r="M56" s="85"/>
      <c r="N56" s="86"/>
      <c r="O56" s="86"/>
      <c r="P56" s="86"/>
      <c r="Q56" s="86"/>
      <c r="R56" s="86"/>
      <c r="S56" s="86"/>
      <c r="T56" s="56"/>
      <c r="U56" s="56"/>
      <c r="V56" s="56"/>
      <c r="W56" s="56"/>
      <c r="X56" s="56"/>
      <c r="Y56" s="56"/>
      <c r="Z56" s="56"/>
    </row>
    <row r="57" spans="1:26" ht="99.75" customHeight="1">
      <c r="A57" s="56"/>
      <c r="B57" s="81">
        <f t="shared" si="0"/>
        <v>43</v>
      </c>
      <c r="C57" s="82" t="str">
        <f t="array" ref="C57">+IFERROR(INDEX(Hoja1!$A$2:$A$82,MATCH(J57,Hoja1!$H$2:$H$82,0)),"")</f>
        <v>11.3</v>
      </c>
      <c r="D57" s="83" t="str">
        <f>IFERROR(VLOOKUP(C57,Hoja1!$A$2:$H$82,4,0),"")</f>
        <v>Actividades de control</v>
      </c>
      <c r="E57" s="83" t="str">
        <f>+IFERROR(VLOOKUP(C57,Hoja1!$A$1:$J$82,10,0),"")</f>
        <v>Seleccionar y Desarrolla controles generales sobre TI para apoyar la consecución de los objetivos .</v>
      </c>
      <c r="F57" s="83" t="str">
        <f>+IFERROR(VLOOKUP(C57,Hoja1!$A$1:$I$82,3,0),"")</f>
        <v xml:space="preserve"> Se cuenta con matrices de roles y usuarios siguiendo los principios de segregación de funciones.</v>
      </c>
      <c r="G57" s="82">
        <f>+IFERROR(VLOOKUP(C57,Hoja1!$A$1:$K$82,11,0),"")</f>
        <v>3</v>
      </c>
      <c r="H57" s="84">
        <f>+IFERROR(VLOOKUP(C57,Hoja1!$A$1:$L$82,12,0),"")</f>
        <v>1</v>
      </c>
      <c r="I57" s="77" t="str">
        <f t="shared" si="1"/>
        <v>Se encuentra presente y funcionando, pero requiere acciones dirigidas a fortalecer  o mejorar su diseño y/o ejecucion.</v>
      </c>
      <c r="J57" s="59">
        <v>43</v>
      </c>
      <c r="K57" s="78">
        <f>+VLOOKUP(C57,Hoja1!$A$1:$M$82,13,0)</f>
        <v>0.5</v>
      </c>
      <c r="L57" s="908"/>
      <c r="M57" s="85"/>
      <c r="N57" s="86"/>
      <c r="O57" s="86"/>
      <c r="P57" s="86"/>
      <c r="Q57" s="86"/>
      <c r="R57" s="86"/>
      <c r="S57" s="86"/>
      <c r="T57" s="56"/>
      <c r="U57" s="56"/>
      <c r="V57" s="56"/>
      <c r="W57" s="56"/>
      <c r="X57" s="56"/>
      <c r="Y57" s="56"/>
      <c r="Z57" s="56"/>
    </row>
    <row r="58" spans="1:26" ht="99.75" customHeight="1">
      <c r="A58" s="56"/>
      <c r="B58" s="81">
        <f t="shared" si="0"/>
        <v>44</v>
      </c>
      <c r="C58" s="82" t="str">
        <f t="array" ref="C58">+IFERROR(INDEX(Hoja1!$A$2:$A$82,MATCH(J58,Hoja1!$H$2:$H$82,0)),"")</f>
        <v>12.1</v>
      </c>
      <c r="D58" s="83" t="str">
        <f>IFERROR(VLOOKUP(C58,Hoja1!$A$2:$H$82,4,0),"")</f>
        <v>Actividades de control</v>
      </c>
      <c r="E58" s="83" t="str">
        <f>+IFERROR(VLOOKUP(C58,Hoja1!$A$1:$J$82,10,0),"")</f>
        <v>Despliegue de políticas y procedimientos (Establece responsabilidades sobre la ejecución de las políticas y procedimientos; Adopta medidas correctivas; Revisa las políticas y procedimientos).</v>
      </c>
      <c r="F58" s="83" t="str">
        <f>+IFERROR(VLOOKUP(C58,Hoja1!$A$1:$I$82,3,0),"")</f>
        <v xml:space="preserve"> Se evalúa la actualización de procesos, procedimientos, políticas de operación, instructivos, manuales u otras herramientas para garantizar la aplicación adecuada de las principales actividades de control.
</v>
      </c>
      <c r="G58" s="82">
        <f>+IFERROR(VLOOKUP(C58,Hoja1!$A$1:$K$82,11,0),"")</f>
        <v>2</v>
      </c>
      <c r="H58" s="84">
        <f>+IFERROR(VLOOKUP(C58,Hoja1!$A$1:$L$82,12,0),"")</f>
        <v>2</v>
      </c>
      <c r="I58" s="77" t="str">
        <f t="shared" si="1"/>
        <v>Se encuentra presente y funcionando, pero requiere acciones dirigidas a fortalecer  o mejorar su diseño y/o ejecucion.</v>
      </c>
      <c r="J58" s="59">
        <v>44</v>
      </c>
      <c r="K58" s="78">
        <f>+VLOOKUP(C58,Hoja1!$A$1:$M$82,13,0)</f>
        <v>0.5</v>
      </c>
      <c r="L58" s="908"/>
      <c r="M58" s="85"/>
      <c r="N58" s="86"/>
      <c r="O58" s="86"/>
      <c r="P58" s="86"/>
      <c r="Q58" s="86"/>
      <c r="R58" s="86"/>
      <c r="S58" s="86"/>
      <c r="T58" s="56"/>
      <c r="U58" s="56"/>
      <c r="V58" s="56"/>
      <c r="W58" s="56"/>
      <c r="X58" s="56"/>
      <c r="Y58" s="56"/>
      <c r="Z58" s="56"/>
    </row>
    <row r="59" spans="1:26" ht="99.75" customHeight="1">
      <c r="A59" s="56"/>
      <c r="B59" s="81">
        <f t="shared" si="0"/>
        <v>45</v>
      </c>
      <c r="C59" s="82" t="str">
        <f t="array" ref="C59">+IFERROR(INDEX(Hoja1!$A$2:$A$82,MATCH(J59,Hoja1!$H$2:$H$82,0)),"")</f>
        <v>12.4</v>
      </c>
      <c r="D59" s="83" t="str">
        <f>IFERROR(VLOOKUP(C59,Hoja1!$A$2:$H$82,4,0),"")</f>
        <v>Actividades de control</v>
      </c>
      <c r="E59" s="83" t="str">
        <f>+IFERROR(VLOOKUP(C59,Hoja1!$A$1:$J$82,10,0),"")</f>
        <v>Despliegue de políticas y procedimientos (Establece responsabilidades sobre la ejecución de las políticas y procedimientos; Adopta medidas correctivas; Revisa las políticas y procedimientos).</v>
      </c>
      <c r="F59" s="83" t="str">
        <f>+IFERROR(VLOOKUP(C59,Hoja1!$A$1:$I$82,3,0),"")</f>
        <v>Verificación de que los responsables estén ejecutando los controles tal como han sido diseñados</v>
      </c>
      <c r="G59" s="82">
        <f>+IFERROR(VLOOKUP(C59,Hoja1!$A$1:$K$82,11,0),"")</f>
        <v>3</v>
      </c>
      <c r="H59" s="84">
        <f>+IFERROR(VLOOKUP(C59,Hoja1!$A$1:$L$82,12,0),"")</f>
        <v>2</v>
      </c>
      <c r="I59" s="77" t="str">
        <f t="shared" si="1"/>
        <v>Se encuentra presente y funcionando, pero requiere acciones dirigidas a fortalecer  o mejorar su diseño y/o ejecucion.</v>
      </c>
      <c r="J59" s="59">
        <v>45</v>
      </c>
      <c r="K59" s="78">
        <f>+VLOOKUP(C59,Hoja1!$A$1:$M$82,13,0)</f>
        <v>0.5</v>
      </c>
      <c r="L59" s="908"/>
      <c r="M59" s="85"/>
      <c r="N59" s="86"/>
      <c r="O59" s="86"/>
      <c r="P59" s="86"/>
      <c r="Q59" s="86"/>
      <c r="R59" s="86"/>
      <c r="S59" s="86"/>
      <c r="T59" s="56"/>
      <c r="U59" s="56"/>
      <c r="V59" s="56"/>
      <c r="W59" s="56"/>
      <c r="X59" s="56"/>
      <c r="Y59" s="56"/>
      <c r="Z59" s="56"/>
    </row>
    <row r="60" spans="1:26" ht="99.75" customHeight="1">
      <c r="A60" s="56"/>
      <c r="B60" s="87">
        <f t="shared" si="0"/>
        <v>46</v>
      </c>
      <c r="C60" s="82" t="str">
        <f t="array" ref="C60">+IFERROR(INDEX(Hoja1!$A$2:$A$82,MATCH(J60,Hoja1!$H$2:$H$82,0)),"")</f>
        <v>12.5</v>
      </c>
      <c r="D60" s="83" t="str">
        <f>IFERROR(VLOOKUP(C60,Hoja1!$A$2:$H$82,4,0),"")</f>
        <v>Actividades de control</v>
      </c>
      <c r="E60" s="83" t="str">
        <f>+IFERROR(VLOOKUP(C60,Hoja1!$A$1:$J$82,10,0),"")</f>
        <v>Despliegue de políticas y procedimientos (Establece responsabilidades sobre la ejecución de las políticas y procedimientos; Adopta medidas correctivas; Revisa las políticas y procedimientos).</v>
      </c>
      <c r="F60" s="83" t="str">
        <f>+IFERROR(VLOOKUP(C60,Hoja1!$A$1:$I$82,3,0),"")</f>
        <v xml:space="preserve"> Se evalúa la adecuación de los controles a las especificidades de cada proceso, considerando cambios en regulaciones, estructuras internas u otros aspectos que determinen cambios en su diseño</v>
      </c>
      <c r="G60" s="82">
        <f>+IFERROR(VLOOKUP(C60,Hoja1!$A$1:$K$82,11,0),"")</f>
        <v>3</v>
      </c>
      <c r="H60" s="84">
        <f>+IFERROR(VLOOKUP(C60,Hoja1!$A$1:$L$82,12,0),"")</f>
        <v>2</v>
      </c>
      <c r="I60" s="77" t="str">
        <f t="shared" si="1"/>
        <v>Se encuentra presente y funcionando, pero requiere acciones dirigidas a fortalecer  o mejorar su diseño y/o ejecucion.</v>
      </c>
      <c r="J60" s="59">
        <v>46</v>
      </c>
      <c r="K60" s="78">
        <f>+VLOOKUP(C60,Hoja1!$A$1:$M$82,13,0)</f>
        <v>0.5</v>
      </c>
      <c r="L60" s="908"/>
      <c r="M60" s="85"/>
      <c r="N60" s="86"/>
      <c r="O60" s="86"/>
      <c r="P60" s="86"/>
      <c r="Q60" s="86"/>
      <c r="R60" s="86"/>
      <c r="S60" s="86"/>
      <c r="T60" s="56"/>
      <c r="U60" s="56"/>
      <c r="V60" s="56"/>
      <c r="W60" s="56"/>
      <c r="X60" s="56"/>
      <c r="Y60" s="56"/>
      <c r="Z60" s="56"/>
    </row>
    <row r="61" spans="1:26" ht="99.75" customHeight="1">
      <c r="A61" s="56"/>
      <c r="B61" s="81">
        <f t="shared" si="0"/>
        <v>47</v>
      </c>
      <c r="C61" s="82" t="str">
        <f t="array" ref="C61">+IFERROR(INDEX(Hoja1!$A$2:$A$82,MATCH(J61,Hoja1!$H$2:$H$82,0)),"")</f>
        <v>10.2</v>
      </c>
      <c r="D61" s="83" t="str">
        <f>IFERROR(VLOOKUP(C61,Hoja1!$A$2:$H$82,4,0),"")</f>
        <v>Actividades de control</v>
      </c>
      <c r="E61" s="83" t="str">
        <f>+IFERROR(VLOOKUP(C61,Hoja1!$A$1:$J$82,10,0),"")</f>
        <v>Diseño y desarrollo de actividades de control (Integra el desarrollo de controles con la evaluación de riesgos; tiene en cuenta a qué nivel se aplican las actividades; facilita la segregación de funciones).</v>
      </c>
      <c r="F61" s="83" t="str">
        <f>+IFERROR(VLOOKUP(C61,Hoja1!$A$1:$I$82,3,0),"")</f>
        <v xml:space="preserve"> Se han identificado y documentado las situaciones específicas en donde no es posible segregar adecuadamente las funciones (ej.: falta de personal, presupuesto), con el fin de definir actividades de control alternativas para cubrir los riesgos identificados.</v>
      </c>
      <c r="G61" s="82">
        <f>+IFERROR(VLOOKUP(C61,Hoja1!$A$1:$K$82,11,0),"")</f>
        <v>2</v>
      </c>
      <c r="H61" s="84">
        <f>+IFERROR(VLOOKUP(C61,Hoja1!$A$1:$L$82,12,0),"")</f>
        <v>3</v>
      </c>
      <c r="I61" s="77" t="str">
        <f t="shared" si="1"/>
        <v>Se encuentra presente  y funcionando, pero requiere mejoras frente a su diseño, ya que  opera de manera efectiva</v>
      </c>
      <c r="J61" s="59">
        <v>47</v>
      </c>
      <c r="K61" s="78">
        <f>+VLOOKUP(C61,Hoja1!$A$1:$M$82,13,0)</f>
        <v>0.75</v>
      </c>
      <c r="L61" s="908"/>
      <c r="M61" s="85"/>
      <c r="N61" s="86"/>
      <c r="O61" s="86"/>
      <c r="P61" s="86"/>
      <c r="Q61" s="86"/>
      <c r="R61" s="86"/>
      <c r="S61" s="86"/>
      <c r="T61" s="56"/>
      <c r="U61" s="56"/>
      <c r="V61" s="56"/>
      <c r="W61" s="56"/>
      <c r="X61" s="56"/>
      <c r="Y61" s="56"/>
      <c r="Z61" s="56"/>
    </row>
    <row r="62" spans="1:26" ht="99.75" customHeight="1">
      <c r="A62" s="56"/>
      <c r="B62" s="87">
        <f t="shared" si="0"/>
        <v>48</v>
      </c>
      <c r="C62" s="82" t="str">
        <f t="array" ref="C62">+IFERROR(INDEX(Hoja1!$A$2:$A$82,MATCH(J62,Hoja1!$H$2:$H$82,0)),"")</f>
        <v>10.3</v>
      </c>
      <c r="D62" s="83" t="str">
        <f>IFERROR(VLOOKUP(C62,Hoja1!$A$2:$H$82,4,0),"")</f>
        <v>Actividades de control</v>
      </c>
      <c r="E62" s="83" t="str">
        <f>+IFERROR(VLOOKUP(C62,Hoja1!$A$1:$J$82,10,0),"")</f>
        <v>Diseño y desarrollo de actividades de control (Integra el desarrollo de controles con la evaluación de riesgos; tiene en cuenta a qué nivel se aplican las actividades; facilita la segregación de funciones).</v>
      </c>
      <c r="F62" s="83" t="str">
        <f>+IFERROR(VLOOKUP(C62,Hoja1!$A$1:$I$82,3,0),"")</f>
        <v xml:space="preserve"> El diseño de otros  sistemas de gestión (bajo normas o estándares internacionales como la ISO), se integran de forma adecuada a la estructura de control de la entidad</v>
      </c>
      <c r="G62" s="82">
        <f>+IFERROR(VLOOKUP(C62,Hoja1!$A$1:$K$82,11,0),"")</f>
        <v>3</v>
      </c>
      <c r="H62" s="84">
        <f>+IFERROR(VLOOKUP(C62,Hoja1!$A$1:$L$82,12,0),"")</f>
        <v>3</v>
      </c>
      <c r="I62" s="77" t="str">
        <f t="shared" si="1"/>
        <v>Se encuentra presente y funciona correctamente, por lo tanto se requiere acciones o actividades  dirigidas a su mantenimiento dentro del marco de las lineas de defensa.</v>
      </c>
      <c r="J62" s="59">
        <v>48</v>
      </c>
      <c r="K62" s="78">
        <f>+VLOOKUP(C62,Hoja1!$A$1:$M$82,13,0)</f>
        <v>1</v>
      </c>
      <c r="L62" s="908"/>
      <c r="M62" s="85"/>
      <c r="N62" s="86"/>
      <c r="O62" s="86"/>
      <c r="P62" s="86"/>
      <c r="Q62" s="86"/>
      <c r="R62" s="86"/>
      <c r="S62" s="86"/>
      <c r="T62" s="56"/>
      <c r="U62" s="56"/>
      <c r="V62" s="56"/>
      <c r="W62" s="56"/>
      <c r="X62" s="56"/>
      <c r="Y62" s="56"/>
      <c r="Z62" s="56"/>
    </row>
    <row r="63" spans="1:26" ht="99.75" customHeight="1">
      <c r="A63" s="56"/>
      <c r="B63" s="81">
        <f t="shared" si="0"/>
        <v>49</v>
      </c>
      <c r="C63" s="82" t="str">
        <f t="array" ref="C63">+IFERROR(INDEX(Hoja1!$A$2:$A$82,MATCH(J63,Hoja1!$H$2:$H$82,0)),"")</f>
        <v>11.1</v>
      </c>
      <c r="D63" s="83" t="str">
        <f>IFERROR(VLOOKUP(C63,Hoja1!$A$2:$H$82,4,0),"")</f>
        <v>Actividades de control</v>
      </c>
      <c r="E63" s="83" t="str">
        <f>+IFERROR(VLOOKUP(C63,Hoja1!$A$1:$J$82,10,0),"")</f>
        <v>Seleccionar y Desarrolla controles generales sobre TI para apoyar la consecución de los objetivos .</v>
      </c>
      <c r="F63" s="83" t="str">
        <f>+IFERROR(VLOOKUP(C63,Hoja1!$A$1:$I$82,3,0),"")</f>
        <v xml:space="preserve"> La entidad establece actividades de control relevantes sobre las infraestructuras tecnológicas; los procesos de gestión de la seguridad y sobre los procesos de adquisición, desarrollo y mantenimiento de tecnologías</v>
      </c>
      <c r="G63" s="82">
        <f>+IFERROR(VLOOKUP(C63,Hoja1!$A$1:$K$82,11,0),"")</f>
        <v>3</v>
      </c>
      <c r="H63" s="84">
        <f>+IFERROR(VLOOKUP(C63,Hoja1!$A$1:$L$82,12,0),"")</f>
        <v>3</v>
      </c>
      <c r="I63" s="77" t="str">
        <f t="shared" si="1"/>
        <v>Se encuentra presente y funciona correctamente, por lo tanto se requiere acciones o actividades  dirigidas a su mantenimiento dentro del marco de las lineas de defensa.</v>
      </c>
      <c r="J63" s="59">
        <v>49</v>
      </c>
      <c r="K63" s="78">
        <f>+VLOOKUP(C63,Hoja1!$A$1:$M$82,13,0)</f>
        <v>1</v>
      </c>
      <c r="L63" s="908"/>
      <c r="M63" s="85"/>
      <c r="N63" s="86"/>
      <c r="O63" s="86"/>
      <c r="P63" s="86"/>
      <c r="Q63" s="86"/>
      <c r="R63" s="86"/>
      <c r="S63" s="86"/>
      <c r="T63" s="56"/>
      <c r="U63" s="56"/>
      <c r="V63" s="56"/>
      <c r="W63" s="56"/>
      <c r="X63" s="56"/>
      <c r="Y63" s="56"/>
      <c r="Z63" s="56"/>
    </row>
    <row r="64" spans="1:26" ht="99.75" customHeight="1">
      <c r="A64" s="56"/>
      <c r="B64" s="81">
        <f t="shared" si="0"/>
        <v>50</v>
      </c>
      <c r="C64" s="82" t="str">
        <f t="array" ref="C64">+IFERROR(INDEX(Hoja1!$A$2:$A$82,MATCH(J64,Hoja1!$H$2:$H$82,0)),"")</f>
        <v>11.2</v>
      </c>
      <c r="D64" s="83" t="str">
        <f>IFERROR(VLOOKUP(C64,Hoja1!$A$2:$H$82,4,0),"")</f>
        <v>Actividades de control</v>
      </c>
      <c r="E64" s="83" t="str">
        <f>+IFERROR(VLOOKUP(C64,Hoja1!$A$1:$J$82,10,0),"")</f>
        <v>Seleccionar y Desarrolla controles generales sobre TI para apoyar la consecución de los objetivos .</v>
      </c>
      <c r="F64" s="83" t="str">
        <f>+IFERROR(VLOOKUP(C64,Hoja1!$A$1:$I$82,3,0),"")</f>
        <v xml:space="preserve">  Para los proveedores de tecnología  selecciona y desarrolla actividades de control internas sobre las actividades realizadas por el proveedor de servicios</v>
      </c>
      <c r="G64" s="82">
        <f>+IFERROR(VLOOKUP(C64,Hoja1!$A$1:$K$82,11,0),"")</f>
        <v>3</v>
      </c>
      <c r="H64" s="84">
        <f>+IFERROR(VLOOKUP(C64,Hoja1!$A$1:$L$82,12,0),"")</f>
        <v>3</v>
      </c>
      <c r="I64" s="77" t="str">
        <f t="shared" si="1"/>
        <v>Se encuentra presente y funciona correctamente, por lo tanto se requiere acciones o actividades  dirigidas a su mantenimiento dentro del marco de las lineas de defensa.</v>
      </c>
      <c r="J64" s="59">
        <v>50</v>
      </c>
      <c r="K64" s="78">
        <f>+VLOOKUP(C64,Hoja1!$A$1:$M$82,13,0)</f>
        <v>1</v>
      </c>
      <c r="L64" s="908"/>
      <c r="M64" s="85"/>
      <c r="N64" s="86"/>
      <c r="O64" s="86"/>
      <c r="P64" s="86"/>
      <c r="Q64" s="86"/>
      <c r="R64" s="86"/>
      <c r="S64" s="86"/>
      <c r="T64" s="56"/>
      <c r="U64" s="56"/>
      <c r="V64" s="56"/>
      <c r="W64" s="56"/>
      <c r="X64" s="56"/>
      <c r="Y64" s="56"/>
      <c r="Z64" s="56"/>
    </row>
    <row r="65" spans="1:26" ht="99.75" customHeight="1">
      <c r="A65" s="56"/>
      <c r="B65" s="81">
        <f t="shared" si="0"/>
        <v>51</v>
      </c>
      <c r="C65" s="82" t="str">
        <f t="array" ref="C65">+IFERROR(INDEX(Hoja1!$A$2:$A$82,MATCH(J65,Hoja1!$H$2:$H$82,0)),"")</f>
        <v>11.4</v>
      </c>
      <c r="D65" s="83" t="str">
        <f>IFERROR(VLOOKUP(C65,Hoja1!$A$2:$H$82,4,0),"")</f>
        <v>Actividades de control</v>
      </c>
      <c r="E65" s="83" t="str">
        <f>+IFERROR(VLOOKUP(C65,Hoja1!$A$1:$J$82,10,0),"")</f>
        <v>Seleccionar y Desarrolla controles generales sobre TI para apoyar la consecución de los objetivos .</v>
      </c>
      <c r="F65" s="83" t="str">
        <f>+IFERROR(VLOOKUP(C65,Hoja1!$A$1:$I$82,3,0),"")</f>
        <v xml:space="preserve"> Se cuenta con información de la 3a línea de defensa, como evaluador independiente en relación con los controles implementados por el proveedor de servicios, para  asegurar que los riesgos relacionados se mitigan.</v>
      </c>
      <c r="G65" s="82">
        <f>+IFERROR(VLOOKUP(C65,Hoja1!$A$1:$K$82,11,0),"")</f>
        <v>3</v>
      </c>
      <c r="H65" s="84">
        <f>+IFERROR(VLOOKUP(C65,Hoja1!$A$1:$L$82,12,0),"")</f>
        <v>3</v>
      </c>
      <c r="I65" s="77" t="str">
        <f t="shared" si="1"/>
        <v>Se encuentra presente y funciona correctamente, por lo tanto se requiere acciones o actividades  dirigidas a su mantenimiento dentro del marco de las lineas de defensa.</v>
      </c>
      <c r="J65" s="59">
        <v>51</v>
      </c>
      <c r="K65" s="78">
        <f>+VLOOKUP(C65,Hoja1!$A$1:$M$82,13,0)</f>
        <v>1</v>
      </c>
      <c r="L65" s="908"/>
      <c r="M65" s="85"/>
      <c r="N65" s="86"/>
      <c r="O65" s="86"/>
      <c r="P65" s="86"/>
      <c r="Q65" s="86"/>
      <c r="R65" s="86"/>
      <c r="S65" s="86"/>
      <c r="T65" s="56"/>
      <c r="U65" s="56"/>
      <c r="V65" s="56"/>
      <c r="W65" s="56"/>
      <c r="X65" s="56"/>
      <c r="Y65" s="56"/>
      <c r="Z65" s="56"/>
    </row>
    <row r="66" spans="1:26" ht="99.75" customHeight="1">
      <c r="A66" s="56"/>
      <c r="B66" s="87">
        <f t="shared" si="0"/>
        <v>52</v>
      </c>
      <c r="C66" s="82" t="str">
        <f t="array" ref="C66">+IFERROR(INDEX(Hoja1!$A$2:$A$82,MATCH(J66,Hoja1!$H$2:$H$82,0)),"")</f>
        <v>12.2</v>
      </c>
      <c r="D66" s="83" t="str">
        <f>IFERROR(VLOOKUP(C66,Hoja1!$A$2:$H$82,4,0),"")</f>
        <v>Actividades de control</v>
      </c>
      <c r="E66" s="83" t="str">
        <f>+IFERROR(VLOOKUP(C66,Hoja1!$A$1:$J$82,10,0),"")</f>
        <v>Despliegue de políticas y procedimientos (Establece responsabilidades sobre la ejecución de las políticas y procedimientos; Adopta medidas correctivas; Revisa las políticas y procedimientos).</v>
      </c>
      <c r="F66" s="83" t="str">
        <f>+IFERROR(VLOOKUP(C66,Hoja1!$A$1:$I$82,3,0),"")</f>
        <v xml:space="preserve"> El diseño de controles se evalúa frente a la gestión del riesgo</v>
      </c>
      <c r="G66" s="82">
        <f>+IFERROR(VLOOKUP(C66,Hoja1!$A$1:$K$82,11,0),"")</f>
        <v>3</v>
      </c>
      <c r="H66" s="84">
        <f>+IFERROR(VLOOKUP(C66,Hoja1!$A$1:$L$82,12,0),"")</f>
        <v>3</v>
      </c>
      <c r="I66" s="77" t="str">
        <f t="shared" si="1"/>
        <v>Se encuentra presente y funciona correctamente, por lo tanto se requiere acciones o actividades  dirigidas a su mantenimiento dentro del marco de las lineas de defensa.</v>
      </c>
      <c r="J66" s="59">
        <v>52</v>
      </c>
      <c r="K66" s="78">
        <f>+VLOOKUP(C66,Hoja1!$A$1:$M$82,13,0)</f>
        <v>1</v>
      </c>
      <c r="L66" s="908"/>
      <c r="M66" s="85"/>
      <c r="N66" s="86"/>
      <c r="O66" s="86"/>
      <c r="P66" s="86"/>
      <c r="Q66" s="86"/>
      <c r="R66" s="86"/>
      <c r="S66" s="86"/>
      <c r="T66" s="56"/>
      <c r="U66" s="56"/>
      <c r="V66" s="56"/>
      <c r="W66" s="56"/>
      <c r="X66" s="56"/>
      <c r="Y66" s="56"/>
      <c r="Z66" s="56"/>
    </row>
    <row r="67" spans="1:26" ht="99.75" customHeight="1">
      <c r="A67" s="56"/>
      <c r="B67" s="81">
        <f t="shared" si="0"/>
        <v>53</v>
      </c>
      <c r="C67" s="82" t="str">
        <f t="array" ref="C67">+IFERROR(INDEX(Hoja1!$A$2:$A$82,MATCH(J67,Hoja1!$H$2:$H$82,0)),"")</f>
        <v>12.3</v>
      </c>
      <c r="D67" s="83" t="str">
        <f>IFERROR(VLOOKUP(C67,Hoja1!$A$2:$H$82,4,0),"")</f>
        <v>Actividades de control</v>
      </c>
      <c r="E67" s="83" t="str">
        <f>+IFERROR(VLOOKUP(C67,Hoja1!$A$1:$J$82,10,0),"")</f>
        <v>Despliegue de políticas y procedimientos (Establece responsabilidades sobre la ejecución de las políticas y procedimientos; Adopta medidas correctivas; Revisa las políticas y procedimientos).</v>
      </c>
      <c r="F67" s="83" t="str">
        <f>+IFERROR(VLOOKUP(C67,Hoja1!$A$1:$I$82,3,0),"")</f>
        <v xml:space="preserve"> Monitoreo a los riesgos acorde con la política de administración de riesgo establecida para la entidad.</v>
      </c>
      <c r="G67" s="82">
        <f>+IFERROR(VLOOKUP(C67,Hoja1!$A$1:$K$82,11,0),"")</f>
        <v>3</v>
      </c>
      <c r="H67" s="84">
        <f>+IFERROR(VLOOKUP(C67,Hoja1!$A$1:$L$82,12,0),"")</f>
        <v>3</v>
      </c>
      <c r="I67" s="77" t="str">
        <f t="shared" si="1"/>
        <v>Se encuentra presente y funciona correctamente, por lo tanto se requiere acciones o actividades  dirigidas a su mantenimiento dentro del marco de las lineas de defensa.</v>
      </c>
      <c r="J67" s="59">
        <v>53</v>
      </c>
      <c r="K67" s="78">
        <f>+VLOOKUP(C67,Hoja1!$A$1:$M$82,13,0)</f>
        <v>1</v>
      </c>
      <c r="L67" s="909"/>
      <c r="M67" s="85"/>
      <c r="N67" s="86"/>
      <c r="O67" s="86"/>
      <c r="P67" s="86"/>
      <c r="Q67" s="86"/>
      <c r="R67" s="86"/>
      <c r="S67" s="86"/>
      <c r="T67" s="56"/>
      <c r="U67" s="56"/>
      <c r="V67" s="56"/>
      <c r="W67" s="56"/>
      <c r="X67" s="56"/>
      <c r="Y67" s="56"/>
      <c r="Z67" s="56"/>
    </row>
    <row r="68" spans="1:26" ht="99.75" customHeight="1">
      <c r="A68" s="56"/>
      <c r="B68" s="87">
        <f t="shared" si="0"/>
        <v>54</v>
      </c>
      <c r="C68" s="82" t="str">
        <f t="array" ref="C68">+IFERROR(INDEX(Hoja1!$A$2:$A$82,MATCH(J68,Hoja1!$H$2:$H$82,0)),"")</f>
        <v>13.1</v>
      </c>
      <c r="D68" s="83" t="str">
        <f>IFERROR(VLOOKUP(C68,Hoja1!$A$2:$H$82,4,0),"")</f>
        <v>Info y Comunicación</v>
      </c>
      <c r="E68" s="83" t="str">
        <f>+IFERROR(VLOOKUP(C68,Hoja1!$A$1:$J$82,10,0),"")</f>
        <v>Utilización de información relevante (Identifica requisitos de información; Capta fuentes de datos internas y externas; Procesa datos relevantes y los transforma en información).</v>
      </c>
      <c r="F68" s="83" t="str">
        <f>+IFERROR(VLOOKUP(C68,Hoja1!$A$1:$I$82,3,0),"")</f>
        <v>La entidad ha diseñado sistemas de información para capturar y procesar datos y transformarlos en información para alcanzar los requerimientos de información definidos</v>
      </c>
      <c r="G68" s="82">
        <f>+IFERROR(VLOOKUP(C68,Hoja1!$A$1:$K$82,11,0),"")</f>
        <v>3</v>
      </c>
      <c r="H68" s="84">
        <f>+IFERROR(VLOOKUP(C68,Hoja1!$A$1:$L$82,12,0),"")</f>
        <v>2</v>
      </c>
      <c r="I68" s="77" t="str">
        <f t="shared" si="1"/>
        <v>Se encuentra presente y funcionando, pero requiere acciones dirigidas a fortalecer  o mejorar su diseño y/o ejecucion.</v>
      </c>
      <c r="J68" s="59">
        <v>54</v>
      </c>
      <c r="K68" s="78">
        <f>+VLOOKUP(C68,Hoja1!$A$1:$M$82,13,0)</f>
        <v>0.5</v>
      </c>
      <c r="L68" s="907">
        <f>+AVERAGE(K68:K81)</f>
        <v>0.6964285714285714</v>
      </c>
      <c r="M68" s="85"/>
      <c r="N68" s="86"/>
      <c r="O68" s="86"/>
      <c r="P68" s="86"/>
      <c r="Q68" s="86"/>
      <c r="R68" s="86"/>
      <c r="S68" s="86"/>
      <c r="T68" s="56"/>
      <c r="U68" s="56"/>
      <c r="V68" s="56"/>
      <c r="W68" s="56"/>
      <c r="X68" s="56"/>
      <c r="Y68" s="56"/>
      <c r="Z68" s="56"/>
    </row>
    <row r="69" spans="1:26" ht="99.75" customHeight="1">
      <c r="A69" s="56"/>
      <c r="B69" s="81">
        <f t="shared" si="0"/>
        <v>55</v>
      </c>
      <c r="C69" s="82" t="str">
        <f t="array" ref="C69">+IFERROR(INDEX(Hoja1!$A$2:$A$82,MATCH(J69,Hoja1!$H$2:$H$82,0)),"")</f>
        <v>13.2</v>
      </c>
      <c r="D69" s="83" t="str">
        <f>IFERROR(VLOOKUP(C69,Hoja1!$A$2:$H$82,4,0),"")</f>
        <v>Info y Comunicación</v>
      </c>
      <c r="E69" s="83" t="str">
        <f>+IFERROR(VLOOKUP(C69,Hoja1!$A$1:$J$82,10,0),"")</f>
        <v>Utilización de información relevante (Identifica requisitos de información; Capta fuentes de datos internas y externas; Procesa datos relevantes y los transforma en información).</v>
      </c>
      <c r="F69" s="83" t="str">
        <f>+IFERROR(VLOOKUP(C69,Hoja1!$A$1:$I$82,3,0),"")</f>
        <v xml:space="preserve"> La entidad cuenta con el inventario de información relevante (interno/externa) y cuenta con un mecanismo que permita su actualización</v>
      </c>
      <c r="G69" s="82">
        <f>+IFERROR(VLOOKUP(C69,Hoja1!$A$1:$K$82,11,0),"")</f>
        <v>2</v>
      </c>
      <c r="H69" s="84">
        <f>+IFERROR(VLOOKUP(C69,Hoja1!$A$1:$L$82,12,0),"")</f>
        <v>2</v>
      </c>
      <c r="I69" s="77" t="str">
        <f t="shared" si="1"/>
        <v>Se encuentra presente y funcionando, pero requiere acciones dirigidas a fortalecer  o mejorar su diseño y/o ejecucion.</v>
      </c>
      <c r="J69" s="59">
        <v>55</v>
      </c>
      <c r="K69" s="78">
        <f>+VLOOKUP(C69,Hoja1!$A$1:$M$82,13,0)</f>
        <v>0.5</v>
      </c>
      <c r="L69" s="908"/>
      <c r="M69" s="85"/>
      <c r="N69" s="86"/>
      <c r="O69" s="86"/>
      <c r="P69" s="86"/>
      <c r="Q69" s="86"/>
      <c r="R69" s="86"/>
      <c r="S69" s="86"/>
      <c r="T69" s="56"/>
      <c r="U69" s="56"/>
      <c r="V69" s="56"/>
      <c r="W69" s="56"/>
      <c r="X69" s="56"/>
      <c r="Y69" s="56"/>
      <c r="Z69" s="56"/>
    </row>
    <row r="70" spans="1:26" ht="99.75" customHeight="1">
      <c r="A70" s="56"/>
      <c r="B70" s="81">
        <f t="shared" si="0"/>
        <v>56</v>
      </c>
      <c r="C70" s="82" t="str">
        <f t="array" ref="C70">+IFERROR(INDEX(Hoja1!$A$2:$A$82,MATCH(J70,Hoja1!$H$2:$H$82,0)),"")</f>
        <v>13.3</v>
      </c>
      <c r="D70" s="83" t="str">
        <f>IFERROR(VLOOKUP(C70,Hoja1!$A$2:$H$82,4,0),"")</f>
        <v>Info y Comunicación</v>
      </c>
      <c r="E70" s="83" t="str">
        <f>+IFERROR(VLOOKUP(C70,Hoja1!$A$1:$J$82,10,0),"")</f>
        <v>Utilización de información relevante (Identifica requisitos de información; Capta fuentes de datos internas y externas; Procesa datos relevantes y los transforma en información).</v>
      </c>
      <c r="F70" s="83" t="str">
        <f>+IFERROR(VLOOKUP(C70,Hoja1!$A$1:$I$82,3,0),"")</f>
        <v>La entidad considera un ámbito amplio de fuentes de datos (internas y externas), para la captura y procesamiento posterior de información clave para la consecución de metas y objetivos</v>
      </c>
      <c r="G70" s="82">
        <f>+IFERROR(VLOOKUP(C70,Hoja1!$A$1:$K$82,11,0),"")</f>
        <v>2</v>
      </c>
      <c r="H70" s="84">
        <f>+IFERROR(VLOOKUP(C70,Hoja1!$A$1:$L$82,12,0),"")</f>
        <v>2</v>
      </c>
      <c r="I70" s="77" t="str">
        <f t="shared" si="1"/>
        <v>Se encuentra presente y funcionando, pero requiere acciones dirigidas a fortalecer  o mejorar su diseño y/o ejecucion.</v>
      </c>
      <c r="J70" s="59">
        <v>56</v>
      </c>
      <c r="K70" s="78">
        <f>+VLOOKUP(C70,Hoja1!$A$1:$M$82,13,0)</f>
        <v>0.5</v>
      </c>
      <c r="L70" s="908"/>
      <c r="M70" s="85"/>
      <c r="N70" s="86"/>
      <c r="O70" s="86"/>
      <c r="P70" s="86"/>
      <c r="Q70" s="86"/>
      <c r="R70" s="86"/>
      <c r="S70" s="86"/>
      <c r="T70" s="56"/>
      <c r="U70" s="56"/>
      <c r="V70" s="56"/>
      <c r="W70" s="56"/>
      <c r="X70" s="56"/>
      <c r="Y70" s="56"/>
      <c r="Z70" s="56"/>
    </row>
    <row r="71" spans="1:26" ht="99.75" customHeight="1">
      <c r="A71" s="56"/>
      <c r="B71" s="81">
        <f t="shared" si="0"/>
        <v>57</v>
      </c>
      <c r="C71" s="82" t="str">
        <f t="array" ref="C71">+IFERROR(INDEX(Hoja1!$A$2:$A$82,MATCH(J71,Hoja1!$H$2:$H$82,0)),"")</f>
        <v>13.4</v>
      </c>
      <c r="D71" s="83" t="str">
        <f>IFERROR(VLOOKUP(C71,Hoja1!$A$2:$H$82,4,0),"")</f>
        <v>Info y Comunicación</v>
      </c>
      <c r="E71" s="83" t="str">
        <f>+IFERROR(VLOOKUP(C71,Hoja1!$A$1:$J$82,10,0),"")</f>
        <v>Utilización de información relevante (Identifica requisitos de información; Capta fuentes de datos internas y externas; Procesa datos relevantes y los transforma en información).</v>
      </c>
      <c r="F71" s="83" t="str">
        <f>+IFERROR(VLOOKUP(C71,Hoja1!$A$1:$I$82,3,0),"")</f>
        <v>La entidad ha desarrollado e implementado actividades de control sobre la integridad, confidencialidad y disponibilidad de los datos e información definidos como relevantes</v>
      </c>
      <c r="G71" s="82">
        <f>+IFERROR(VLOOKUP(C71,Hoja1!$A$1:$K$82,11,0),"")</f>
        <v>3</v>
      </c>
      <c r="H71" s="84">
        <f>+IFERROR(VLOOKUP(C71,Hoja1!$A$1:$L$82,12,0),"")</f>
        <v>2</v>
      </c>
      <c r="I71" s="77" t="str">
        <f t="shared" si="1"/>
        <v>Se encuentra presente y funcionando, pero requiere acciones dirigidas a fortalecer  o mejorar su diseño y/o ejecucion.</v>
      </c>
      <c r="J71" s="59">
        <v>57</v>
      </c>
      <c r="K71" s="78">
        <f>+VLOOKUP(C71,Hoja1!$A$1:$M$82,13,0)</f>
        <v>0.5</v>
      </c>
      <c r="L71" s="908"/>
      <c r="M71" s="85"/>
      <c r="N71" s="86"/>
      <c r="O71" s="86"/>
      <c r="P71" s="86"/>
      <c r="Q71" s="86"/>
      <c r="R71" s="86"/>
      <c r="S71" s="86"/>
      <c r="T71" s="56"/>
      <c r="U71" s="56"/>
      <c r="V71" s="56"/>
      <c r="W71" s="56"/>
      <c r="X71" s="56"/>
      <c r="Y71" s="56"/>
      <c r="Z71" s="56"/>
    </row>
    <row r="72" spans="1:26" ht="99.75" customHeight="1">
      <c r="A72" s="56"/>
      <c r="B72" s="87">
        <f t="shared" si="0"/>
        <v>58</v>
      </c>
      <c r="C72" s="82" t="str">
        <f t="array" ref="C72">+IFERROR(INDEX(Hoja1!$A$2:$A$82,MATCH(J72,Hoja1!$H$2:$H$82,0)),"")</f>
        <v>15.2</v>
      </c>
      <c r="D72" s="83" t="str">
        <f>IFERROR(VLOOKUP(C72,Hoja1!$A$2:$H$82,4,0),"")</f>
        <v>Info y Comunicación</v>
      </c>
      <c r="E72" s="83" t="str">
        <f>+IFERROR(VLOOKUP(C72,Hoja1!$A$1:$J$82,10,0),"")</f>
        <v>Comunicación con el exterior (Se comunica con los grupos de valor y con terceros externos interesados; Facilita líneas de comunicación).</v>
      </c>
      <c r="F72" s="83" t="str">
        <f>+IFERROR(VLOOKUP(C72,Hoja1!$A$1:$I$82,3,0),"")</f>
        <v>La entidad cuenta con canales externos definidos de comunicación, asociados con el tipo de información a divulgar, y éstos son reconocidos a todo nivel de la organización.</v>
      </c>
      <c r="G72" s="82">
        <f>+IFERROR(VLOOKUP(C72,Hoja1!$A$1:$K$82,11,0),"")</f>
        <v>2</v>
      </c>
      <c r="H72" s="84">
        <f>+IFERROR(VLOOKUP(C72,Hoja1!$A$1:$L$82,12,0),"")</f>
        <v>2</v>
      </c>
      <c r="I72" s="77" t="str">
        <f t="shared" si="1"/>
        <v>Se encuentra presente y funcionando, pero requiere acciones dirigidas a fortalecer  o mejorar su diseño y/o ejecucion.</v>
      </c>
      <c r="J72" s="59">
        <v>58</v>
      </c>
      <c r="K72" s="78">
        <f>+VLOOKUP(C72,Hoja1!$A$1:$M$82,13,0)</f>
        <v>0.5</v>
      </c>
      <c r="L72" s="908"/>
      <c r="M72" s="85"/>
      <c r="N72" s="86"/>
      <c r="O72" s="86"/>
      <c r="P72" s="86"/>
      <c r="Q72" s="86"/>
      <c r="R72" s="86"/>
      <c r="S72" s="86"/>
      <c r="T72" s="56"/>
      <c r="U72" s="56"/>
      <c r="V72" s="56"/>
      <c r="W72" s="56"/>
      <c r="X72" s="56"/>
      <c r="Y72" s="56"/>
      <c r="Z72" s="56"/>
    </row>
    <row r="73" spans="1:26" ht="99.75" customHeight="1">
      <c r="A73" s="56"/>
      <c r="B73" s="81">
        <f t="shared" si="0"/>
        <v>59</v>
      </c>
      <c r="C73" s="82" t="str">
        <f t="array" ref="C73">+IFERROR(INDEX(Hoja1!$A$2:$A$82,MATCH(J73,Hoja1!$H$2:$H$82,0)),"")</f>
        <v>15.4</v>
      </c>
      <c r="D73" s="83" t="str">
        <f>IFERROR(VLOOKUP(C73,Hoja1!$A$2:$H$82,4,0),"")</f>
        <v>Info y Comunicación</v>
      </c>
      <c r="E73" s="83" t="str">
        <f>+IFERROR(VLOOKUP(C73,Hoja1!$A$1:$J$82,10,0),"")</f>
        <v>Comunicación con el exterior (Se comunica con los grupos de valor y con terceros externos interesados; Facilita líneas de comunicación).</v>
      </c>
      <c r="F73" s="83" t="str">
        <f>+IFERROR(VLOOKUP(C73,Hoja1!$A$1:$I$82,3,0),"")</f>
        <v>La entidad cuenta con procesos o procedimientos encaminados a evaluar periódicamente la efectividad de los canales de comunicación con partes externas, así como sus contenidos, de tal forma que se puedan mejorar.</v>
      </c>
      <c r="G73" s="82">
        <f>+IFERROR(VLOOKUP(C73,Hoja1!$A$1:$K$82,11,0),"")</f>
        <v>2</v>
      </c>
      <c r="H73" s="84">
        <f>+IFERROR(VLOOKUP(C73,Hoja1!$A$1:$L$82,12,0),"")</f>
        <v>2</v>
      </c>
      <c r="I73" s="77" t="str">
        <f t="shared" si="1"/>
        <v>Se encuentra presente y funcionando, pero requiere acciones dirigidas a fortalecer  o mejorar su diseño y/o ejecucion.</v>
      </c>
      <c r="J73" s="59">
        <v>59</v>
      </c>
      <c r="K73" s="78">
        <f>+VLOOKUP(C73,Hoja1!$A$1:$M$82,13,0)</f>
        <v>0.5</v>
      </c>
      <c r="L73" s="908"/>
      <c r="M73" s="85"/>
      <c r="N73" s="86"/>
      <c r="O73" s="86"/>
      <c r="P73" s="86"/>
      <c r="Q73" s="86"/>
      <c r="R73" s="86"/>
      <c r="S73" s="86"/>
      <c r="T73" s="56"/>
      <c r="U73" s="56"/>
      <c r="V73" s="56"/>
      <c r="W73" s="56"/>
      <c r="X73" s="56"/>
      <c r="Y73" s="56"/>
      <c r="Z73" s="56"/>
    </row>
    <row r="74" spans="1:26" ht="99.75" customHeight="1">
      <c r="A74" s="56"/>
      <c r="B74" s="87">
        <f t="shared" si="0"/>
        <v>60</v>
      </c>
      <c r="C74" s="82" t="str">
        <f t="array" ref="C74">+IFERROR(INDEX(Hoja1!$A$2:$A$82,MATCH(J74,Hoja1!$H$2:$H$82,0)),"")</f>
        <v>15.5</v>
      </c>
      <c r="D74" s="83" t="str">
        <f>IFERROR(VLOOKUP(C74,Hoja1!$A$2:$H$82,4,0),"")</f>
        <v>Info y Comunicación</v>
      </c>
      <c r="E74" s="83" t="str">
        <f>+IFERROR(VLOOKUP(C74,Hoja1!$A$1:$J$82,10,0),"")</f>
        <v>Comunicación con el exterior (Se comunica con los grupos de valor y con terceros externos interesados; Facilita líneas de comunicación).</v>
      </c>
      <c r="F74" s="83" t="str">
        <f>+IFERROR(VLOOKUP(C74,Hoja1!$A$1:$I$82,3,0),"")</f>
        <v>La entidad analiza periódicamente su caracterización de usuarios o grupos de valor, a fin de actualizarla cuando sea pertinente</v>
      </c>
      <c r="G74" s="82">
        <f>+IFERROR(VLOOKUP(C74,Hoja1!$A$1:$K$82,11,0),"")</f>
        <v>2</v>
      </c>
      <c r="H74" s="84">
        <f>+IFERROR(VLOOKUP(C74,Hoja1!$A$1:$L$82,12,0),"")</f>
        <v>2</v>
      </c>
      <c r="I74" s="77" t="str">
        <f t="shared" si="1"/>
        <v>Se encuentra presente y funcionando, pero requiere acciones dirigidas a fortalecer  o mejorar su diseño y/o ejecucion.</v>
      </c>
      <c r="J74" s="59">
        <v>60</v>
      </c>
      <c r="K74" s="78">
        <f>+VLOOKUP(C74,Hoja1!$A$1:$M$82,13,0)</f>
        <v>0.5</v>
      </c>
      <c r="L74" s="908"/>
      <c r="M74" s="85"/>
      <c r="N74" s="86"/>
      <c r="O74" s="86"/>
      <c r="P74" s="86"/>
      <c r="Q74" s="86"/>
      <c r="R74" s="86"/>
      <c r="S74" s="86"/>
      <c r="T74" s="56"/>
      <c r="U74" s="56"/>
      <c r="V74" s="56"/>
      <c r="W74" s="56"/>
      <c r="X74" s="56"/>
      <c r="Y74" s="56"/>
      <c r="Z74" s="56"/>
    </row>
    <row r="75" spans="1:26" ht="99.75" customHeight="1">
      <c r="A75" s="56"/>
      <c r="B75" s="81">
        <f t="shared" si="0"/>
        <v>61</v>
      </c>
      <c r="C75" s="82" t="str">
        <f t="array" ref="C75">+IFERROR(INDEX(Hoja1!$A$2:$A$82,MATCH(J75,Hoja1!$H$2:$H$82,0)),"")</f>
        <v>14.2</v>
      </c>
      <c r="D75" s="83" t="str">
        <f>IFERROR(VLOOKUP(C75,Hoja1!$A$2:$H$82,4,0),"")</f>
        <v>Info y Comunicación</v>
      </c>
      <c r="E75" s="83" t="str">
        <f>+IFERROR(VLOOKUP(C75,Hoja1!$A$1:$J$82,10,0),"")</f>
        <v>Comunicación Interna (Se comunica con el Comité Institucional de Coordinación de Control Interno o su equivalente; Facilita líneas de comunicación en todos los niveles; Selecciona el método de comunicación pertinente).</v>
      </c>
      <c r="F75" s="83" t="str">
        <f>+IFERROR(VLOOKUP(C75,Hoja1!$A$1:$I$82,3,0),"")</f>
        <v>La entidad cuenta con políticas de operación relacionadas con la administración de la información (niveles de autoridad y responsabilidad</v>
      </c>
      <c r="G75" s="82">
        <f>+IFERROR(VLOOKUP(C75,Hoja1!$A$1:$K$82,11,0),"")</f>
        <v>2</v>
      </c>
      <c r="H75" s="84">
        <f>+IFERROR(VLOOKUP(C75,Hoja1!$A$1:$L$82,12,0),"")</f>
        <v>3</v>
      </c>
      <c r="I75" s="77" t="str">
        <f t="shared" si="1"/>
        <v>Se encuentra presente  y funcionando, pero requiere mejoras frente a su diseño, ya que  opera de manera efectiva</v>
      </c>
      <c r="J75" s="59">
        <v>61</v>
      </c>
      <c r="K75" s="78">
        <f>+VLOOKUP(C75,Hoja1!$A$1:$M$82,13,0)</f>
        <v>0.75</v>
      </c>
      <c r="L75" s="908"/>
      <c r="M75" s="85"/>
      <c r="N75" s="86"/>
      <c r="O75" s="86"/>
      <c r="P75" s="86"/>
      <c r="Q75" s="86"/>
      <c r="R75" s="86"/>
      <c r="S75" s="86"/>
      <c r="T75" s="56"/>
      <c r="U75" s="56"/>
      <c r="V75" s="56"/>
      <c r="W75" s="56"/>
      <c r="X75" s="56"/>
      <c r="Y75" s="56"/>
      <c r="Z75" s="56"/>
    </row>
    <row r="76" spans="1:26" ht="99.75" customHeight="1">
      <c r="A76" s="56"/>
      <c r="B76" s="81">
        <f t="shared" si="0"/>
        <v>62</v>
      </c>
      <c r="C76" s="82" t="str">
        <f t="array" ref="C76">+IFERROR(INDEX(Hoja1!$A$2:$A$82,MATCH(J76,Hoja1!$H$2:$H$82,0)),"")</f>
        <v>14.4</v>
      </c>
      <c r="D76" s="83" t="str">
        <f>IFERROR(VLOOKUP(C76,Hoja1!$A$2:$H$82,4,0),"")</f>
        <v>Info y Comunicación</v>
      </c>
      <c r="E76" s="83" t="str">
        <f>+IFERROR(VLOOKUP(C76,Hoja1!$A$1:$J$82,10,0),"")</f>
        <v>Comunicación Interna (Se comunica con el Comité Institucional de Coordinación de Control Interno o su equivalente; Facilita líneas de comunicación en todos los niveles; Selecciona el método de comunicación pertinente).</v>
      </c>
      <c r="F76" s="83" t="str">
        <f>+IFERROR(VLOOKUP(C76,Hoja1!$A$1:$I$82,3,0),"")</f>
        <v>La entidad establece e implementa políticas y procedimientos para facilitar una comunicación interna efectiva</v>
      </c>
      <c r="G76" s="82">
        <f>+IFERROR(VLOOKUP(C76,Hoja1!$A$1:$K$82,11,0),"")</f>
        <v>2</v>
      </c>
      <c r="H76" s="84">
        <f>+IFERROR(VLOOKUP(C76,Hoja1!$A$1:$L$82,12,0),"")</f>
        <v>3</v>
      </c>
      <c r="I76" s="77" t="str">
        <f t="shared" si="1"/>
        <v>Se encuentra presente  y funcionando, pero requiere mejoras frente a su diseño, ya que  opera de manera efectiva</v>
      </c>
      <c r="J76" s="59">
        <v>62</v>
      </c>
      <c r="K76" s="78">
        <f>+VLOOKUP(C76,Hoja1!$A$1:$M$82,13,0)</f>
        <v>0.75</v>
      </c>
      <c r="L76" s="908"/>
      <c r="M76" s="85"/>
      <c r="N76" s="86"/>
      <c r="O76" s="86"/>
      <c r="P76" s="86"/>
      <c r="Q76" s="86"/>
      <c r="R76" s="86"/>
      <c r="S76" s="86"/>
      <c r="T76" s="56"/>
      <c r="U76" s="56"/>
      <c r="V76" s="56"/>
      <c r="W76" s="56"/>
      <c r="X76" s="56"/>
      <c r="Y76" s="56"/>
      <c r="Z76" s="56"/>
    </row>
    <row r="77" spans="1:26" ht="99.75" customHeight="1">
      <c r="A77" s="56"/>
      <c r="B77" s="81">
        <f t="shared" si="0"/>
        <v>63</v>
      </c>
      <c r="C77" s="82" t="str">
        <f t="array" ref="C77">+IFERROR(INDEX(Hoja1!$A$2:$A$82,MATCH(J77,Hoja1!$H$2:$H$82,0)),"")</f>
        <v>15.1</v>
      </c>
      <c r="D77" s="83" t="str">
        <f>IFERROR(VLOOKUP(C77,Hoja1!$A$2:$H$82,4,0),"")</f>
        <v>Info y Comunicación</v>
      </c>
      <c r="E77" s="83" t="str">
        <f>+IFERROR(VLOOKUP(C77,Hoja1!$A$1:$J$82,10,0),"")</f>
        <v>Comunicación con el exterior (Se comunica con los grupos de valor y con terceros externos interesados; Facilita líneas de comunicación).</v>
      </c>
      <c r="F77" s="83" t="str">
        <f>+IFERROR(VLOOKUP(C77,Hoja1!$A$1:$I$82,3,0),"")</f>
        <v>La entidad desarrolla e implementa controles que facilitan la comunicación externa, la cual incluye  políticas y procedimientos. 
Incluye contratistas y proveedores de servicios tercerizados (cuando aplique).</v>
      </c>
      <c r="G77" s="82">
        <f>+IFERROR(VLOOKUP(C77,Hoja1!$A$1:$K$82,11,0),"")</f>
        <v>2</v>
      </c>
      <c r="H77" s="84">
        <f>+IFERROR(VLOOKUP(C77,Hoja1!$A$1:$L$82,12,0),"")</f>
        <v>3</v>
      </c>
      <c r="I77" s="77" t="str">
        <f t="shared" si="1"/>
        <v>Se encuentra presente  y funcionando, pero requiere mejoras frente a su diseño, ya que  opera de manera efectiva</v>
      </c>
      <c r="J77" s="59">
        <v>63</v>
      </c>
      <c r="K77" s="78">
        <f>+VLOOKUP(C77,Hoja1!$A$1:$M$82,13,0)</f>
        <v>0.75</v>
      </c>
      <c r="L77" s="908"/>
      <c r="M77" s="85"/>
      <c r="N77" s="86"/>
      <c r="O77" s="86"/>
      <c r="P77" s="86"/>
      <c r="Q77" s="86"/>
      <c r="R77" s="86"/>
      <c r="S77" s="86"/>
      <c r="T77" s="56"/>
      <c r="U77" s="56"/>
      <c r="V77" s="56"/>
      <c r="W77" s="56"/>
      <c r="X77" s="56"/>
      <c r="Y77" s="56"/>
      <c r="Z77" s="56"/>
    </row>
    <row r="78" spans="1:26" ht="99.75" customHeight="1">
      <c r="A78" s="56"/>
      <c r="B78" s="87">
        <f t="shared" si="0"/>
        <v>64</v>
      </c>
      <c r="C78" s="82" t="str">
        <f t="array" ref="C78">+IFERROR(INDEX(Hoja1!$A$2:$A$82,MATCH(J78,Hoja1!$H$2:$H$82,0)),"")</f>
        <v>14.1</v>
      </c>
      <c r="D78" s="83" t="str">
        <f>IFERROR(VLOOKUP(C78,Hoja1!$A$2:$H$82,4,0),"")</f>
        <v>Info y Comunicación</v>
      </c>
      <c r="E78" s="83" t="str">
        <f>+IFERROR(VLOOKUP(C78,Hoja1!$A$1:$J$82,10,0),"")</f>
        <v>Comunicación Interna (Se comunica con el Comité Institucional de Coordinación de Control Interno o su equivalente; Facilita líneas de comunicación en todos los niveles; Selecciona el método de comunicación pertinente).</v>
      </c>
      <c r="F78" s="83" t="str">
        <f>+IFERROR(VLOOKUP(C78,Hoja1!$A$1:$I$82,3,0),"")</f>
        <v>Para la comunicación interna la Alta Dirección tiene mecanismos que permitan dar a conocer los objetivos y metas estratégicas, de manera tal que todo el personal entiende su papel en su consecución. (Considera los canales más apropiados y evalúa su efectividad)</v>
      </c>
      <c r="G78" s="82">
        <f>+IFERROR(VLOOKUP(C78,Hoja1!$A$1:$K$82,11,0),"")</f>
        <v>3</v>
      </c>
      <c r="H78" s="84">
        <f>+IFERROR(VLOOKUP(C78,Hoja1!$A$1:$L$82,12,0),"")</f>
        <v>3</v>
      </c>
      <c r="I78" s="77" t="str">
        <f t="shared" si="1"/>
        <v>Se encuentra presente y funciona correctamente, por lo tanto se requiere acciones o actividades  dirigidas a su mantenimiento dentro del marco de las lineas de defensa.</v>
      </c>
      <c r="J78" s="59">
        <v>64</v>
      </c>
      <c r="K78" s="78">
        <f>+VLOOKUP(C78,Hoja1!$A$1:$M$82,13,0)</f>
        <v>1</v>
      </c>
      <c r="L78" s="908"/>
      <c r="M78" s="85"/>
      <c r="N78" s="86"/>
      <c r="O78" s="86"/>
      <c r="P78" s="86"/>
      <c r="Q78" s="86"/>
      <c r="R78" s="86"/>
      <c r="S78" s="86"/>
      <c r="T78" s="56"/>
      <c r="U78" s="56"/>
      <c r="V78" s="56"/>
      <c r="W78" s="56"/>
      <c r="X78" s="56"/>
      <c r="Y78" s="56"/>
      <c r="Z78" s="56"/>
    </row>
    <row r="79" spans="1:26" ht="99.75" customHeight="1">
      <c r="A79" s="56"/>
      <c r="B79" s="81">
        <f t="shared" si="0"/>
        <v>65</v>
      </c>
      <c r="C79" s="82" t="str">
        <f t="array" ref="C79">+IFERROR(INDEX(Hoja1!$A$2:$A$82,MATCH(J79,Hoja1!$H$2:$H$82,0)),"")</f>
        <v>14.3</v>
      </c>
      <c r="D79" s="83" t="str">
        <f>IFERROR(VLOOKUP(C79,Hoja1!$A$2:$H$82,4,0),"")</f>
        <v>Info y Comunicación</v>
      </c>
      <c r="E79" s="83" t="str">
        <f>+IFERROR(VLOOKUP(C79,Hoja1!$A$1:$J$82,10,0),"")</f>
        <v>Comunicación Interna (Se comunica con el Comité Institucional de Coordinación de Control Interno o su equivalente; Facilita líneas de comunicación en todos los niveles; Selecciona el método de comunicación pertinente).</v>
      </c>
      <c r="F79" s="83" t="str">
        <f>+IFERROR(VLOOKUP(C79,Hoja1!$A$1:$I$82,3,0),"")</f>
        <v>La entidad cuenta con canales de información internos para la denuncia anónima o confidencial de posibles situaciones irregulares y se cuenta con mecanismos específicos para su manejo, de manera tal que generen la confianza para utilizarlos</v>
      </c>
      <c r="G79" s="82">
        <f>+IFERROR(VLOOKUP(C79,Hoja1!$A$1:$K$82,11,0),"")</f>
        <v>3</v>
      </c>
      <c r="H79" s="84">
        <f>+IFERROR(VLOOKUP(C79,Hoja1!$A$1:$L$82,12,0),"")</f>
        <v>3</v>
      </c>
      <c r="I79" s="77" t="str">
        <f t="shared" si="1"/>
        <v>Se encuentra presente y funciona correctamente, por lo tanto se requiere acciones o actividades  dirigidas a su mantenimiento dentro del marco de las lineas de defensa.</v>
      </c>
      <c r="J79" s="59">
        <v>65</v>
      </c>
      <c r="K79" s="78">
        <f>+VLOOKUP(C79,Hoja1!$A$1:$M$82,13,0)</f>
        <v>1</v>
      </c>
      <c r="L79" s="908"/>
      <c r="M79" s="85"/>
      <c r="N79" s="86"/>
      <c r="O79" s="86"/>
      <c r="P79" s="86"/>
      <c r="Q79" s="86"/>
      <c r="R79" s="86"/>
      <c r="S79" s="86"/>
      <c r="T79" s="56"/>
      <c r="U79" s="56"/>
      <c r="V79" s="56"/>
      <c r="W79" s="56"/>
      <c r="X79" s="56"/>
      <c r="Y79" s="56"/>
      <c r="Z79" s="56"/>
    </row>
    <row r="80" spans="1:26" ht="99.75" customHeight="1">
      <c r="A80" s="56"/>
      <c r="B80" s="87">
        <f t="shared" si="0"/>
        <v>66</v>
      </c>
      <c r="C80" s="82" t="str">
        <f t="array" ref="C80">+IFERROR(INDEX(Hoja1!$A$2:$A$82,MATCH(J80,Hoja1!$H$2:$H$82,0)),"")</f>
        <v>15.3</v>
      </c>
      <c r="D80" s="83" t="str">
        <f>IFERROR(VLOOKUP(C80,Hoja1!$A$2:$H$82,4,0),"")</f>
        <v>Info y Comunicación</v>
      </c>
      <c r="E80" s="83" t="str">
        <f>+IFERROR(VLOOKUP(C80,Hoja1!$A$1:$J$82,10,0),"")</f>
        <v>Comunicación con el exterior (Se comunica con los grupos de valor y con terceros externos interesados; Facilita líneas de comunicación).</v>
      </c>
      <c r="F80" s="83" t="str">
        <f>+IFERROR(VLOOKUP(C80,Hoja1!$A$1:$I$82,3,0),"")</f>
        <v>La entidad cuenta con procesos o procedimiento para el manejo de la información entrante (quién la recibe, quién la clasifica, quién la analiza), y a la respuesta requerida (quién la canaliza y la responde)</v>
      </c>
      <c r="G80" s="82">
        <f>+IFERROR(VLOOKUP(C80,Hoja1!$A$1:$K$82,11,0),"")</f>
        <v>3</v>
      </c>
      <c r="H80" s="84">
        <f>+IFERROR(VLOOKUP(C80,Hoja1!$A$1:$L$82,12,0),"")</f>
        <v>3</v>
      </c>
      <c r="I80" s="77" t="str">
        <f t="shared" si="1"/>
        <v>Se encuentra presente y funciona correctamente, por lo tanto se requiere acciones o actividades  dirigidas a su mantenimiento dentro del marco de las lineas de defensa.</v>
      </c>
      <c r="J80" s="59">
        <v>66</v>
      </c>
      <c r="K80" s="78">
        <f>+VLOOKUP(C80,Hoja1!$A$1:$M$82,13,0)</f>
        <v>1</v>
      </c>
      <c r="L80" s="908"/>
      <c r="M80" s="85"/>
      <c r="N80" s="86"/>
      <c r="O80" s="86"/>
      <c r="P80" s="86"/>
      <c r="Q80" s="86"/>
      <c r="R80" s="86"/>
      <c r="S80" s="86"/>
      <c r="T80" s="56"/>
      <c r="U80" s="56"/>
      <c r="V80" s="56"/>
      <c r="W80" s="56"/>
      <c r="X80" s="56"/>
      <c r="Y80" s="56"/>
      <c r="Z80" s="56"/>
    </row>
    <row r="81" spans="1:26" ht="99.75" customHeight="1">
      <c r="A81" s="56"/>
      <c r="B81" s="81">
        <f t="shared" si="0"/>
        <v>67</v>
      </c>
      <c r="C81" s="82" t="str">
        <f t="array" ref="C81">+IFERROR(INDEX(Hoja1!$A$2:$A$82,MATCH(J81,Hoja1!$H$2:$H$82,0)),"")</f>
        <v>15.6</v>
      </c>
      <c r="D81" s="83" t="str">
        <f>IFERROR(VLOOKUP(C81,Hoja1!$A$2:$H$82,4,0),"")</f>
        <v>Info y Comunicación</v>
      </c>
      <c r="E81" s="83" t="str">
        <f>+IFERROR(VLOOKUP(C81,Hoja1!$A$1:$J$82,10,0),"")</f>
        <v>Comunicación con el exterior (Se comunica con los grupos de valor y con terceros externos interesados; Facilita líneas de comunicación).</v>
      </c>
      <c r="F81" s="83" t="str">
        <f>+IFERROR(VLOOKUP(C81,Hoja1!$A$1:$I$82,3,0),"")</f>
        <v>La entidad analiza periódicamente los resultados frente a la evaluación de percepción por parte de los usuarios o grupos de valor para la incorporación de las mejoras correspondientes</v>
      </c>
      <c r="G81" s="82">
        <f>+IFERROR(VLOOKUP(C81,Hoja1!$A$1:$K$82,11,0),"")</f>
        <v>3</v>
      </c>
      <c r="H81" s="84">
        <f>+IFERROR(VLOOKUP(C81,Hoja1!$A$1:$L$82,12,0),"")</f>
        <v>3</v>
      </c>
      <c r="I81" s="77" t="str">
        <f t="shared" si="1"/>
        <v>Se encuentra presente y funciona correctamente, por lo tanto se requiere acciones o actividades  dirigidas a su mantenimiento dentro del marco de las lineas de defensa.</v>
      </c>
      <c r="J81" s="59">
        <v>67</v>
      </c>
      <c r="K81" s="78">
        <f>+VLOOKUP(C81,Hoja1!$A$1:$M$82,13,0)</f>
        <v>1</v>
      </c>
      <c r="L81" s="909"/>
      <c r="M81" s="85"/>
      <c r="N81" s="86"/>
      <c r="O81" s="86"/>
      <c r="P81" s="86"/>
      <c r="Q81" s="86"/>
      <c r="R81" s="86"/>
      <c r="S81" s="86"/>
      <c r="T81" s="56"/>
      <c r="U81" s="56"/>
      <c r="V81" s="56"/>
      <c r="W81" s="56"/>
      <c r="X81" s="56"/>
      <c r="Y81" s="56"/>
      <c r="Z81" s="56"/>
    </row>
    <row r="82" spans="1:26" ht="99.75" customHeight="1">
      <c r="A82" s="56"/>
      <c r="B82" s="81">
        <f t="shared" si="0"/>
        <v>68</v>
      </c>
      <c r="C82" s="82" t="str">
        <f t="array" ref="C82">+IFERROR(INDEX(Hoja1!$A$2:$A$82,MATCH(J82,Hoja1!$H$2:$H$82,0)),"")</f>
        <v xml:space="preserve">17.1 </v>
      </c>
      <c r="D82" s="83" t="str">
        <f>IFERROR(VLOOKUP(C82,Hoja1!$A$2:$H$82,4,0),"")</f>
        <v>Monitoreo - Supervisión</v>
      </c>
      <c r="E82" s="83" t="str">
        <f>+IFERROR(VLOOKUP(C82,Hoja1!$A$1:$J$82,10,0),"")</f>
        <v>Evaluación y comunicación de deficiencias oportunamente (Evalúa los resultados, Comunica las deficiencias y Monitorea las medidas correctivas).</v>
      </c>
      <c r="F82" s="83" t="str">
        <f>+IFERROR(VLOOKUP(C82,Hoja1!$A$1:$I$82,3,0),"")</f>
        <v>A partir de la información de las evaluaciones independientes, se evalúan para determinar su efecto en el Sistema de Control Interno de la entidad y su impacto en el logro de los objetivos, a fin de determinar cursos de acción para su mejora</v>
      </c>
      <c r="G82" s="82">
        <f>+IFERROR(VLOOKUP(C82,Hoja1!$A$1:$K$82,11,0),"")</f>
        <v>2</v>
      </c>
      <c r="H82" s="84">
        <f>+IFERROR(VLOOKUP(C82,Hoja1!$A$1:$L$82,12,0),"")</f>
        <v>2</v>
      </c>
      <c r="I82" s="77" t="str">
        <f t="shared" si="1"/>
        <v>Se encuentra presente y funcionando, pero requiere acciones dirigidas a fortalecer  o mejorar su diseño y/o ejecucion.</v>
      </c>
      <c r="J82" s="59">
        <v>68</v>
      </c>
      <c r="K82" s="78">
        <f>+VLOOKUP(C82,Hoja1!$A$1:$M$82,13,0)</f>
        <v>0.5</v>
      </c>
      <c r="L82" s="907">
        <f>+AVERAGE(K82:K95)</f>
        <v>0.8214285714285714</v>
      </c>
      <c r="M82" s="85"/>
      <c r="N82" s="86"/>
      <c r="O82" s="86"/>
      <c r="P82" s="86"/>
      <c r="Q82" s="86"/>
      <c r="R82" s="86"/>
      <c r="S82" s="86"/>
      <c r="T82" s="56"/>
      <c r="U82" s="56"/>
      <c r="V82" s="56"/>
      <c r="W82" s="56"/>
      <c r="X82" s="56"/>
      <c r="Y82" s="56"/>
      <c r="Z82" s="56"/>
    </row>
    <row r="83" spans="1:26" ht="99.75" customHeight="1">
      <c r="A83" s="56"/>
      <c r="B83" s="81">
        <f t="shared" si="0"/>
        <v>69</v>
      </c>
      <c r="C83" s="82" t="str">
        <f t="array" ref="C83">+IFERROR(INDEX(Hoja1!$A$2:$A$82,MATCH(J83,Hoja1!$H$2:$H$82,0)),"")</f>
        <v xml:space="preserve">17.3 </v>
      </c>
      <c r="D83" s="83" t="str">
        <f>IFERROR(VLOOKUP(C83,Hoja1!$A$2:$H$82,4,0),"")</f>
        <v>Monitoreo - Supervisión</v>
      </c>
      <c r="E83" s="83" t="str">
        <f>+IFERROR(VLOOKUP(C83,Hoja1!$A$1:$J$82,10,0),"")</f>
        <v>Evaluación y comunicación de deficiencias oportunamente (Evalúa los resultados, Comunica las deficiencias y Monitorea las medidas correctivas).</v>
      </c>
      <c r="F83" s="83" t="str">
        <f>+IFERROR(VLOOKUP(C83,Hoja1!$A$1:$I$82,3,0),"")</f>
        <v>La entidad cuenta con políticas donde se establezca a quién reportar las deficiencias de control interno como resultado del monitoreo continuo</v>
      </c>
      <c r="G83" s="82">
        <f>+IFERROR(VLOOKUP(C83,Hoja1!$A$1:$K$82,11,0),"")</f>
        <v>3</v>
      </c>
      <c r="H83" s="84">
        <f>+IFERROR(VLOOKUP(C83,Hoja1!$A$1:$L$82,12,0),"")</f>
        <v>2</v>
      </c>
      <c r="I83" s="77" t="str">
        <f t="shared" si="1"/>
        <v>Se encuentra presente y funcionando, pero requiere acciones dirigidas a fortalecer  o mejorar su diseño y/o ejecucion.</v>
      </c>
      <c r="J83" s="59">
        <v>69</v>
      </c>
      <c r="K83" s="78">
        <f>+VLOOKUP(C83,Hoja1!$A$1:$M$82,13,0)</f>
        <v>0.5</v>
      </c>
      <c r="L83" s="908"/>
      <c r="M83" s="85"/>
      <c r="N83" s="86"/>
      <c r="O83" s="86"/>
      <c r="P83" s="86"/>
      <c r="Q83" s="86"/>
      <c r="R83" s="86"/>
      <c r="S83" s="86"/>
      <c r="T83" s="56"/>
      <c r="U83" s="56"/>
      <c r="V83" s="56"/>
      <c r="W83" s="56"/>
      <c r="X83" s="56"/>
      <c r="Y83" s="56"/>
      <c r="Z83" s="56"/>
    </row>
    <row r="84" spans="1:26" ht="99.75" customHeight="1">
      <c r="A84" s="56"/>
      <c r="B84" s="87">
        <f t="shared" si="0"/>
        <v>70</v>
      </c>
      <c r="C84" s="82" t="str">
        <f t="array" ref="C84">+IFERROR(INDEX(Hoja1!$A$2:$A$82,MATCH(J84,Hoja1!$H$2:$H$82,0)),"")</f>
        <v xml:space="preserve">17.4 </v>
      </c>
      <c r="D84" s="83" t="str">
        <f>IFERROR(VLOOKUP(C84,Hoja1!$A$2:$H$82,4,0),"")</f>
        <v>Monitoreo - Supervisión</v>
      </c>
      <c r="E84" s="83" t="str">
        <f>+IFERROR(VLOOKUP(C84,Hoja1!$A$1:$J$82,10,0),"")</f>
        <v>Evaluación y comunicación de deficiencias oportunamente (Evalúa los resultados, Comunica las deficiencias y Monitorea las medidas correctivas).</v>
      </c>
      <c r="F84" s="83" t="str">
        <f>+IFERROR(VLOOKUP(C84,Hoja1!$A$1:$I$82,3,0),"")</f>
        <v>La Alta Dirección hace seguimiento a las acciones correctivas relacionadas con las deficiencias comunicadas sobre el Sistema de Control Interno y si se han cumplido en el tiempo establecido</v>
      </c>
      <c r="G84" s="82">
        <f>+IFERROR(VLOOKUP(C84,Hoja1!$A$1:$K$82,11,0),"")</f>
        <v>3</v>
      </c>
      <c r="H84" s="84">
        <f>+IFERROR(VLOOKUP(C84,Hoja1!$A$1:$L$82,12,0),"")</f>
        <v>2</v>
      </c>
      <c r="I84" s="77" t="str">
        <f t="shared" si="1"/>
        <v>Se encuentra presente y funcionando, pero requiere acciones dirigidas a fortalecer  o mejorar su diseño y/o ejecucion.</v>
      </c>
      <c r="J84" s="59">
        <v>70</v>
      </c>
      <c r="K84" s="78">
        <f>+VLOOKUP(C84,Hoja1!$A$1:$M$82,13,0)</f>
        <v>0.5</v>
      </c>
      <c r="L84" s="908"/>
      <c r="M84" s="85"/>
      <c r="N84" s="86"/>
      <c r="O84" s="86"/>
      <c r="P84" s="86"/>
      <c r="Q84" s="86"/>
      <c r="R84" s="86"/>
      <c r="S84" s="86"/>
      <c r="T84" s="56"/>
      <c r="U84" s="56"/>
      <c r="V84" s="56"/>
      <c r="W84" s="56"/>
      <c r="X84" s="56"/>
      <c r="Y84" s="56"/>
      <c r="Z84" s="56"/>
    </row>
    <row r="85" spans="1:26" ht="99.75" customHeight="1">
      <c r="A85" s="56"/>
      <c r="B85" s="81">
        <f t="shared" si="0"/>
        <v>71</v>
      </c>
      <c r="C85" s="82" t="str">
        <f t="array" ref="C85">+IFERROR(INDEX(Hoja1!$A$2:$A$82,MATCH(J85,Hoja1!$H$2:$H$82,0)),"")</f>
        <v xml:space="preserve">17.6 </v>
      </c>
      <c r="D85" s="83" t="str">
        <f>IFERROR(VLOOKUP(C85,Hoja1!$A$2:$H$82,4,0),"")</f>
        <v>Monitoreo - Supervisión</v>
      </c>
      <c r="E85" s="83" t="str">
        <f>+IFERROR(VLOOKUP(C85,Hoja1!$A$1:$J$82,10,0),"")</f>
        <v>Evaluación y comunicación de deficiencias oportunamente (Evalúa los resultados, Comunica las deficiencias y Monitorea las medidas correctivas).</v>
      </c>
      <c r="F85" s="83" t="str">
        <f>+IFERROR(VLOOKUP(C85,Hoja1!$A$1:$I$82,3,0),"")</f>
        <v>Se evalúa la información suministrada por los usuarios (Sistema PQRD), así como de otras partes interesadas para la mejora del  Sistema de Control Interno de la Entidad</v>
      </c>
      <c r="G85" s="82">
        <f>+IFERROR(VLOOKUP(C85,Hoja1!$A$1:$K$82,11,0),"")</f>
        <v>3</v>
      </c>
      <c r="H85" s="84">
        <f>+IFERROR(VLOOKUP(C85,Hoja1!$A$1:$L$82,12,0),"")</f>
        <v>2</v>
      </c>
      <c r="I85" s="77" t="str">
        <f t="shared" si="1"/>
        <v>Se encuentra presente y funcionando, pero requiere acciones dirigidas a fortalecer  o mejorar su diseño y/o ejecucion.</v>
      </c>
      <c r="J85" s="59">
        <v>71</v>
      </c>
      <c r="K85" s="78">
        <f>+VLOOKUP(C85,Hoja1!$A$1:$M$82,13,0)</f>
        <v>0.5</v>
      </c>
      <c r="L85" s="908"/>
      <c r="M85" s="85"/>
      <c r="N85" s="86"/>
      <c r="O85" s="86"/>
      <c r="P85" s="86"/>
      <c r="Q85" s="86"/>
      <c r="R85" s="86"/>
      <c r="S85" s="86"/>
      <c r="T85" s="56"/>
      <c r="U85" s="56"/>
      <c r="V85" s="56"/>
      <c r="W85" s="56"/>
      <c r="X85" s="56"/>
      <c r="Y85" s="56"/>
      <c r="Z85" s="56"/>
    </row>
    <row r="86" spans="1:26" ht="99.75" customHeight="1">
      <c r="A86" s="56"/>
      <c r="B86" s="87">
        <f t="shared" si="0"/>
        <v>72</v>
      </c>
      <c r="C86" s="82" t="str">
        <f t="array" ref="C86">+IFERROR(INDEX(Hoja1!$A$2:$A$82,MATCH(J86,Hoja1!$H$2:$H$82,0)),"")</f>
        <v xml:space="preserve">17.7 </v>
      </c>
      <c r="D86" s="83" t="str">
        <f>IFERROR(VLOOKUP(C86,Hoja1!$A$2:$H$82,4,0),"")</f>
        <v>Monitoreo - Supervisión</v>
      </c>
      <c r="E86" s="83" t="str">
        <f>+IFERROR(VLOOKUP(C86,Hoja1!$A$1:$J$82,10,0),"")</f>
        <v>Evaluación y comunicación de deficiencias oportunamente (Evalúa los resultados, Comunica las deficiencias y Monitorea las medidas correctivas).</v>
      </c>
      <c r="F86" s="83" t="str">
        <f>+IFERROR(VLOOKUP(C86,Hoja1!$A$1:$I$82,3,0),"")</f>
        <v>Verificación del avance y cumplimiento de las acciones incluidas en los planes de mejoramiento producto de las autoevaluaciones. (2ª Línea).</v>
      </c>
      <c r="G86" s="82">
        <f>+IFERROR(VLOOKUP(C86,Hoja1!$A$1:$K$82,11,0),"")</f>
        <v>2</v>
      </c>
      <c r="H86" s="84">
        <f>+IFERROR(VLOOKUP(C86,Hoja1!$A$1:$L$82,12,0),"")</f>
        <v>2</v>
      </c>
      <c r="I86" s="77" t="str">
        <f t="shared" si="1"/>
        <v>Se encuentra presente y funcionando, pero requiere acciones dirigidas a fortalecer  o mejorar su diseño y/o ejecucion.</v>
      </c>
      <c r="J86" s="59">
        <v>72</v>
      </c>
      <c r="K86" s="78">
        <f>+VLOOKUP(C86,Hoja1!$A$1:$M$82,13,0)</f>
        <v>0.5</v>
      </c>
      <c r="L86" s="908"/>
      <c r="M86" s="85"/>
      <c r="N86" s="86"/>
      <c r="O86" s="86"/>
      <c r="P86" s="86"/>
      <c r="Q86" s="86"/>
      <c r="R86" s="86"/>
      <c r="S86" s="86"/>
      <c r="T86" s="56"/>
      <c r="U86" s="56"/>
      <c r="V86" s="56"/>
      <c r="W86" s="56"/>
      <c r="X86" s="56"/>
      <c r="Y86" s="56"/>
      <c r="Z86" s="56"/>
    </row>
    <row r="87" spans="1:26" ht="99.75" customHeight="1">
      <c r="A87" s="56"/>
      <c r="B87" s="81">
        <f t="shared" si="0"/>
        <v>73</v>
      </c>
      <c r="C87" s="82" t="str">
        <f t="array" ref="C87">+IFERROR(INDEX(Hoja1!$A$2:$A$82,MATCH(J87,Hoja1!$H$2:$H$82,0)),"")</f>
        <v>16.1</v>
      </c>
      <c r="D87" s="83" t="str">
        <f>IFERROR(VLOOKUP(C87,Hoja1!$A$2:$H$82,4,0),"")</f>
        <v>Monitoreo - Supervisión</v>
      </c>
      <c r="E87" s="83" t="str">
        <f>+IFERROR(VLOOKUP(C87,Hoja1!$A$1:$J$82,10,0),"")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7" s="83" t="str">
        <f>+IFERROR(VLOOKUP(C87,Hoja1!$A$1:$I$82,3,0),"")</f>
        <v>El comité Institucional de Coordinación de Control Interno aprueba anualmente el Plan Anual de Auditoría presentado por parte del Jefe de Control Interno o quien haga sus veces y hace el correspondiente seguimiento a sus ejecución</v>
      </c>
      <c r="G87" s="82">
        <f>+IFERROR(VLOOKUP(C87,Hoja1!$A$1:$K$82,11,0),"")</f>
        <v>3</v>
      </c>
      <c r="H87" s="84">
        <f>+IFERROR(VLOOKUP(C87,Hoja1!$A$1:$L$82,12,0),"")</f>
        <v>3</v>
      </c>
      <c r="I87" s="77" t="str">
        <f t="shared" si="1"/>
        <v>Se encuentra presente y funciona correctamente, por lo tanto se requiere acciones o actividades  dirigidas a su mantenimiento dentro del marco de las lineas de defensa.</v>
      </c>
      <c r="J87" s="59">
        <v>73</v>
      </c>
      <c r="K87" s="78">
        <f>+VLOOKUP(C87,Hoja1!$A$1:$M$82,13,0)</f>
        <v>1</v>
      </c>
      <c r="L87" s="908"/>
      <c r="M87" s="85"/>
      <c r="N87" s="86"/>
      <c r="O87" s="86"/>
      <c r="P87" s="86"/>
      <c r="Q87" s="86"/>
      <c r="R87" s="86"/>
      <c r="S87" s="86"/>
      <c r="T87" s="56"/>
      <c r="U87" s="56"/>
      <c r="V87" s="56"/>
      <c r="W87" s="56"/>
      <c r="X87" s="56"/>
      <c r="Y87" s="56"/>
      <c r="Z87" s="56"/>
    </row>
    <row r="88" spans="1:26" ht="99.75" customHeight="1">
      <c r="A88" s="56"/>
      <c r="B88" s="81">
        <f t="shared" si="0"/>
        <v>74</v>
      </c>
      <c r="C88" s="82" t="str">
        <f t="array" ref="C88">+IFERROR(INDEX(Hoja1!$A$2:$A$82,MATCH(J88,Hoja1!$H$2:$H$82,0)),"")</f>
        <v>16.2</v>
      </c>
      <c r="D88" s="83" t="str">
        <f>IFERROR(VLOOKUP(C88,Hoja1!$A$2:$H$82,4,0),"")</f>
        <v>Monitoreo - Supervisión</v>
      </c>
      <c r="E88" s="83" t="str">
        <f>+IFERROR(VLOOKUP(C88,Hoja1!$A$1:$J$82,10,0),"")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8" s="83" t="str">
        <f>+IFERROR(VLOOKUP(C88,Hoja1!$A$1:$I$82,3,0),"")</f>
        <v xml:space="preserve"> La Alta Dirección periódicamente evalúa los resultados de las evaluaciones (continuas e independientes)  para concluir acerca de la efectividad del Sistema de Control Intern</v>
      </c>
      <c r="G88" s="82">
        <f>+IFERROR(VLOOKUP(C88,Hoja1!$A$1:$K$82,11,0),"")</f>
        <v>3</v>
      </c>
      <c r="H88" s="84">
        <f>+IFERROR(VLOOKUP(C88,Hoja1!$A$1:$L$82,12,0),"")</f>
        <v>3</v>
      </c>
      <c r="I88" s="77" t="str">
        <f t="shared" si="1"/>
        <v>Se encuentra presente y funciona correctamente, por lo tanto se requiere acciones o actividades  dirigidas a su mantenimiento dentro del marco de las lineas de defensa.</v>
      </c>
      <c r="J88" s="59">
        <v>74</v>
      </c>
      <c r="K88" s="78">
        <f>+VLOOKUP(C88,Hoja1!$A$1:$M$82,13,0)</f>
        <v>1</v>
      </c>
      <c r="L88" s="908"/>
      <c r="M88" s="85"/>
      <c r="N88" s="86"/>
      <c r="O88" s="86"/>
      <c r="P88" s="86"/>
      <c r="Q88" s="86"/>
      <c r="R88" s="86"/>
      <c r="S88" s="86"/>
      <c r="T88" s="56"/>
      <c r="U88" s="56"/>
      <c r="V88" s="56"/>
      <c r="W88" s="56"/>
      <c r="X88" s="56"/>
      <c r="Y88" s="56"/>
      <c r="Z88" s="56"/>
    </row>
    <row r="89" spans="1:26" ht="99.75" customHeight="1">
      <c r="A89" s="56"/>
      <c r="B89" s="81">
        <f t="shared" si="0"/>
        <v>75</v>
      </c>
      <c r="C89" s="82" t="str">
        <f t="array" ref="C89">+IFERROR(INDEX(Hoja1!$A$2:$A$82,MATCH(J89,Hoja1!$H$2:$H$82,0)),"")</f>
        <v>16.3</v>
      </c>
      <c r="D89" s="83" t="str">
        <f>IFERROR(VLOOKUP(C89,Hoja1!$A$2:$H$82,4,0),"")</f>
        <v>Monitoreo - Supervisión</v>
      </c>
      <c r="E89" s="83" t="str">
        <f>+IFERROR(VLOOKUP(C89,Hoja1!$A$1:$J$82,10,0),"")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89" s="83" t="str">
        <f>+IFERROR(VLOOKUP(C89,Hoja1!$A$1:$I$82,3,0),"")</f>
        <v xml:space="preserve">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v>
      </c>
      <c r="G89" s="82">
        <f>+IFERROR(VLOOKUP(C89,Hoja1!$A$1:$K$82,11,0),"")</f>
        <v>3</v>
      </c>
      <c r="H89" s="84">
        <f>+IFERROR(VLOOKUP(C89,Hoja1!$A$1:$L$82,12,0),"")</f>
        <v>3</v>
      </c>
      <c r="I89" s="77" t="str">
        <f t="shared" si="1"/>
        <v>Se encuentra presente y funciona correctamente, por lo tanto se requiere acciones o actividades  dirigidas a su mantenimiento dentro del marco de las lineas de defensa.</v>
      </c>
      <c r="J89" s="59">
        <v>75</v>
      </c>
      <c r="K89" s="78">
        <f>+VLOOKUP(C89,Hoja1!$A$1:$M$82,13,0)</f>
        <v>1</v>
      </c>
      <c r="L89" s="908"/>
      <c r="M89" s="85"/>
      <c r="N89" s="86"/>
      <c r="O89" s="86"/>
      <c r="P89" s="86"/>
      <c r="Q89" s="86"/>
      <c r="R89" s="86"/>
      <c r="S89" s="86"/>
      <c r="T89" s="56"/>
      <c r="U89" s="56"/>
      <c r="V89" s="56"/>
      <c r="W89" s="56"/>
      <c r="X89" s="56"/>
      <c r="Y89" s="56"/>
      <c r="Z89" s="56"/>
    </row>
    <row r="90" spans="1:26" ht="99.75" customHeight="1">
      <c r="A90" s="56"/>
      <c r="B90" s="87">
        <f t="shared" si="0"/>
        <v>76</v>
      </c>
      <c r="C90" s="82" t="str">
        <f t="array" ref="C90">+IFERROR(INDEX(Hoja1!$A$2:$A$82,MATCH(J90,Hoja1!$H$2:$H$82,0)),"")</f>
        <v>16.4</v>
      </c>
      <c r="D90" s="83" t="str">
        <f>IFERROR(VLOOKUP(C90,Hoja1!$A$2:$H$82,4,0),"")</f>
        <v>Monitoreo - Supervisión</v>
      </c>
      <c r="E90" s="83" t="str">
        <f>+IFERROR(VLOOKUP(C90,Hoja1!$A$1:$J$82,10,0),"")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90" s="83" t="str">
        <f>+IFERROR(VLOOKUP(C90,Hoja1!$A$1:$I$82,3,0),"")</f>
        <v>Acorde con el Esquema de Líneas de Defensa se han implementado procedimientos de monitoreo continuo como parte de las actividades de la 2a línea de defensa, a fin de contar con información clave para la toma de decisiones</v>
      </c>
      <c r="G90" s="82">
        <f>+IFERROR(VLOOKUP(C90,Hoja1!$A$1:$K$82,11,0),"")</f>
        <v>3</v>
      </c>
      <c r="H90" s="84">
        <f>+IFERROR(VLOOKUP(C90,Hoja1!$A$1:$L$82,12,0),"")</f>
        <v>3</v>
      </c>
      <c r="I90" s="77" t="str">
        <f t="shared" si="1"/>
        <v>Se encuentra presente y funciona correctamente, por lo tanto se requiere acciones o actividades  dirigidas a su mantenimiento dentro del marco de las lineas de defensa.</v>
      </c>
      <c r="J90" s="59">
        <v>76</v>
      </c>
      <c r="K90" s="78">
        <f>+VLOOKUP(C90,Hoja1!$A$1:$M$82,13,0)</f>
        <v>1</v>
      </c>
      <c r="L90" s="908"/>
      <c r="M90" s="85"/>
      <c r="N90" s="86"/>
      <c r="O90" s="86"/>
      <c r="P90" s="86"/>
      <c r="Q90" s="86"/>
      <c r="R90" s="86"/>
      <c r="S90" s="86"/>
      <c r="T90" s="56"/>
      <c r="U90" s="56"/>
      <c r="V90" s="56"/>
      <c r="W90" s="56"/>
      <c r="X90" s="56"/>
      <c r="Y90" s="56"/>
      <c r="Z90" s="56"/>
    </row>
    <row r="91" spans="1:26" ht="99.75" customHeight="1">
      <c r="A91" s="56"/>
      <c r="B91" s="81">
        <f t="shared" si="0"/>
        <v>77</v>
      </c>
      <c r="C91" s="82" t="str">
        <f t="array" ref="C91">+IFERROR(INDEX(Hoja1!$A$2:$A$82,MATCH(J91,Hoja1!$H$2:$H$82,0)),"")</f>
        <v>16.5</v>
      </c>
      <c r="D91" s="83" t="str">
        <f>IFERROR(VLOOKUP(C91,Hoja1!$A$2:$H$82,4,0),"")</f>
        <v>Monitoreo - Supervisión</v>
      </c>
      <c r="E91" s="83" t="str">
        <f>+IFERROR(VLOOKUP(C91,Hoja1!$A$1:$J$82,10,0),"")</f>
        <v>Evaluaciones continuas y/o separadas (autoevaluación, auditorías) para determinar si los componentes del Sistema de Control Interno están presentes y funcionando.Comunicación con el exterior (Se comunica con los grupos de valor y con terceros externos interesados; Facilita líneas de comunicación).</v>
      </c>
      <c r="F91" s="83" t="str">
        <f>+IFERROR(VLOOKUP(C91,Hoja1!$A$1:$I$82,3,0),"")</f>
        <v>Frente a las evaluaciones independientes la entidad considera evaluaciones externas de organismos de control, de vigilancia, certificadores, ONG´s u otros que permitan tener una mirada independiente de las operaciones</v>
      </c>
      <c r="G91" s="82">
        <f>+IFERROR(VLOOKUP(C91,Hoja1!$A$1:$K$82,11,0),"")</f>
        <v>3</v>
      </c>
      <c r="H91" s="84">
        <f>+IFERROR(VLOOKUP(C91,Hoja1!$A$1:$L$82,12,0),"")</f>
        <v>3</v>
      </c>
      <c r="I91" s="77" t="str">
        <f t="shared" si="1"/>
        <v>Se encuentra presente y funciona correctamente, por lo tanto se requiere acciones o actividades  dirigidas a su mantenimiento dentro del marco de las lineas de defensa.</v>
      </c>
      <c r="J91" s="59">
        <v>77</v>
      </c>
      <c r="K91" s="88">
        <f>+VLOOKUP(C91,Hoja1!$A$1:$M$82,13,0)</f>
        <v>1</v>
      </c>
      <c r="L91" s="908"/>
      <c r="M91" s="85"/>
      <c r="N91" s="86"/>
      <c r="O91" s="86"/>
      <c r="P91" s="86"/>
      <c r="Q91" s="86"/>
      <c r="R91" s="86"/>
      <c r="S91" s="86"/>
      <c r="T91" s="56"/>
      <c r="U91" s="56"/>
      <c r="V91" s="56"/>
      <c r="W91" s="56"/>
      <c r="X91" s="56"/>
      <c r="Y91" s="56"/>
      <c r="Z91" s="56"/>
    </row>
    <row r="92" spans="1:26" ht="99.75" customHeight="1">
      <c r="A92" s="56"/>
      <c r="B92" s="87">
        <f t="shared" si="0"/>
        <v>78</v>
      </c>
      <c r="C92" s="82" t="str">
        <f t="array" ref="C92">+IFERROR(INDEX(Hoja1!$A$2:$A$82,MATCH(J92,Hoja1!$H$2:$H$82,0)),"")</f>
        <v xml:space="preserve">17.2 </v>
      </c>
      <c r="D92" s="83" t="str">
        <f>IFERROR(VLOOKUP(C92,Hoja1!$A$2:$H$82,4,0),"")</f>
        <v>Monitoreo - Supervisión</v>
      </c>
      <c r="E92" s="83" t="str">
        <f>+IFERROR(VLOOKUP(C92,Hoja1!$A$1:$J$82,10,0),"")</f>
        <v>Evaluación y comunicación de deficiencias oportunamente (Evalúa los resultados, Comunica las deficiencias y Monitorea las medidas correctivas).</v>
      </c>
      <c r="F92" s="83" t="str">
        <f>+IFERROR(VLOOKUP(C92,Hoja1!$A$1:$I$82,3,0),"")</f>
        <v>Los informes recibidos de entes externos (organismos de control, auditores externos, entidades de vigilancia entre otros) se consolidan y se concluye sobre el impacto en el Sistema de Control Interno, a fin de determinar los cursos de acción</v>
      </c>
      <c r="G92" s="82">
        <f>+IFERROR(VLOOKUP(C92,Hoja1!$A$1:$K$82,11,0),"")</f>
        <v>3</v>
      </c>
      <c r="H92" s="84">
        <f>+IFERROR(VLOOKUP(C92,Hoja1!$A$1:$L$82,12,0),"")</f>
        <v>3</v>
      </c>
      <c r="I92" s="77" t="str">
        <f t="shared" si="1"/>
        <v>Se encuentra presente y funciona correctamente, por lo tanto se requiere acciones o actividades  dirigidas a su mantenimiento dentro del marco de las lineas de defensa.</v>
      </c>
      <c r="J92" s="59">
        <v>78</v>
      </c>
      <c r="K92" s="88">
        <f>+VLOOKUP(C92,Hoja1!$A$1:$M$82,13,0)</f>
        <v>1</v>
      </c>
      <c r="L92" s="908"/>
      <c r="M92" s="85"/>
      <c r="N92" s="86"/>
      <c r="O92" s="86"/>
      <c r="P92" s="86"/>
      <c r="Q92" s="86"/>
      <c r="R92" s="86"/>
      <c r="S92" s="86"/>
      <c r="T92" s="56"/>
      <c r="U92" s="56"/>
      <c r="V92" s="56"/>
      <c r="W92" s="56"/>
      <c r="X92" s="56"/>
      <c r="Y92" s="56"/>
      <c r="Z92" s="56"/>
    </row>
    <row r="93" spans="1:26" ht="99.75" customHeight="1">
      <c r="A93" s="56"/>
      <c r="B93" s="81">
        <f t="shared" si="0"/>
        <v>79</v>
      </c>
      <c r="C93" s="82" t="str">
        <f t="array" ref="C93">+IFERROR(INDEX(Hoja1!$A$2:$A$82,MATCH(J93,Hoja1!$H$2:$H$82,0)),"")</f>
        <v xml:space="preserve">17.5 </v>
      </c>
      <c r="D93" s="83" t="str">
        <f>IFERROR(VLOOKUP(C93,Hoja1!$A$2:$H$82,4,0),"")</f>
        <v>Monitoreo - Supervisión</v>
      </c>
      <c r="E93" s="83" t="str">
        <f>+IFERROR(VLOOKUP(C93,Hoja1!$A$1:$J$82,10,0),"")</f>
        <v>Evaluación y comunicación de deficiencias oportunamente (Evalúa los resultados, Comunica las deficiencias y Monitorea las medidas correctivas).</v>
      </c>
      <c r="F93" s="83" t="str">
        <f>+IFERROR(VLOOKUP(C93,Hoja1!$A$1:$I$82,3,0),"")</f>
        <v>Los procesos y/o servicios tercerizados, son evaluados acorde con su nivel de riesgos</v>
      </c>
      <c r="G93" s="82">
        <f>+IFERROR(VLOOKUP(C93,Hoja1!$A$1:$K$82,11,0),"")</f>
        <v>3</v>
      </c>
      <c r="H93" s="84">
        <f>+IFERROR(VLOOKUP(C93,Hoja1!$A$1:$L$82,12,0),"")</f>
        <v>3</v>
      </c>
      <c r="I93" s="77" t="str">
        <f t="shared" si="1"/>
        <v>Se encuentra presente y funciona correctamente, por lo tanto se requiere acciones o actividades  dirigidas a su mantenimiento dentro del marco de las lineas de defensa.</v>
      </c>
      <c r="J93" s="59">
        <v>79</v>
      </c>
      <c r="K93" s="88">
        <f>+VLOOKUP(C93,Hoja1!$A$1:$M$82,13,0)</f>
        <v>1</v>
      </c>
      <c r="L93" s="908"/>
      <c r="M93" s="85"/>
      <c r="N93" s="86"/>
      <c r="O93" s="86"/>
      <c r="P93" s="86"/>
      <c r="Q93" s="86"/>
      <c r="R93" s="86"/>
      <c r="S93" s="86"/>
      <c r="T93" s="56"/>
      <c r="U93" s="56"/>
      <c r="V93" s="56"/>
      <c r="W93" s="56"/>
      <c r="X93" s="56"/>
      <c r="Y93" s="56"/>
      <c r="Z93" s="56"/>
    </row>
    <row r="94" spans="1:26" ht="99.75" customHeight="1">
      <c r="A94" s="56"/>
      <c r="B94" s="81">
        <f t="shared" si="0"/>
        <v>80</v>
      </c>
      <c r="C94" s="82" t="str">
        <f t="array" ref="C94">+IFERROR(INDEX(Hoja1!$A$2:$A$82,MATCH(J94,Hoja1!$H$2:$H$82,0)),"")</f>
        <v xml:space="preserve">17.8 </v>
      </c>
      <c r="D94" s="83" t="str">
        <f>IFERROR(VLOOKUP(C94,Hoja1!$A$2:$H$82,4,0),"")</f>
        <v>Monitoreo - Supervisión</v>
      </c>
      <c r="E94" s="83" t="str">
        <f>+IFERROR(VLOOKUP(C94,Hoja1!$A$1:$J$82,10,0),"")</f>
        <v>Evaluación y comunicación de deficiencias oportunamente (Evalúa los resultados, Comunica las deficiencias y Monitorea las medidas correctivas).</v>
      </c>
      <c r="F94" s="83" t="str">
        <f>+IFERROR(VLOOKUP(C94,Hoja1!$A$1:$I$82,3,0),"")</f>
        <v>Evaluación de la efectividad de las acciones incluidas en los Planes de mejoramiento producto de las auditorías internas y de entes externos. (3ª Línea</v>
      </c>
      <c r="G94" s="82">
        <f>+IFERROR(VLOOKUP(C94,Hoja1!$A$1:$K$82,11,0),"")</f>
        <v>3</v>
      </c>
      <c r="H94" s="84">
        <f>+IFERROR(VLOOKUP(C94,Hoja1!$A$1:$L$82,12,0),"")</f>
        <v>3</v>
      </c>
      <c r="I94" s="77" t="str">
        <f t="shared" si="1"/>
        <v>Se encuentra presente y funciona correctamente, por lo tanto se requiere acciones o actividades  dirigidas a su mantenimiento dentro del marco de las lineas de defensa.</v>
      </c>
      <c r="J94" s="59">
        <v>80</v>
      </c>
      <c r="K94" s="88">
        <f>+VLOOKUP(C94,Hoja1!$A$1:$M$82,13,0)</f>
        <v>1</v>
      </c>
      <c r="L94" s="908"/>
      <c r="M94" s="85"/>
      <c r="N94" s="86"/>
      <c r="O94" s="86"/>
      <c r="P94" s="86"/>
      <c r="Q94" s="86"/>
      <c r="R94" s="86"/>
      <c r="S94" s="86"/>
      <c r="T94" s="56"/>
      <c r="U94" s="56"/>
      <c r="V94" s="56"/>
      <c r="W94" s="56"/>
      <c r="X94" s="56"/>
      <c r="Y94" s="56"/>
      <c r="Z94" s="56"/>
    </row>
    <row r="95" spans="1:26" ht="99.75" customHeight="1">
      <c r="A95" s="56"/>
      <c r="B95" s="81">
        <f t="shared" si="0"/>
        <v>81</v>
      </c>
      <c r="C95" s="82" t="str">
        <f t="array" ref="C95">+IFERROR(INDEX(Hoja1!$A$2:$A$82,MATCH(J95,Hoja1!$H$2:$H$82,0)),"")</f>
        <v xml:space="preserve">17.9 </v>
      </c>
      <c r="D95" s="83" t="str">
        <f>IFERROR(VLOOKUP(C95,Hoja1!$A$2:$H$82,4,0),"")</f>
        <v>Monitoreo - Supervisión</v>
      </c>
      <c r="E95" s="83" t="str">
        <f>+IFERROR(VLOOKUP(C95,Hoja1!$A$1:$J$82,10,0),"")</f>
        <v>Evaluación y comunicación de deficiencias oportunamente (Evalúa los resultados, Comunica las deficiencias y Monitorea las medidas correctivas).</v>
      </c>
      <c r="F95" s="83" t="str">
        <f>+IFERROR(VLOOKUP(C95,Hoja1!$A$1:$I$82,3,0),"")</f>
        <v>Las deficiencias de control interno son reportadas a los responsables de nivel jerárquico superior, para tomar la acciones correspondientes</v>
      </c>
      <c r="G95" s="82">
        <f>+IFERROR(VLOOKUP(C95,Hoja1!$A$1:$K$82,11,0),"")</f>
        <v>3</v>
      </c>
      <c r="H95" s="84">
        <f>+IFERROR(VLOOKUP(C95,Hoja1!$A$1:$L$82,12,0),"")</f>
        <v>3</v>
      </c>
      <c r="I95" s="77" t="str">
        <f t="shared" si="1"/>
        <v>Se encuentra presente y funciona correctamente, por lo tanto se requiere acciones o actividades  dirigidas a su mantenimiento dentro del marco de las lineas de defensa.</v>
      </c>
      <c r="J95" s="59">
        <v>81</v>
      </c>
      <c r="K95" s="88">
        <f>+VLOOKUP(C95,Hoja1!$A$1:$M$82,13,0)</f>
        <v>1</v>
      </c>
      <c r="L95" s="910"/>
      <c r="M95" s="85"/>
      <c r="N95" s="86"/>
      <c r="O95" s="86"/>
      <c r="P95" s="86"/>
      <c r="Q95" s="86"/>
      <c r="R95" s="86"/>
      <c r="S95" s="86"/>
      <c r="T95" s="56"/>
      <c r="U95" s="56"/>
      <c r="V95" s="56"/>
      <c r="W95" s="56"/>
      <c r="X95" s="56"/>
      <c r="Y95" s="56"/>
      <c r="Z95" s="56"/>
    </row>
    <row r="96" spans="1:26" ht="99.75" customHeight="1">
      <c r="A96" s="56"/>
      <c r="B96" s="87">
        <f t="shared" si="0"/>
        <v>82</v>
      </c>
      <c r="C96" s="82" t="str">
        <f t="array" ref="C96">+IFERROR(INDEX(Hoja1!$A$2:$A$82,MATCH(J96,Hoja1!$H$2:$H$82,0)),"")</f>
        <v/>
      </c>
      <c r="D96" s="83" t="str">
        <f>IFERROR(VLOOKUP(C96,Hoja1!$A$2:$H$82,4,0),"")</f>
        <v/>
      </c>
      <c r="E96" s="83" t="str">
        <f>+IFERROR(VLOOKUP(C96,Hoja1!$A$1:$J$82,10,0),"")</f>
        <v/>
      </c>
      <c r="F96" s="83" t="str">
        <f>+IFERROR(VLOOKUP(C96,Hoja1!$A$1:$I$82,3,0),"")</f>
        <v/>
      </c>
      <c r="G96" s="82" t="str">
        <f>+IFERROR(VLOOKUP(C96,Hoja1!$A$1:$K$82,11,0),"")</f>
        <v/>
      </c>
      <c r="H96" s="84" t="str">
        <f>+IFERROR(VLOOKUP(C96,Hoja1!$A$1:$L$82,12,0),"")</f>
        <v/>
      </c>
      <c r="I96" s="82"/>
      <c r="J96" s="59">
        <v>82</v>
      </c>
      <c r="K96" s="89"/>
      <c r="L96" s="86"/>
      <c r="M96" s="85"/>
      <c r="N96" s="86"/>
      <c r="O96" s="86"/>
      <c r="P96" s="86"/>
      <c r="Q96" s="86"/>
      <c r="R96" s="86"/>
      <c r="S96" s="86"/>
      <c r="T96" s="56"/>
      <c r="U96" s="56"/>
      <c r="V96" s="56"/>
      <c r="W96" s="56"/>
      <c r="X96" s="56"/>
      <c r="Y96" s="56"/>
      <c r="Z96" s="56"/>
    </row>
    <row r="97" spans="1:26" ht="99.75" customHeight="1">
      <c r="A97" s="56"/>
      <c r="B97" s="81">
        <f t="shared" si="0"/>
        <v>83</v>
      </c>
      <c r="C97" s="82" t="str">
        <f t="array" ref="C97">+IFERROR(INDEX(Hoja1!$A$2:$A$82,MATCH(J97,Hoja1!$H$2:$H$82,0)),"")</f>
        <v/>
      </c>
      <c r="D97" s="83" t="str">
        <f>IFERROR(VLOOKUP(C97,Hoja1!$A$2:$H$82,4,0),"")</f>
        <v/>
      </c>
      <c r="E97" s="83" t="str">
        <f>+IFERROR(VLOOKUP(C97,Hoja1!$A$1:$J$82,10,0),"")</f>
        <v/>
      </c>
      <c r="F97" s="83" t="str">
        <f>+IFERROR(VLOOKUP(C97,Hoja1!$A$1:$I$82,3,0),"")</f>
        <v/>
      </c>
      <c r="G97" s="82" t="str">
        <f>+IFERROR(VLOOKUP(C97,Hoja1!$A$1:$K$82,11,0),"")</f>
        <v/>
      </c>
      <c r="H97" s="84" t="str">
        <f>+IFERROR(VLOOKUP(C97,Hoja1!$A$1:$L$82,12,0),"")</f>
        <v/>
      </c>
      <c r="I97" s="82"/>
      <c r="J97" s="59">
        <v>83</v>
      </c>
      <c r="K97" s="90"/>
      <c r="L97" s="56"/>
      <c r="M97" s="85"/>
      <c r="N97" s="86"/>
      <c r="O97" s="86"/>
      <c r="P97" s="86"/>
      <c r="Q97" s="86"/>
      <c r="R97" s="86"/>
      <c r="S97" s="86"/>
      <c r="T97" s="56"/>
      <c r="U97" s="56"/>
      <c r="V97" s="56"/>
      <c r="W97" s="56"/>
      <c r="X97" s="56"/>
      <c r="Y97" s="56"/>
      <c r="Z97" s="56"/>
    </row>
    <row r="98" spans="1:26" ht="99.75" customHeight="1">
      <c r="A98" s="56"/>
      <c r="B98" s="87">
        <f t="shared" si="0"/>
        <v>84</v>
      </c>
      <c r="C98" s="82" t="str">
        <f t="array" ref="C98">+IFERROR(INDEX(Hoja1!$A$2:$A$82,MATCH(J98,Hoja1!$H$2:$H$82,0)),"")</f>
        <v/>
      </c>
      <c r="D98" s="83" t="str">
        <f>IFERROR(VLOOKUP(C98,Hoja1!$A$2:$H$82,4,0),"")</f>
        <v/>
      </c>
      <c r="E98" s="83" t="str">
        <f>+IFERROR(VLOOKUP(C98,Hoja1!$A$1:$J$82,10,0),"")</f>
        <v/>
      </c>
      <c r="F98" s="83" t="str">
        <f>+IFERROR(VLOOKUP(C98,Hoja1!$A$1:$I$82,3,0),"")</f>
        <v/>
      </c>
      <c r="G98" s="82" t="str">
        <f>+IFERROR(VLOOKUP(C98,Hoja1!$A$1:$K$82,11,0),"")</f>
        <v/>
      </c>
      <c r="H98" s="84" t="str">
        <f>+IFERROR(VLOOKUP(C98,Hoja1!$A$1:$L$82,12,0),"")</f>
        <v/>
      </c>
      <c r="I98" s="82"/>
      <c r="J98" s="59">
        <v>84</v>
      </c>
      <c r="K98" s="89"/>
      <c r="L98" s="56"/>
      <c r="M98" s="85"/>
      <c r="N98" s="86"/>
      <c r="O98" s="86"/>
      <c r="P98" s="86"/>
      <c r="Q98" s="86"/>
      <c r="R98" s="86"/>
      <c r="S98" s="86"/>
      <c r="T98" s="56"/>
      <c r="U98" s="56"/>
      <c r="V98" s="56"/>
      <c r="W98" s="56"/>
      <c r="X98" s="56"/>
      <c r="Y98" s="56"/>
      <c r="Z98" s="56"/>
    </row>
    <row r="99" spans="1:26" ht="99.75" customHeight="1">
      <c r="A99" s="56"/>
      <c r="B99" s="81">
        <f t="shared" si="0"/>
        <v>85</v>
      </c>
      <c r="C99" s="82" t="str">
        <f t="array" ref="C99">+IFERROR(INDEX(Hoja1!$A$2:$A$82,MATCH(J99,Hoja1!$H$2:$H$82,0)),"")</f>
        <v/>
      </c>
      <c r="D99" s="83" t="str">
        <f>IFERROR(VLOOKUP(C99,Hoja1!$A$2:$H$82,4,0),"")</f>
        <v/>
      </c>
      <c r="E99" s="83" t="str">
        <f>+IFERROR(VLOOKUP(C99,Hoja1!$A$1:$J$82,10,0),"")</f>
        <v/>
      </c>
      <c r="F99" s="83" t="str">
        <f>+IFERROR(VLOOKUP(C99,Hoja1!$A$1:$I$82,3,0),"")</f>
        <v/>
      </c>
      <c r="G99" s="82" t="str">
        <f>+IFERROR(VLOOKUP(C99,Hoja1!$A$1:$K$82,11,0),"")</f>
        <v/>
      </c>
      <c r="H99" s="84" t="str">
        <f>+IFERROR(VLOOKUP(C99,Hoja1!$A$1:$L$82,12,0),"")</f>
        <v/>
      </c>
      <c r="I99" s="82"/>
      <c r="J99" s="59">
        <v>85</v>
      </c>
      <c r="K99" s="89"/>
      <c r="L99" s="56"/>
      <c r="M99" s="85"/>
      <c r="N99" s="86"/>
      <c r="O99" s="86"/>
      <c r="P99" s="86"/>
      <c r="Q99" s="86"/>
      <c r="R99" s="86"/>
      <c r="S99" s="86"/>
      <c r="T99" s="56"/>
      <c r="U99" s="56"/>
      <c r="V99" s="56"/>
      <c r="W99" s="56"/>
      <c r="X99" s="56"/>
      <c r="Y99" s="56"/>
      <c r="Z99" s="56"/>
    </row>
    <row r="100" spans="1:26" ht="99.75" customHeight="1">
      <c r="A100" s="56"/>
      <c r="B100" s="81">
        <f t="shared" si="0"/>
        <v>86</v>
      </c>
      <c r="C100" s="82" t="str">
        <f t="array" ref="C100">+IFERROR(INDEX(Hoja1!$A$2:$A$82,MATCH(J100,Hoja1!$H$2:$H$82,0)),"")</f>
        <v/>
      </c>
      <c r="D100" s="83" t="str">
        <f>IFERROR(VLOOKUP(C100,Hoja1!$A$2:$H$82,4,0),"")</f>
        <v/>
      </c>
      <c r="E100" s="83" t="str">
        <f>+IFERROR(VLOOKUP(C100,Hoja1!$A$1:$J$82,10,0),"")</f>
        <v/>
      </c>
      <c r="F100" s="83" t="str">
        <f>+IFERROR(VLOOKUP(C100,Hoja1!$A$1:$I$82,3,0),"")</f>
        <v/>
      </c>
      <c r="G100" s="82" t="str">
        <f>+IFERROR(VLOOKUP(C100,Hoja1!$A$1:$K$82,11,0),"")</f>
        <v/>
      </c>
      <c r="H100" s="84" t="str">
        <f>+IFERROR(VLOOKUP(C100,Hoja1!$A$1:$L$82,12,0),"")</f>
        <v/>
      </c>
      <c r="I100" s="82"/>
      <c r="J100" s="59">
        <v>86</v>
      </c>
      <c r="K100" s="89"/>
      <c r="L100" s="56"/>
      <c r="M100" s="85"/>
      <c r="N100" s="86"/>
      <c r="O100" s="86"/>
      <c r="P100" s="86"/>
      <c r="Q100" s="86"/>
      <c r="R100" s="86"/>
      <c r="S100" s="86"/>
      <c r="T100" s="56"/>
      <c r="U100" s="56"/>
      <c r="V100" s="56"/>
      <c r="W100" s="56"/>
      <c r="X100" s="56"/>
      <c r="Y100" s="56"/>
      <c r="Z100" s="56"/>
    </row>
    <row r="101" spans="1:26" ht="99.75" customHeight="1">
      <c r="A101" s="56"/>
      <c r="B101" s="81">
        <f t="shared" si="0"/>
        <v>87</v>
      </c>
      <c r="C101" s="82" t="str">
        <f t="array" ref="C101">+IFERROR(INDEX(Hoja1!$A$2:$A$82,MATCH(J101,Hoja1!$H$2:$H$82,0)),"")</f>
        <v/>
      </c>
      <c r="D101" s="83" t="str">
        <f>IFERROR(VLOOKUP(C101,Hoja1!$A$2:$H$82,4,0),"")</f>
        <v/>
      </c>
      <c r="E101" s="83" t="str">
        <f>+IFERROR(VLOOKUP(C101,Hoja1!$A$1:$J$82,10,0),"")</f>
        <v/>
      </c>
      <c r="F101" s="83" t="str">
        <f>+IFERROR(VLOOKUP(C101,Hoja1!$A$1:$I$82,3,0),"")</f>
        <v/>
      </c>
      <c r="G101" s="82" t="str">
        <f>+IFERROR(VLOOKUP(C101,Hoja1!$A$1:$K$82,11,0),"")</f>
        <v/>
      </c>
      <c r="H101" s="84" t="str">
        <f>+IFERROR(VLOOKUP(C101,Hoja1!$A$1:$L$82,12,0),"")</f>
        <v/>
      </c>
      <c r="I101" s="82"/>
      <c r="J101" s="59">
        <v>87</v>
      </c>
      <c r="K101" s="89"/>
      <c r="L101" s="56"/>
      <c r="M101" s="85"/>
      <c r="N101" s="86"/>
      <c r="O101" s="86"/>
      <c r="P101" s="86"/>
      <c r="Q101" s="86"/>
      <c r="R101" s="86"/>
      <c r="S101" s="86"/>
      <c r="T101" s="56"/>
      <c r="U101" s="56"/>
      <c r="V101" s="56"/>
      <c r="W101" s="56"/>
      <c r="X101" s="56"/>
      <c r="Y101" s="56"/>
      <c r="Z101" s="56"/>
    </row>
    <row r="102" spans="1:26" ht="99.75" customHeight="1">
      <c r="A102" s="56"/>
      <c r="B102" s="87">
        <f t="shared" si="0"/>
        <v>88</v>
      </c>
      <c r="C102" s="82" t="str">
        <f t="array" ref="C102">+IFERROR(INDEX(Hoja1!$A$2:$A$82,MATCH(J102,Hoja1!$H$2:$H$82,0)),"")</f>
        <v/>
      </c>
      <c r="D102" s="83" t="str">
        <f>IFERROR(VLOOKUP(C102,Hoja1!$A$2:$H$82,4,0),"")</f>
        <v/>
      </c>
      <c r="E102" s="83" t="str">
        <f>+IFERROR(VLOOKUP(C102,Hoja1!$A$1:$J$82,10,0),"")</f>
        <v/>
      </c>
      <c r="F102" s="83" t="str">
        <f>+IFERROR(VLOOKUP(C102,Hoja1!$A$1:$I$82,3,0),"")</f>
        <v/>
      </c>
      <c r="G102" s="82" t="str">
        <f>+IFERROR(VLOOKUP(C102,Hoja1!$A$1:$K$82,11,0),"")</f>
        <v/>
      </c>
      <c r="H102" s="84" t="str">
        <f>+IFERROR(VLOOKUP(C102,Hoja1!$A$1:$L$82,12,0),"")</f>
        <v/>
      </c>
      <c r="I102" s="82"/>
      <c r="J102" s="59">
        <v>88</v>
      </c>
      <c r="K102" s="89"/>
      <c r="L102" s="56"/>
      <c r="M102" s="85"/>
      <c r="N102" s="86"/>
      <c r="O102" s="86"/>
      <c r="P102" s="86"/>
      <c r="Q102" s="86"/>
      <c r="R102" s="86"/>
      <c r="S102" s="86"/>
      <c r="T102" s="56"/>
      <c r="U102" s="56"/>
      <c r="V102" s="56"/>
      <c r="W102" s="56"/>
      <c r="X102" s="56"/>
      <c r="Y102" s="56"/>
      <c r="Z102" s="56"/>
    </row>
    <row r="103" spans="1:26" ht="99.75" customHeight="1">
      <c r="A103" s="56"/>
      <c r="B103" s="81">
        <f t="shared" si="0"/>
        <v>89</v>
      </c>
      <c r="C103" s="82" t="str">
        <f t="array" ref="C103">+IFERROR(INDEX(Hoja1!$A$2:$A$82,MATCH(J103,Hoja1!$H$2:$H$82,0)),"")</f>
        <v/>
      </c>
      <c r="D103" s="83" t="str">
        <f>IFERROR(VLOOKUP(C103,Hoja1!$A$2:$H$82,4,0),"")</f>
        <v/>
      </c>
      <c r="E103" s="83" t="str">
        <f>+IFERROR(VLOOKUP(C103,Hoja1!$A$1:$J$82,10,0),"")</f>
        <v/>
      </c>
      <c r="F103" s="83" t="str">
        <f>+IFERROR(VLOOKUP(C103,Hoja1!$A$1:$I$82,3,0),"")</f>
        <v/>
      </c>
      <c r="G103" s="82" t="str">
        <f>+IFERROR(VLOOKUP(C103,Hoja1!$A$1:$K$82,11,0),"")</f>
        <v/>
      </c>
      <c r="H103" s="84" t="str">
        <f>+IFERROR(VLOOKUP(C103,Hoja1!$A$1:$L$82,12,0),"")</f>
        <v/>
      </c>
      <c r="I103" s="82"/>
      <c r="J103" s="59">
        <v>89</v>
      </c>
      <c r="K103" s="89"/>
      <c r="L103" s="56"/>
      <c r="M103" s="85"/>
      <c r="N103" s="86"/>
      <c r="O103" s="86"/>
      <c r="P103" s="86"/>
      <c r="Q103" s="86"/>
      <c r="R103" s="86"/>
      <c r="S103" s="86"/>
      <c r="T103" s="56"/>
      <c r="U103" s="56"/>
      <c r="V103" s="56"/>
      <c r="W103" s="56"/>
      <c r="X103" s="56"/>
      <c r="Y103" s="56"/>
      <c r="Z103" s="56"/>
    </row>
    <row r="104" spans="1:26" ht="99.75" customHeight="1">
      <c r="A104" s="56"/>
      <c r="B104" s="87">
        <f t="shared" si="0"/>
        <v>90</v>
      </c>
      <c r="C104" s="82" t="str">
        <f t="array" ref="C104">+IFERROR(INDEX(Hoja1!$A$2:$A$82,MATCH(J104,Hoja1!$H$2:$H$82,0)),"")</f>
        <v/>
      </c>
      <c r="D104" s="83" t="str">
        <f>IFERROR(VLOOKUP(C104,Hoja1!$A$2:$H$82,4,0),"")</f>
        <v/>
      </c>
      <c r="E104" s="83" t="str">
        <f>+IFERROR(VLOOKUP(C104,Hoja1!$A$1:$J$82,10,0),"")</f>
        <v/>
      </c>
      <c r="F104" s="83" t="str">
        <f>+IFERROR(VLOOKUP(C104,Hoja1!$A$1:$I$82,3,0),"")</f>
        <v/>
      </c>
      <c r="G104" s="82" t="str">
        <f>+IFERROR(VLOOKUP(C104,Hoja1!$A$1:$K$82,11,0),"")</f>
        <v/>
      </c>
      <c r="H104" s="84" t="str">
        <f>+IFERROR(VLOOKUP(C104,Hoja1!$A$1:$L$82,12,0),"")</f>
        <v/>
      </c>
      <c r="I104" s="82"/>
      <c r="J104" s="59">
        <v>90</v>
      </c>
      <c r="K104" s="89"/>
      <c r="L104" s="56"/>
      <c r="M104" s="85"/>
      <c r="N104" s="86"/>
      <c r="O104" s="86"/>
      <c r="P104" s="86"/>
      <c r="Q104" s="86"/>
      <c r="R104" s="86"/>
      <c r="S104" s="86"/>
      <c r="T104" s="56"/>
      <c r="U104" s="56"/>
      <c r="V104" s="56"/>
      <c r="W104" s="56"/>
      <c r="X104" s="56"/>
      <c r="Y104" s="56"/>
      <c r="Z104" s="56"/>
    </row>
    <row r="105" spans="1:26" ht="99.75" customHeight="1">
      <c r="A105" s="56"/>
      <c r="B105" s="81">
        <f t="shared" si="0"/>
        <v>91</v>
      </c>
      <c r="C105" s="82" t="str">
        <f t="array" ref="C105">+IFERROR(INDEX(Hoja1!$A$2:$A$82,MATCH(J105,Hoja1!$H$2:$H$82,0)),"")</f>
        <v/>
      </c>
      <c r="D105" s="83" t="str">
        <f>IFERROR(VLOOKUP(C105,Hoja1!$A$2:$H$82,4,0),"")</f>
        <v/>
      </c>
      <c r="E105" s="83" t="str">
        <f>+IFERROR(VLOOKUP(C105,Hoja1!$A$1:$J$82,10,0),"")</f>
        <v/>
      </c>
      <c r="F105" s="83" t="str">
        <f>+IFERROR(VLOOKUP(C105,Hoja1!$A$1:$I$82,3,0),"")</f>
        <v/>
      </c>
      <c r="G105" s="82" t="str">
        <f>+IFERROR(VLOOKUP(C105,Hoja1!$A$1:$K$82,11,0),"")</f>
        <v/>
      </c>
      <c r="H105" s="84" t="str">
        <f>+IFERROR(VLOOKUP(C105,Hoja1!$A$1:$L$82,12,0),"")</f>
        <v/>
      </c>
      <c r="I105" s="82"/>
      <c r="J105" s="59">
        <v>91</v>
      </c>
      <c r="K105" s="89"/>
      <c r="L105" s="56"/>
      <c r="M105" s="85"/>
      <c r="N105" s="86"/>
      <c r="O105" s="86"/>
      <c r="P105" s="86"/>
      <c r="Q105" s="86"/>
      <c r="R105" s="86"/>
      <c r="S105" s="86"/>
      <c r="T105" s="56"/>
      <c r="U105" s="56"/>
      <c r="V105" s="56"/>
      <c r="W105" s="56"/>
      <c r="X105" s="56"/>
      <c r="Y105" s="56"/>
      <c r="Z105" s="56"/>
    </row>
    <row r="106" spans="1:26" ht="99.75" customHeight="1">
      <c r="A106" s="56"/>
      <c r="B106" s="81">
        <f t="shared" si="0"/>
        <v>92</v>
      </c>
      <c r="C106" s="82" t="str">
        <f t="array" ref="C106">+IFERROR(INDEX(Hoja1!$A$2:$A$82,MATCH(J106,Hoja1!$H$2:$H$82,0)),"")</f>
        <v/>
      </c>
      <c r="D106" s="83" t="str">
        <f>IFERROR(VLOOKUP(C106,Hoja1!$A$2:$H$82,4,0),"")</f>
        <v/>
      </c>
      <c r="E106" s="83" t="str">
        <f>+IFERROR(VLOOKUP(C106,Hoja1!$A$1:$J$82,10,0),"")</f>
        <v/>
      </c>
      <c r="F106" s="83" t="str">
        <f>+IFERROR(VLOOKUP(C106,Hoja1!$A$1:$I$82,3,0),"")</f>
        <v/>
      </c>
      <c r="G106" s="82" t="str">
        <f>+IFERROR(VLOOKUP(C106,Hoja1!$A$1:$K$82,11,0),"")</f>
        <v/>
      </c>
      <c r="H106" s="84" t="str">
        <f>+IFERROR(VLOOKUP(C106,Hoja1!$A$1:$L$82,12,0),"")</f>
        <v/>
      </c>
      <c r="I106" s="82"/>
      <c r="J106" s="59">
        <v>92</v>
      </c>
      <c r="K106" s="89"/>
      <c r="L106" s="56"/>
      <c r="M106" s="85"/>
      <c r="N106" s="86"/>
      <c r="O106" s="86"/>
      <c r="P106" s="86"/>
      <c r="Q106" s="86"/>
      <c r="R106" s="86"/>
      <c r="S106" s="86"/>
      <c r="T106" s="56"/>
      <c r="U106" s="56"/>
      <c r="V106" s="56"/>
      <c r="W106" s="56"/>
      <c r="X106" s="56"/>
      <c r="Y106" s="56"/>
      <c r="Z106" s="56"/>
    </row>
    <row r="107" spans="1:26" ht="99.75" customHeight="1">
      <c r="A107" s="56"/>
      <c r="B107" s="81">
        <f t="shared" si="0"/>
        <v>93</v>
      </c>
      <c r="C107" s="82" t="str">
        <f t="array" ref="C107">+IFERROR(INDEX(Hoja1!$A$2:$A$82,MATCH(J107,Hoja1!$H$2:$H$82,0)),"")</f>
        <v/>
      </c>
      <c r="D107" s="83" t="str">
        <f>IFERROR(VLOOKUP(C107,Hoja1!$A$2:$H$82,4,0),"")</f>
        <v/>
      </c>
      <c r="E107" s="83" t="str">
        <f>+IFERROR(VLOOKUP(C107,Hoja1!$A$1:$J$82,10,0),"")</f>
        <v/>
      </c>
      <c r="F107" s="83" t="str">
        <f>+IFERROR(VLOOKUP(C107,Hoja1!$A$1:$I$82,3,0),"")</f>
        <v/>
      </c>
      <c r="G107" s="82" t="str">
        <f>+IFERROR(VLOOKUP(C107,Hoja1!$A$1:$K$82,11,0),"")</f>
        <v/>
      </c>
      <c r="H107" s="84" t="str">
        <f>+IFERROR(VLOOKUP(C107,Hoja1!$A$1:$L$82,12,0),"")</f>
        <v/>
      </c>
      <c r="I107" s="82"/>
      <c r="J107" s="59">
        <v>93</v>
      </c>
      <c r="K107" s="89"/>
      <c r="L107" s="56"/>
      <c r="M107" s="85"/>
      <c r="N107" s="86"/>
      <c r="O107" s="86"/>
      <c r="P107" s="86"/>
      <c r="Q107" s="86"/>
      <c r="R107" s="86"/>
      <c r="S107" s="86"/>
      <c r="T107" s="56"/>
      <c r="U107" s="56"/>
      <c r="V107" s="56"/>
      <c r="W107" s="56"/>
      <c r="X107" s="56"/>
      <c r="Y107" s="56"/>
      <c r="Z107" s="56"/>
    </row>
    <row r="108" spans="1:26" ht="99.75" customHeight="1">
      <c r="A108" s="56"/>
      <c r="B108" s="87">
        <f t="shared" si="0"/>
        <v>94</v>
      </c>
      <c r="C108" s="82" t="str">
        <f t="array" ref="C108">+IFERROR(INDEX(Hoja1!$A$2:$A$82,MATCH(J108,Hoja1!$H$2:$H$82,0)),"")</f>
        <v/>
      </c>
      <c r="D108" s="83" t="str">
        <f>IFERROR(VLOOKUP(C108,Hoja1!$A$2:$H$82,4,0),"")</f>
        <v/>
      </c>
      <c r="E108" s="83" t="str">
        <f>+IFERROR(VLOOKUP(C108,Hoja1!$A$1:$J$82,10,0),"")</f>
        <v/>
      </c>
      <c r="F108" s="83" t="str">
        <f>+IFERROR(VLOOKUP(C108,Hoja1!$A$1:$I$82,3,0),"")</f>
        <v/>
      </c>
      <c r="G108" s="82" t="str">
        <f>+IFERROR(VLOOKUP(C108,Hoja1!$A$1:$K$82,11,0),"")</f>
        <v/>
      </c>
      <c r="H108" s="84" t="str">
        <f>+IFERROR(VLOOKUP(C108,Hoja1!$A$1:$L$82,12,0),"")</f>
        <v/>
      </c>
      <c r="I108" s="82"/>
      <c r="J108" s="59">
        <v>94</v>
      </c>
      <c r="K108" s="89"/>
      <c r="L108" s="56"/>
      <c r="M108" s="85"/>
      <c r="N108" s="86"/>
      <c r="O108" s="86"/>
      <c r="P108" s="86"/>
      <c r="Q108" s="86"/>
      <c r="R108" s="86"/>
      <c r="S108" s="86"/>
      <c r="T108" s="56"/>
      <c r="U108" s="56"/>
      <c r="V108" s="56"/>
      <c r="W108" s="56"/>
      <c r="X108" s="56"/>
      <c r="Y108" s="56"/>
      <c r="Z108" s="56"/>
    </row>
    <row r="109" spans="1:26" ht="99.75" customHeight="1">
      <c r="A109" s="56"/>
      <c r="B109" s="81">
        <f t="shared" si="0"/>
        <v>95</v>
      </c>
      <c r="C109" s="82" t="str">
        <f t="array" ref="C109">+IFERROR(INDEX(Hoja1!$A$2:$A$82,MATCH(J109,Hoja1!$H$2:$H$82,0)),"")</f>
        <v/>
      </c>
      <c r="D109" s="83" t="str">
        <f>IFERROR(VLOOKUP(C109,Hoja1!$A$2:$H$82,4,0),"")</f>
        <v/>
      </c>
      <c r="E109" s="83" t="str">
        <f>+IFERROR(VLOOKUP(C109,Hoja1!$A$1:$J$82,10,0),"")</f>
        <v/>
      </c>
      <c r="F109" s="83" t="str">
        <f>+IFERROR(VLOOKUP(C109,Hoja1!$A$1:$I$82,3,0),"")</f>
        <v/>
      </c>
      <c r="G109" s="82" t="str">
        <f>+IFERROR(VLOOKUP(C109,Hoja1!$A$1:$K$82,11,0),"")</f>
        <v/>
      </c>
      <c r="H109" s="84" t="str">
        <f>+IFERROR(VLOOKUP(C109,Hoja1!$A$1:$L$82,12,0),"")</f>
        <v/>
      </c>
      <c r="I109" s="82"/>
      <c r="J109" s="59">
        <v>95</v>
      </c>
      <c r="K109" s="89"/>
      <c r="L109" s="56"/>
      <c r="M109" s="85"/>
      <c r="N109" s="86"/>
      <c r="O109" s="86"/>
      <c r="P109" s="86"/>
      <c r="Q109" s="86"/>
      <c r="R109" s="86"/>
      <c r="S109" s="86"/>
      <c r="T109" s="56"/>
      <c r="U109" s="56"/>
      <c r="V109" s="56"/>
      <c r="W109" s="56"/>
      <c r="X109" s="56"/>
      <c r="Y109" s="56"/>
      <c r="Z109" s="56"/>
    </row>
    <row r="110" spans="1:26" ht="99.75" customHeight="1">
      <c r="A110" s="56"/>
      <c r="B110" s="87">
        <f t="shared" si="0"/>
        <v>96</v>
      </c>
      <c r="C110" s="82" t="str">
        <f t="array" ref="C110">+IFERROR(INDEX(Hoja1!$A$2:$A$82,MATCH(J110,Hoja1!$H$2:$H$82,0)),"")</f>
        <v/>
      </c>
      <c r="D110" s="83" t="str">
        <f>IFERROR(VLOOKUP(C110,Hoja1!$A$2:$H$82,4,0),"")</f>
        <v/>
      </c>
      <c r="E110" s="83" t="str">
        <f>+IFERROR(VLOOKUP(C110,Hoja1!$A$1:$J$82,10,0),"")</f>
        <v/>
      </c>
      <c r="F110" s="83" t="str">
        <f>+IFERROR(VLOOKUP(C110,Hoja1!$A$1:$I$82,3,0),"")</f>
        <v/>
      </c>
      <c r="G110" s="82" t="str">
        <f>+IFERROR(VLOOKUP(C110,Hoja1!$A$1:$K$82,11,0),"")</f>
        <v/>
      </c>
      <c r="H110" s="84" t="str">
        <f>+IFERROR(VLOOKUP(C110,Hoja1!$A$1:$L$82,12,0),"")</f>
        <v/>
      </c>
      <c r="I110" s="82"/>
      <c r="J110" s="59">
        <v>96</v>
      </c>
      <c r="K110" s="89"/>
      <c r="L110" s="56"/>
      <c r="M110" s="85"/>
      <c r="N110" s="86"/>
      <c r="O110" s="86"/>
      <c r="P110" s="86"/>
      <c r="Q110" s="86"/>
      <c r="R110" s="86"/>
      <c r="S110" s="86"/>
      <c r="T110" s="56"/>
      <c r="U110" s="56"/>
      <c r="V110" s="56"/>
      <c r="W110" s="56"/>
      <c r="X110" s="56"/>
      <c r="Y110" s="56"/>
      <c r="Z110" s="56"/>
    </row>
    <row r="111" spans="1:26" ht="99.75" customHeight="1">
      <c r="A111" s="56"/>
      <c r="B111" s="81">
        <f t="shared" si="0"/>
        <v>97</v>
      </c>
      <c r="C111" s="82" t="str">
        <f t="array" ref="C111">+IFERROR(INDEX(Hoja1!$A$2:$A$82,MATCH(J111,Hoja1!$H$2:$H$82,0)),"")</f>
        <v/>
      </c>
      <c r="D111" s="83" t="str">
        <f>IFERROR(VLOOKUP(C111,Hoja1!$A$2:$H$82,4,0),"")</f>
        <v/>
      </c>
      <c r="E111" s="83" t="str">
        <f>+IFERROR(VLOOKUP(C111,Hoja1!$A$1:$J$82,10,0),"")</f>
        <v/>
      </c>
      <c r="F111" s="83" t="str">
        <f>+IFERROR(VLOOKUP(C111,Hoja1!$A$1:$I$82,3,0),"")</f>
        <v/>
      </c>
      <c r="G111" s="82" t="str">
        <f>+IFERROR(VLOOKUP(C111,Hoja1!$A$1:$K$82,11,0),"")</f>
        <v/>
      </c>
      <c r="H111" s="84" t="str">
        <f>+IFERROR(VLOOKUP(C111,Hoja1!$A$1:$L$82,12,0),"")</f>
        <v/>
      </c>
      <c r="I111" s="82"/>
      <c r="J111" s="59">
        <v>97</v>
      </c>
      <c r="K111" s="89"/>
      <c r="L111" s="56"/>
      <c r="M111" s="85"/>
      <c r="N111" s="86"/>
      <c r="O111" s="86"/>
      <c r="P111" s="86"/>
      <c r="Q111" s="86"/>
      <c r="R111" s="86"/>
      <c r="S111" s="86"/>
      <c r="T111" s="56"/>
      <c r="U111" s="56"/>
      <c r="V111" s="56"/>
      <c r="W111" s="56"/>
      <c r="X111" s="56"/>
      <c r="Y111" s="56"/>
      <c r="Z111" s="56"/>
    </row>
    <row r="112" spans="1:26" ht="99.75" customHeight="1">
      <c r="A112" s="56"/>
      <c r="B112" s="81">
        <f t="shared" si="0"/>
        <v>98</v>
      </c>
      <c r="C112" s="82" t="str">
        <f t="array" ref="C112">+IFERROR(INDEX(Hoja1!$A$2:$A$82,MATCH(J112,Hoja1!$H$2:$H$82,0)),"")</f>
        <v/>
      </c>
      <c r="D112" s="83" t="str">
        <f>IFERROR(VLOOKUP(C112,Hoja1!$A$2:$H$82,4,0),"")</f>
        <v/>
      </c>
      <c r="E112" s="83" t="str">
        <f>+IFERROR(VLOOKUP(C112,Hoja1!$A$1:$J$82,10,0),"")</f>
        <v/>
      </c>
      <c r="F112" s="83" t="str">
        <f>+IFERROR(VLOOKUP(C112,Hoja1!$A$1:$I$82,3,0),"")</f>
        <v/>
      </c>
      <c r="G112" s="82" t="str">
        <f>+IFERROR(VLOOKUP(C112,Hoja1!$A$1:$K$82,11,0),"")</f>
        <v/>
      </c>
      <c r="H112" s="84" t="str">
        <f>+IFERROR(VLOOKUP(C112,Hoja1!$A$1:$L$82,12,0),"")</f>
        <v/>
      </c>
      <c r="I112" s="82"/>
      <c r="J112" s="59">
        <v>98</v>
      </c>
      <c r="K112" s="89"/>
      <c r="L112" s="56"/>
      <c r="M112" s="85"/>
      <c r="N112" s="86"/>
      <c r="O112" s="86"/>
      <c r="P112" s="86"/>
      <c r="Q112" s="86"/>
      <c r="R112" s="86"/>
      <c r="S112" s="86"/>
      <c r="T112" s="56"/>
      <c r="U112" s="56"/>
      <c r="V112" s="56"/>
      <c r="W112" s="56"/>
      <c r="X112" s="56"/>
      <c r="Y112" s="56"/>
      <c r="Z112" s="56"/>
    </row>
    <row r="113" spans="1:26" ht="99.75" customHeight="1">
      <c r="A113" s="56"/>
      <c r="B113" s="81">
        <f t="shared" si="0"/>
        <v>99</v>
      </c>
      <c r="C113" s="82" t="str">
        <f t="array" ref="C113">+IFERROR(INDEX(Hoja1!$A$2:$A$82,MATCH(J113,Hoja1!$H$2:$H$82,0)),"")</f>
        <v/>
      </c>
      <c r="D113" s="83" t="str">
        <f>IFERROR(VLOOKUP(C113,Hoja1!$A$2:$H$82,4,0),"")</f>
        <v/>
      </c>
      <c r="E113" s="83" t="str">
        <f>+IFERROR(VLOOKUP(C113,Hoja1!$A$1:$J$82,10,0),"")</f>
        <v/>
      </c>
      <c r="F113" s="83" t="str">
        <f>+IFERROR(VLOOKUP(C113,Hoja1!$A$1:$I$82,3,0),"")</f>
        <v/>
      </c>
      <c r="G113" s="82" t="str">
        <f>+IFERROR(VLOOKUP(C113,Hoja1!$A$1:$K$82,11,0),"")</f>
        <v/>
      </c>
      <c r="H113" s="84" t="str">
        <f>+IFERROR(VLOOKUP(C113,Hoja1!$A$1:$L$82,12,0),"")</f>
        <v/>
      </c>
      <c r="I113" s="82"/>
      <c r="J113" s="59">
        <v>99</v>
      </c>
      <c r="K113" s="89"/>
      <c r="L113" s="56"/>
      <c r="M113" s="85"/>
      <c r="N113" s="86"/>
      <c r="O113" s="86"/>
      <c r="P113" s="86"/>
      <c r="Q113" s="86"/>
      <c r="R113" s="86"/>
      <c r="S113" s="86"/>
      <c r="T113" s="56"/>
      <c r="U113" s="56"/>
      <c r="V113" s="56"/>
      <c r="W113" s="56"/>
      <c r="X113" s="56"/>
      <c r="Y113" s="56"/>
      <c r="Z113" s="56"/>
    </row>
    <row r="114" spans="1:26" ht="99.75" customHeight="1">
      <c r="A114" s="56"/>
      <c r="B114" s="81">
        <f t="shared" si="0"/>
        <v>100</v>
      </c>
      <c r="C114" s="82" t="str">
        <f t="array" ref="C114">+IFERROR(INDEX(Hoja1!$A$2:$A$82,MATCH(J114,Hoja1!$H$2:$H$82,0)),"")</f>
        <v/>
      </c>
      <c r="D114" s="83" t="str">
        <f>IFERROR(VLOOKUP(C114,Hoja1!$A$2:$H$82,4,0),"")</f>
        <v/>
      </c>
      <c r="E114" s="83" t="str">
        <f>+IFERROR(VLOOKUP(C114,Hoja1!$A$1:$J$82,10,0),"")</f>
        <v/>
      </c>
      <c r="F114" s="83" t="str">
        <f>+IFERROR(VLOOKUP(C114,Hoja1!$A$1:$I$82,3,0),"")</f>
        <v/>
      </c>
      <c r="G114" s="82" t="str">
        <f>+IFERROR(VLOOKUP(C114,Hoja1!$A$1:$K$82,11,0),"")</f>
        <v/>
      </c>
      <c r="H114" s="84" t="str">
        <f>+IFERROR(VLOOKUP(C114,Hoja1!$A$1:$L$82,12,0),"")</f>
        <v/>
      </c>
      <c r="I114" s="82"/>
      <c r="J114" s="59">
        <v>100</v>
      </c>
      <c r="K114" s="89"/>
      <c r="L114" s="56"/>
      <c r="M114" s="85"/>
      <c r="N114" s="86"/>
      <c r="O114" s="86"/>
      <c r="P114" s="86"/>
      <c r="Q114" s="86"/>
      <c r="R114" s="86"/>
      <c r="S114" s="86"/>
      <c r="T114" s="56"/>
      <c r="U114" s="56"/>
      <c r="V114" s="56"/>
      <c r="W114" s="56"/>
      <c r="X114" s="56"/>
      <c r="Y114" s="56"/>
      <c r="Z114" s="56"/>
    </row>
    <row r="115" spans="1:26" ht="99.75" customHeight="1">
      <c r="A115" s="56"/>
      <c r="B115" s="87">
        <f t="shared" si="0"/>
        <v>101</v>
      </c>
      <c r="C115" s="82" t="str">
        <f t="array" ref="C115">+IFERROR(INDEX(Hoja1!$A$2:$A$82,MATCH(J115,Hoja1!$H$2:$H$82,0)),"")</f>
        <v/>
      </c>
      <c r="D115" s="83" t="str">
        <f>IFERROR(VLOOKUP(C115,Hoja1!$A$2:$H$82,4,0),"")</f>
        <v/>
      </c>
      <c r="E115" s="83" t="str">
        <f>+IFERROR(VLOOKUP(C115,Hoja1!$A$1:$J$82,10,0),"")</f>
        <v/>
      </c>
      <c r="F115" s="83" t="str">
        <f>+IFERROR(VLOOKUP(C115,Hoja1!$A$1:$I$82,3,0),"")</f>
        <v/>
      </c>
      <c r="G115" s="82" t="str">
        <f>+IFERROR(VLOOKUP(C115,Hoja1!$A$1:$K$82,11,0),"")</f>
        <v/>
      </c>
      <c r="H115" s="84" t="str">
        <f>+IFERROR(VLOOKUP(C115,Hoja1!$A$1:$L$82,12,0),"")</f>
        <v/>
      </c>
      <c r="I115" s="82"/>
      <c r="J115" s="59">
        <v>101</v>
      </c>
      <c r="K115" s="89"/>
      <c r="L115" s="56"/>
      <c r="M115" s="85"/>
      <c r="N115" s="86"/>
      <c r="O115" s="86"/>
      <c r="P115" s="86"/>
      <c r="Q115" s="86"/>
      <c r="R115" s="86"/>
      <c r="S115" s="86"/>
      <c r="T115" s="56"/>
      <c r="U115" s="56"/>
      <c r="V115" s="56"/>
      <c r="W115" s="56"/>
      <c r="X115" s="56"/>
      <c r="Y115" s="56"/>
      <c r="Z115" s="56"/>
    </row>
    <row r="116" spans="1:26" ht="99.75" customHeight="1">
      <c r="A116" s="56"/>
      <c r="B116" s="81">
        <f t="shared" si="0"/>
        <v>102</v>
      </c>
      <c r="C116" s="82" t="str">
        <f t="array" ref="C116">+IFERROR(INDEX(Hoja1!$A$2:$A$82,MATCH(J116,Hoja1!$H$2:$H$82,0)),"")</f>
        <v/>
      </c>
      <c r="D116" s="83" t="str">
        <f>IFERROR(VLOOKUP(C116,Hoja1!$A$2:$H$82,4,0),"")</f>
        <v/>
      </c>
      <c r="E116" s="83" t="str">
        <f>+IFERROR(VLOOKUP(C116,Hoja1!$A$1:$J$82,10,0),"")</f>
        <v/>
      </c>
      <c r="F116" s="83" t="str">
        <f>+IFERROR(VLOOKUP(C116,Hoja1!$A$1:$I$82,3,0),"")</f>
        <v/>
      </c>
      <c r="G116" s="82" t="str">
        <f>+IFERROR(VLOOKUP(C116,Hoja1!$A$1:$K$82,11,0),"")</f>
        <v/>
      </c>
      <c r="H116" s="84" t="str">
        <f>+IFERROR(VLOOKUP(C116,Hoja1!$A$1:$L$82,12,0),"")</f>
        <v/>
      </c>
      <c r="I116" s="82"/>
      <c r="J116" s="59">
        <v>102</v>
      </c>
      <c r="K116" s="89"/>
      <c r="L116" s="56"/>
      <c r="M116" s="85"/>
      <c r="N116" s="86"/>
      <c r="O116" s="86"/>
      <c r="P116" s="86"/>
      <c r="Q116" s="86"/>
      <c r="R116" s="86"/>
      <c r="S116" s="86"/>
      <c r="T116" s="56"/>
      <c r="U116" s="56"/>
      <c r="V116" s="56"/>
      <c r="W116" s="56"/>
      <c r="X116" s="56"/>
      <c r="Y116" s="56"/>
      <c r="Z116" s="56"/>
    </row>
    <row r="117" spans="1:26" ht="99.75" customHeight="1">
      <c r="A117" s="56"/>
      <c r="B117" s="81">
        <f t="shared" si="0"/>
        <v>103</v>
      </c>
      <c r="C117" s="82" t="str">
        <f t="array" ref="C117">+IFERROR(INDEX(Hoja1!$A$2:$A$82,MATCH(J117,Hoja1!$H$2:$H$82,0)),"")</f>
        <v/>
      </c>
      <c r="D117" s="83" t="str">
        <f>IFERROR(VLOOKUP(C117,Hoja1!$A$2:$H$82,4,0),"")</f>
        <v/>
      </c>
      <c r="E117" s="83" t="str">
        <f>+IFERROR(VLOOKUP(C117,Hoja1!$A$1:$J$82,10,0),"")</f>
        <v/>
      </c>
      <c r="F117" s="83" t="str">
        <f>+IFERROR(VLOOKUP(C117,Hoja1!$A$1:$I$82,3,0),"")</f>
        <v/>
      </c>
      <c r="G117" s="82" t="str">
        <f>+IFERROR(VLOOKUP(C117,Hoja1!$A$1:$K$82,11,0),"")</f>
        <v/>
      </c>
      <c r="H117" s="84" t="str">
        <f>+IFERROR(VLOOKUP(C117,Hoja1!$A$1:$L$82,12,0),"")</f>
        <v/>
      </c>
      <c r="I117" s="82"/>
      <c r="J117" s="59">
        <v>103</v>
      </c>
      <c r="K117" s="89"/>
      <c r="L117" s="56"/>
      <c r="M117" s="85"/>
      <c r="N117" s="86"/>
      <c r="O117" s="86"/>
      <c r="P117" s="86"/>
      <c r="Q117" s="86"/>
      <c r="R117" s="86"/>
      <c r="S117" s="86"/>
      <c r="T117" s="56"/>
      <c r="U117" s="56"/>
      <c r="V117" s="56"/>
      <c r="W117" s="56"/>
      <c r="X117" s="56"/>
      <c r="Y117" s="56"/>
      <c r="Z117" s="56"/>
    </row>
    <row r="118" spans="1:26" ht="99.75" customHeight="1">
      <c r="A118" s="56"/>
      <c r="B118" s="81">
        <f t="shared" si="0"/>
        <v>104</v>
      </c>
      <c r="C118" s="82" t="str">
        <f t="array" ref="C118">+IFERROR(INDEX(Hoja1!$A$2:$A$82,MATCH(J118,Hoja1!$H$2:$H$82,0)),"")</f>
        <v/>
      </c>
      <c r="D118" s="83" t="str">
        <f>IFERROR(VLOOKUP(C118,Hoja1!$A$2:$H$82,4,0),"")</f>
        <v/>
      </c>
      <c r="E118" s="83" t="str">
        <f>+IFERROR(VLOOKUP(C118,Hoja1!$A$1:$J$82,10,0),"")</f>
        <v/>
      </c>
      <c r="F118" s="83" t="str">
        <f>+IFERROR(VLOOKUP(C118,Hoja1!$A$1:$I$82,3,0),"")</f>
        <v/>
      </c>
      <c r="G118" s="82" t="str">
        <f>+IFERROR(VLOOKUP(C118,Hoja1!$A$1:$K$82,11,0),"")</f>
        <v/>
      </c>
      <c r="H118" s="84" t="str">
        <f>+IFERROR(VLOOKUP(C118,Hoja1!$A$1:$L$82,12,0),"")</f>
        <v/>
      </c>
      <c r="I118" s="82"/>
      <c r="J118" s="59">
        <v>104</v>
      </c>
      <c r="K118" s="89"/>
      <c r="L118" s="56"/>
      <c r="M118" s="85"/>
      <c r="N118" s="86"/>
      <c r="O118" s="86"/>
      <c r="P118" s="86"/>
      <c r="Q118" s="86"/>
      <c r="R118" s="86"/>
      <c r="S118" s="86"/>
      <c r="T118" s="56"/>
      <c r="U118" s="56"/>
      <c r="V118" s="56"/>
      <c r="W118" s="56"/>
      <c r="X118" s="56"/>
      <c r="Y118" s="56"/>
      <c r="Z118" s="56"/>
    </row>
    <row r="119" spans="1:26" ht="99.75" customHeight="1">
      <c r="A119" s="56"/>
      <c r="B119" s="81">
        <f t="shared" si="0"/>
        <v>105</v>
      </c>
      <c r="C119" s="82" t="str">
        <f t="array" ref="C119">+IFERROR(INDEX(Hoja1!$A$2:$A$82,MATCH(J119,Hoja1!$H$2:$H$82,0)),"")</f>
        <v/>
      </c>
      <c r="D119" s="83" t="str">
        <f>IFERROR(VLOOKUP(C119,Hoja1!$A$2:$H$82,4,0),"")</f>
        <v/>
      </c>
      <c r="E119" s="83" t="str">
        <f>+IFERROR(VLOOKUP(C119,Hoja1!$A$1:$J$82,10,0),"")</f>
        <v/>
      </c>
      <c r="F119" s="83" t="str">
        <f>+IFERROR(VLOOKUP(C119,Hoja1!$A$1:$I$82,3,0),"")</f>
        <v/>
      </c>
      <c r="G119" s="82" t="str">
        <f>+IFERROR(VLOOKUP(C119,Hoja1!$A$1:$K$82,11,0),"")</f>
        <v/>
      </c>
      <c r="H119" s="84" t="str">
        <f>+IFERROR(VLOOKUP(C119,Hoja1!$A$1:$L$82,12,0),"")</f>
        <v/>
      </c>
      <c r="I119" s="82"/>
      <c r="J119" s="59">
        <v>105</v>
      </c>
      <c r="K119" s="89"/>
      <c r="L119" s="56"/>
      <c r="M119" s="85"/>
      <c r="N119" s="86"/>
      <c r="O119" s="86"/>
      <c r="P119" s="86"/>
      <c r="Q119" s="86"/>
      <c r="R119" s="86"/>
      <c r="S119" s="86"/>
      <c r="T119" s="56"/>
      <c r="U119" s="56"/>
      <c r="V119" s="56"/>
      <c r="W119" s="56"/>
      <c r="X119" s="56"/>
      <c r="Y119" s="56"/>
      <c r="Z119" s="56"/>
    </row>
    <row r="120" spans="1:26" ht="99.75" customHeight="1">
      <c r="A120" s="56"/>
      <c r="B120" s="87">
        <f t="shared" si="0"/>
        <v>106</v>
      </c>
      <c r="C120" s="82" t="str">
        <f t="array" ref="C120">+IFERROR(INDEX(Hoja1!$A$2:$A$82,MATCH(J120,Hoja1!$H$2:$H$82,0)),"")</f>
        <v/>
      </c>
      <c r="D120" s="83" t="str">
        <f>IFERROR(VLOOKUP(C120,Hoja1!$A$2:$H$82,4,0),"")</f>
        <v/>
      </c>
      <c r="E120" s="83" t="str">
        <f>+IFERROR(VLOOKUP(C120,Hoja1!$A$1:$J$82,10,0),"")</f>
        <v/>
      </c>
      <c r="F120" s="83" t="str">
        <f>+IFERROR(VLOOKUP(C120,Hoja1!$A$1:$I$82,3,0),"")</f>
        <v/>
      </c>
      <c r="G120" s="82" t="str">
        <f>+IFERROR(VLOOKUP(C120,Hoja1!$A$1:$K$82,11,0),"")</f>
        <v/>
      </c>
      <c r="H120" s="84" t="str">
        <f>+IFERROR(VLOOKUP(C120,Hoja1!$A$1:$L$82,12,0),"")</f>
        <v/>
      </c>
      <c r="I120" s="82"/>
      <c r="J120" s="59">
        <v>106</v>
      </c>
      <c r="K120" s="89"/>
      <c r="L120" s="56"/>
      <c r="M120" s="85"/>
      <c r="N120" s="86"/>
      <c r="O120" s="86"/>
      <c r="P120" s="86"/>
      <c r="Q120" s="86"/>
      <c r="R120" s="86"/>
      <c r="S120" s="86"/>
      <c r="T120" s="56"/>
      <c r="U120" s="56"/>
      <c r="V120" s="56"/>
      <c r="W120" s="56"/>
      <c r="X120" s="56"/>
      <c r="Y120" s="56"/>
      <c r="Z120" s="56"/>
    </row>
    <row r="121" spans="1:26" ht="99.75" customHeight="1">
      <c r="A121" s="56"/>
      <c r="B121" s="81">
        <f t="shared" si="0"/>
        <v>107</v>
      </c>
      <c r="C121" s="82" t="str">
        <f t="array" ref="C121">+IFERROR(INDEX(Hoja1!$A$2:$A$82,MATCH(J121,Hoja1!$H$2:$H$82,0)),"")</f>
        <v/>
      </c>
      <c r="D121" s="83" t="str">
        <f>IFERROR(VLOOKUP(C121,Hoja1!$A$2:$H$82,4,0),"")</f>
        <v/>
      </c>
      <c r="E121" s="83" t="str">
        <f>+IFERROR(VLOOKUP(C121,Hoja1!$A$1:$J$82,10,0),"")</f>
        <v/>
      </c>
      <c r="F121" s="83" t="str">
        <f>+IFERROR(VLOOKUP(C121,Hoja1!$A$1:$I$82,3,0),"")</f>
        <v/>
      </c>
      <c r="G121" s="82" t="str">
        <f>+IFERROR(VLOOKUP(C121,Hoja1!$A$1:$K$82,11,0),"")</f>
        <v/>
      </c>
      <c r="H121" s="84" t="str">
        <f>+IFERROR(VLOOKUP(C121,Hoja1!$A$1:$L$82,12,0),"")</f>
        <v/>
      </c>
      <c r="I121" s="82"/>
      <c r="J121" s="59">
        <v>107</v>
      </c>
      <c r="K121" s="89"/>
      <c r="L121" s="56"/>
      <c r="M121" s="85"/>
      <c r="N121" s="86"/>
      <c r="O121" s="86"/>
      <c r="P121" s="86"/>
      <c r="Q121" s="86"/>
      <c r="R121" s="86"/>
      <c r="S121" s="86"/>
      <c r="T121" s="56"/>
      <c r="U121" s="56"/>
      <c r="V121" s="56"/>
      <c r="W121" s="56"/>
      <c r="X121" s="56"/>
      <c r="Y121" s="56"/>
      <c r="Z121" s="56"/>
    </row>
    <row r="122" spans="1:26" ht="99.75" customHeight="1">
      <c r="A122" s="56"/>
      <c r="B122" s="81">
        <f t="shared" si="0"/>
        <v>108</v>
      </c>
      <c r="C122" s="82" t="str">
        <f t="array" ref="C122">+IFERROR(INDEX(Hoja1!$A$2:$A$82,MATCH(J122,Hoja1!$H$2:$H$82,0)),"")</f>
        <v/>
      </c>
      <c r="D122" s="83" t="str">
        <f>IFERROR(VLOOKUP(C122,Hoja1!$A$2:$H$82,4,0),"")</f>
        <v/>
      </c>
      <c r="E122" s="83" t="str">
        <f>+IFERROR(VLOOKUP(C122,Hoja1!$A$1:$J$82,10,0),"")</f>
        <v/>
      </c>
      <c r="F122" s="83" t="str">
        <f>+IFERROR(VLOOKUP(C122,Hoja1!$A$1:$I$82,3,0),"")</f>
        <v/>
      </c>
      <c r="G122" s="82" t="str">
        <f>+IFERROR(VLOOKUP(C122,Hoja1!$A$1:$K$82,11,0),"")</f>
        <v/>
      </c>
      <c r="H122" s="84" t="str">
        <f>+IFERROR(VLOOKUP(C122,Hoja1!$A$1:$L$82,12,0),"")</f>
        <v/>
      </c>
      <c r="I122" s="82"/>
      <c r="J122" s="59">
        <v>108</v>
      </c>
      <c r="K122" s="89"/>
      <c r="L122" s="56"/>
      <c r="M122" s="85"/>
      <c r="N122" s="86"/>
      <c r="O122" s="86"/>
      <c r="P122" s="86"/>
      <c r="Q122" s="86"/>
      <c r="R122" s="86"/>
      <c r="S122" s="86"/>
      <c r="T122" s="56"/>
      <c r="U122" s="56"/>
      <c r="V122" s="56"/>
      <c r="W122" s="56"/>
      <c r="X122" s="56"/>
      <c r="Y122" s="56"/>
      <c r="Z122" s="56"/>
    </row>
    <row r="123" spans="1:26" ht="99.75" customHeight="1">
      <c r="A123" s="56"/>
      <c r="B123" s="81">
        <f t="shared" si="0"/>
        <v>109</v>
      </c>
      <c r="C123" s="82" t="str">
        <f t="array" ref="C123">+IFERROR(INDEX(Hoja1!$A$2:$A$82,MATCH(J123,Hoja1!$H$2:$H$82,0)),"")</f>
        <v/>
      </c>
      <c r="D123" s="83" t="str">
        <f>IFERROR(VLOOKUP(C123,Hoja1!$A$2:$H$82,4,0),"")</f>
        <v/>
      </c>
      <c r="E123" s="83" t="str">
        <f>+IFERROR(VLOOKUP(C123,Hoja1!$A$1:$J$82,10,0),"")</f>
        <v/>
      </c>
      <c r="F123" s="83" t="str">
        <f>+IFERROR(VLOOKUP(C123,Hoja1!$A$1:$I$82,3,0),"")</f>
        <v/>
      </c>
      <c r="G123" s="82" t="str">
        <f>+IFERROR(VLOOKUP(C123,Hoja1!$A$1:$K$82,11,0),"")</f>
        <v/>
      </c>
      <c r="H123" s="84" t="str">
        <f>+IFERROR(VLOOKUP(C123,Hoja1!$A$1:$L$82,12,0),"")</f>
        <v/>
      </c>
      <c r="I123" s="82"/>
      <c r="J123" s="59">
        <v>109</v>
      </c>
      <c r="K123" s="89"/>
      <c r="L123" s="56"/>
      <c r="M123" s="85"/>
      <c r="N123" s="86"/>
      <c r="O123" s="86"/>
      <c r="P123" s="86"/>
      <c r="Q123" s="86"/>
      <c r="R123" s="86"/>
      <c r="S123" s="86"/>
      <c r="T123" s="56"/>
      <c r="U123" s="56"/>
      <c r="V123" s="56"/>
      <c r="W123" s="56"/>
      <c r="X123" s="56"/>
      <c r="Y123" s="56"/>
      <c r="Z123" s="56"/>
    </row>
    <row r="124" spans="1:26" ht="99.75" customHeight="1">
      <c r="A124" s="56"/>
      <c r="B124" s="81">
        <f t="shared" si="0"/>
        <v>110</v>
      </c>
      <c r="C124" s="82" t="str">
        <f t="array" ref="C124">+IFERROR(INDEX(Hoja1!$A$2:$A$82,MATCH(J124,Hoja1!$H$2:$H$82,0)),"")</f>
        <v/>
      </c>
      <c r="D124" s="83" t="str">
        <f>IFERROR(VLOOKUP(C124,Hoja1!$A$2:$H$82,4,0),"")</f>
        <v/>
      </c>
      <c r="E124" s="83" t="str">
        <f>+IFERROR(VLOOKUP(C124,Hoja1!$A$1:$J$82,10,0),"")</f>
        <v/>
      </c>
      <c r="F124" s="83" t="str">
        <f>+IFERROR(VLOOKUP(C124,Hoja1!$A$1:$I$82,3,0),"")</f>
        <v/>
      </c>
      <c r="G124" s="82" t="str">
        <f>+IFERROR(VLOOKUP(C124,Hoja1!$A$1:$K$82,11,0),"")</f>
        <v/>
      </c>
      <c r="H124" s="84" t="str">
        <f>+IFERROR(VLOOKUP(C124,Hoja1!$A$1:$L$82,12,0),"")</f>
        <v/>
      </c>
      <c r="I124" s="82"/>
      <c r="J124" s="59">
        <v>110</v>
      </c>
      <c r="K124" s="89"/>
      <c r="L124" s="56"/>
      <c r="M124" s="85"/>
      <c r="N124" s="86"/>
      <c r="O124" s="86"/>
      <c r="P124" s="86"/>
      <c r="Q124" s="86"/>
      <c r="R124" s="86"/>
      <c r="S124" s="86"/>
      <c r="T124" s="56"/>
      <c r="U124" s="56"/>
      <c r="V124" s="56"/>
      <c r="W124" s="56"/>
      <c r="X124" s="56"/>
      <c r="Y124" s="56"/>
      <c r="Z124" s="56"/>
    </row>
    <row r="125" spans="1:26" ht="99.75" customHeight="1">
      <c r="A125" s="56"/>
      <c r="B125" s="87">
        <f t="shared" si="0"/>
        <v>111</v>
      </c>
      <c r="C125" s="82" t="str">
        <f t="array" ref="C125">+IFERROR(INDEX(Hoja1!$A$2:$A$82,MATCH(J125,Hoja1!$H$2:$H$82,0)),"")</f>
        <v/>
      </c>
      <c r="D125" s="83" t="str">
        <f>IFERROR(VLOOKUP(C125,Hoja1!$A$2:$H$82,4,0),"")</f>
        <v/>
      </c>
      <c r="E125" s="83" t="str">
        <f>+IFERROR(VLOOKUP(C125,Hoja1!$A$1:$J$82,10,0),"")</f>
        <v/>
      </c>
      <c r="F125" s="83" t="str">
        <f>+IFERROR(VLOOKUP(C125,Hoja1!$A$1:$I$82,3,0),"")</f>
        <v/>
      </c>
      <c r="G125" s="82" t="str">
        <f>+IFERROR(VLOOKUP(C125,Hoja1!$A$1:$K$82,11,0),"")</f>
        <v/>
      </c>
      <c r="H125" s="84" t="str">
        <f>+IFERROR(VLOOKUP(C125,Hoja1!$A$1:$L$82,12,0),"")</f>
        <v/>
      </c>
      <c r="I125" s="82"/>
      <c r="J125" s="59">
        <v>111</v>
      </c>
      <c r="K125" s="89"/>
      <c r="L125" s="56"/>
      <c r="M125" s="85"/>
      <c r="N125" s="86"/>
      <c r="O125" s="86"/>
      <c r="P125" s="86"/>
      <c r="Q125" s="86"/>
      <c r="R125" s="86"/>
      <c r="S125" s="86"/>
      <c r="T125" s="56"/>
      <c r="U125" s="56"/>
      <c r="V125" s="56"/>
      <c r="W125" s="56"/>
      <c r="X125" s="56"/>
      <c r="Y125" s="56"/>
      <c r="Z125" s="56"/>
    </row>
    <row r="126" spans="1:26" ht="99.75" customHeight="1">
      <c r="A126" s="56"/>
      <c r="B126" s="81">
        <f t="shared" si="0"/>
        <v>112</v>
      </c>
      <c r="C126" s="82" t="str">
        <f t="array" ref="C126">+IFERROR(INDEX(Hoja1!$A$2:$A$82,MATCH(J126,Hoja1!$H$2:$H$82,0)),"")</f>
        <v/>
      </c>
      <c r="D126" s="83" t="str">
        <f>IFERROR(VLOOKUP(C126,Hoja1!$A$2:$H$82,4,0),"")</f>
        <v/>
      </c>
      <c r="E126" s="83" t="str">
        <f>+IFERROR(VLOOKUP(C126,Hoja1!$A$1:$J$82,10,0),"")</f>
        <v/>
      </c>
      <c r="F126" s="83" t="str">
        <f>+IFERROR(VLOOKUP(C126,Hoja1!$A$1:$I$82,3,0),"")</f>
        <v/>
      </c>
      <c r="G126" s="82" t="str">
        <f>+IFERROR(VLOOKUP(C126,Hoja1!$A$1:$K$82,11,0),"")</f>
        <v/>
      </c>
      <c r="H126" s="84" t="str">
        <f>+IFERROR(VLOOKUP(C126,Hoja1!$A$1:$L$82,12,0),"")</f>
        <v/>
      </c>
      <c r="I126" s="82"/>
      <c r="J126" s="59">
        <v>112</v>
      </c>
      <c r="K126" s="89"/>
      <c r="L126" s="56"/>
      <c r="M126" s="85"/>
      <c r="N126" s="86"/>
      <c r="O126" s="86"/>
      <c r="P126" s="86"/>
      <c r="Q126" s="86"/>
      <c r="R126" s="86"/>
      <c r="S126" s="86"/>
      <c r="T126" s="56"/>
      <c r="U126" s="56"/>
      <c r="V126" s="56"/>
      <c r="W126" s="56"/>
      <c r="X126" s="56"/>
      <c r="Y126" s="56"/>
      <c r="Z126" s="56"/>
    </row>
    <row r="127" spans="1:26" ht="99.75" customHeight="1">
      <c r="A127" s="56"/>
      <c r="B127" s="81">
        <f t="shared" si="0"/>
        <v>113</v>
      </c>
      <c r="C127" s="82" t="str">
        <f t="array" ref="C127">+IFERROR(INDEX(Hoja1!$A$2:$A$82,MATCH(J127,Hoja1!$H$2:$H$82,0)),"")</f>
        <v/>
      </c>
      <c r="D127" s="83" t="str">
        <f>IFERROR(VLOOKUP(C127,Hoja1!$A$2:$H$82,4,0),"")</f>
        <v/>
      </c>
      <c r="E127" s="83" t="str">
        <f>+IFERROR(VLOOKUP(C127,Hoja1!$A$1:$J$82,10,0),"")</f>
        <v/>
      </c>
      <c r="F127" s="83" t="str">
        <f>+IFERROR(VLOOKUP(C127,Hoja1!$A$1:$I$82,3,0),"")</f>
        <v/>
      </c>
      <c r="G127" s="82" t="str">
        <f>+IFERROR(VLOOKUP(C127,Hoja1!$A$1:$K$82,11,0),"")</f>
        <v/>
      </c>
      <c r="H127" s="84" t="str">
        <f>+IFERROR(VLOOKUP(C127,Hoja1!$A$1:$L$82,12,0),"")</f>
        <v/>
      </c>
      <c r="I127" s="82"/>
      <c r="J127" s="59">
        <v>113</v>
      </c>
      <c r="K127" s="89"/>
      <c r="L127" s="56"/>
      <c r="M127" s="85"/>
      <c r="N127" s="86"/>
      <c r="O127" s="86"/>
      <c r="P127" s="86"/>
      <c r="Q127" s="86"/>
      <c r="R127" s="86"/>
      <c r="S127" s="86"/>
      <c r="T127" s="56"/>
      <c r="U127" s="56"/>
      <c r="V127" s="56"/>
      <c r="W127" s="56"/>
      <c r="X127" s="56"/>
      <c r="Y127" s="56"/>
      <c r="Z127" s="56"/>
    </row>
    <row r="128" spans="1:26" ht="99.75" customHeight="1">
      <c r="A128" s="56"/>
      <c r="B128" s="81">
        <f t="shared" si="0"/>
        <v>114</v>
      </c>
      <c r="C128" s="82" t="str">
        <f t="array" ref="C128">+IFERROR(INDEX(Hoja1!$A$2:$A$82,MATCH(J128,Hoja1!$H$2:$H$82,0)),"")</f>
        <v/>
      </c>
      <c r="D128" s="83" t="str">
        <f>IFERROR(VLOOKUP(C128,Hoja1!$A$2:$H$82,4,0),"")</f>
        <v/>
      </c>
      <c r="E128" s="83" t="str">
        <f>+IFERROR(VLOOKUP(C128,Hoja1!$A$1:$J$82,10,0),"")</f>
        <v/>
      </c>
      <c r="F128" s="83" t="str">
        <f>+IFERROR(VLOOKUP(C128,Hoja1!$A$1:$I$82,3,0),"")</f>
        <v/>
      </c>
      <c r="G128" s="82" t="str">
        <f>+IFERROR(VLOOKUP(C128,Hoja1!$A$1:$K$82,11,0),"")</f>
        <v/>
      </c>
      <c r="H128" s="84" t="str">
        <f>+IFERROR(VLOOKUP(C128,Hoja1!$A$1:$L$82,12,0),"")</f>
        <v/>
      </c>
      <c r="I128" s="82"/>
      <c r="J128" s="59">
        <v>114</v>
      </c>
      <c r="K128" s="89"/>
      <c r="L128" s="56"/>
      <c r="M128" s="85"/>
      <c r="N128" s="86"/>
      <c r="O128" s="86"/>
      <c r="P128" s="86"/>
      <c r="Q128" s="86"/>
      <c r="R128" s="86"/>
      <c r="S128" s="86"/>
      <c r="T128" s="56"/>
      <c r="U128" s="56"/>
      <c r="V128" s="56"/>
      <c r="W128" s="56"/>
      <c r="X128" s="56"/>
      <c r="Y128" s="56"/>
      <c r="Z128" s="56"/>
    </row>
    <row r="129" spans="1:26" ht="99.75" customHeight="1">
      <c r="A129" s="56"/>
      <c r="B129" s="81">
        <f t="shared" si="0"/>
        <v>115</v>
      </c>
      <c r="C129" s="82" t="str">
        <f t="array" ref="C129">+IFERROR(INDEX(Hoja1!$A$2:$A$82,MATCH(J129,Hoja1!$H$2:$H$82,0)),"")</f>
        <v/>
      </c>
      <c r="D129" s="83" t="str">
        <f>IFERROR(VLOOKUP(C129,Hoja1!$A$2:$H$82,4,0),"")</f>
        <v/>
      </c>
      <c r="E129" s="83" t="str">
        <f>+IFERROR(VLOOKUP(C129,Hoja1!$A$1:$J$82,10,0),"")</f>
        <v/>
      </c>
      <c r="F129" s="83" t="str">
        <f>+IFERROR(VLOOKUP(C129,Hoja1!$A$1:$I$82,3,0),"")</f>
        <v/>
      </c>
      <c r="G129" s="82" t="str">
        <f>+IFERROR(VLOOKUP(C129,Hoja1!$A$1:$K$82,11,0),"")</f>
        <v/>
      </c>
      <c r="H129" s="84" t="str">
        <f>+IFERROR(VLOOKUP(C129,Hoja1!$A$1:$L$82,12,0),"")</f>
        <v/>
      </c>
      <c r="I129" s="82"/>
      <c r="J129" s="59">
        <v>115</v>
      </c>
      <c r="K129" s="89"/>
      <c r="L129" s="56"/>
      <c r="M129" s="85"/>
      <c r="N129" s="86"/>
      <c r="O129" s="86"/>
      <c r="P129" s="86"/>
      <c r="Q129" s="86"/>
      <c r="R129" s="86"/>
      <c r="S129" s="86"/>
      <c r="T129" s="56"/>
      <c r="U129" s="56"/>
      <c r="V129" s="56"/>
      <c r="W129" s="56"/>
      <c r="X129" s="56"/>
      <c r="Y129" s="56"/>
      <c r="Z129" s="56"/>
    </row>
    <row r="130" spans="1:26" ht="99.75" customHeight="1">
      <c r="A130" s="56"/>
      <c r="B130" s="87">
        <f t="shared" si="0"/>
        <v>116</v>
      </c>
      <c r="C130" s="82" t="str">
        <f t="array" ref="C130">+IFERROR(INDEX(Hoja1!$A$2:$A$82,MATCH(J130,Hoja1!$H$2:$H$82,0)),"")</f>
        <v/>
      </c>
      <c r="D130" s="83" t="str">
        <f>IFERROR(VLOOKUP(C130,Hoja1!$A$2:$H$82,4,0),"")</f>
        <v/>
      </c>
      <c r="E130" s="83" t="str">
        <f>+IFERROR(VLOOKUP(C130,Hoja1!$A$1:$J$82,10,0),"")</f>
        <v/>
      </c>
      <c r="F130" s="83" t="str">
        <f>+IFERROR(VLOOKUP(C130,Hoja1!$A$1:$I$82,3,0),"")</f>
        <v/>
      </c>
      <c r="G130" s="82" t="str">
        <f>+IFERROR(VLOOKUP(C130,Hoja1!$A$1:$K$82,11,0),"")</f>
        <v/>
      </c>
      <c r="H130" s="84" t="str">
        <f>+IFERROR(VLOOKUP(C130,Hoja1!$A$1:$L$82,12,0),"")</f>
        <v/>
      </c>
      <c r="I130" s="82"/>
      <c r="J130" s="59">
        <v>116</v>
      </c>
      <c r="K130" s="89"/>
      <c r="L130" s="56"/>
      <c r="M130" s="85"/>
      <c r="N130" s="86"/>
      <c r="O130" s="86"/>
      <c r="P130" s="86"/>
      <c r="Q130" s="86"/>
      <c r="R130" s="86"/>
      <c r="S130" s="86"/>
      <c r="T130" s="56"/>
      <c r="U130" s="56"/>
      <c r="V130" s="56"/>
      <c r="W130" s="56"/>
      <c r="X130" s="56"/>
      <c r="Y130" s="56"/>
      <c r="Z130" s="56"/>
    </row>
    <row r="131" spans="1:26" ht="99.75" customHeight="1">
      <c r="A131" s="56"/>
      <c r="B131" s="81">
        <f t="shared" si="0"/>
        <v>117</v>
      </c>
      <c r="C131" s="82" t="str">
        <f t="array" ref="C131">+IFERROR(INDEX(Hoja1!$A$2:$A$82,MATCH(J131,Hoja1!$H$2:$H$82,0)),"")</f>
        <v/>
      </c>
      <c r="D131" s="83" t="str">
        <f>IFERROR(VLOOKUP(C131,Hoja1!$A$2:$H$82,4,0),"")</f>
        <v/>
      </c>
      <c r="E131" s="83" t="str">
        <f>+IFERROR(VLOOKUP(C131,Hoja1!$A$1:$J$82,10,0),"")</f>
        <v/>
      </c>
      <c r="F131" s="83" t="str">
        <f>+IFERROR(VLOOKUP(C131,Hoja1!$A$1:$I$82,3,0),"")</f>
        <v/>
      </c>
      <c r="G131" s="82" t="str">
        <f>+IFERROR(VLOOKUP(C131,Hoja1!$A$1:$K$82,11,0),"")</f>
        <v/>
      </c>
      <c r="H131" s="84" t="str">
        <f>+IFERROR(VLOOKUP(C131,Hoja1!$A$1:$L$82,12,0),"")</f>
        <v/>
      </c>
      <c r="I131" s="82"/>
      <c r="J131" s="59">
        <v>117</v>
      </c>
      <c r="K131" s="89"/>
      <c r="L131" s="56"/>
      <c r="M131" s="85"/>
      <c r="N131" s="86"/>
      <c r="O131" s="86"/>
      <c r="P131" s="86"/>
      <c r="Q131" s="86"/>
      <c r="R131" s="86"/>
      <c r="S131" s="86"/>
      <c r="T131" s="56"/>
      <c r="U131" s="56"/>
      <c r="V131" s="56"/>
      <c r="W131" s="56"/>
      <c r="X131" s="56"/>
      <c r="Y131" s="56"/>
      <c r="Z131" s="56"/>
    </row>
    <row r="132" spans="1:26" ht="99.75" customHeight="1">
      <c r="A132" s="56"/>
      <c r="B132" s="81">
        <f t="shared" si="0"/>
        <v>118</v>
      </c>
      <c r="C132" s="82" t="str">
        <f t="array" ref="C132">+IFERROR(INDEX(Hoja1!$A$2:$A$82,MATCH(J132,Hoja1!$H$2:$H$82,0)),"")</f>
        <v/>
      </c>
      <c r="D132" s="83" t="str">
        <f>IFERROR(VLOOKUP(C132,Hoja1!$A$2:$H$82,4,0),"")</f>
        <v/>
      </c>
      <c r="E132" s="83" t="str">
        <f>+IFERROR(VLOOKUP(C132,Hoja1!$A$1:$J$82,10,0),"")</f>
        <v/>
      </c>
      <c r="F132" s="83" t="str">
        <f>+IFERROR(VLOOKUP(C132,Hoja1!$A$1:$I$82,3,0),"")</f>
        <v/>
      </c>
      <c r="G132" s="82" t="str">
        <f>+IFERROR(VLOOKUP(C132,Hoja1!$A$1:$K$82,11,0),"")</f>
        <v/>
      </c>
      <c r="H132" s="84" t="str">
        <f>+IFERROR(VLOOKUP(C132,Hoja1!$A$1:$L$82,12,0),"")</f>
        <v/>
      </c>
      <c r="I132" s="82"/>
      <c r="J132" s="59">
        <v>118</v>
      </c>
      <c r="K132" s="89"/>
      <c r="L132" s="56"/>
      <c r="M132" s="85"/>
      <c r="N132" s="86"/>
      <c r="O132" s="86"/>
      <c r="P132" s="86"/>
      <c r="Q132" s="86"/>
      <c r="R132" s="86"/>
      <c r="S132" s="86"/>
      <c r="T132" s="56"/>
      <c r="U132" s="56"/>
      <c r="V132" s="56"/>
      <c r="W132" s="56"/>
      <c r="X132" s="56"/>
      <c r="Y132" s="56"/>
      <c r="Z132" s="56"/>
    </row>
    <row r="133" spans="1:26" ht="99.75" customHeight="1">
      <c r="A133" s="56"/>
      <c r="B133" s="81">
        <f t="shared" si="0"/>
        <v>119</v>
      </c>
      <c r="C133" s="82" t="str">
        <f t="array" ref="C133">+IFERROR(INDEX(Hoja1!$A$2:$A$82,MATCH(J133,Hoja1!$H$2:$H$82,0)),"")</f>
        <v/>
      </c>
      <c r="D133" s="83" t="str">
        <f>IFERROR(VLOOKUP(C133,Hoja1!$A$2:$H$82,4,0),"")</f>
        <v/>
      </c>
      <c r="E133" s="83" t="str">
        <f>+IFERROR(VLOOKUP(C133,Hoja1!$A$1:$J$82,10,0),"")</f>
        <v/>
      </c>
      <c r="F133" s="83" t="str">
        <f>+IFERROR(VLOOKUP(C133,Hoja1!$A$1:$I$82,3,0),"")</f>
        <v/>
      </c>
      <c r="G133" s="82" t="str">
        <f>+IFERROR(VLOOKUP(C133,Hoja1!$A$1:$K$82,11,0),"")</f>
        <v/>
      </c>
      <c r="H133" s="84" t="str">
        <f>+IFERROR(VLOOKUP(C133,Hoja1!$A$1:$L$82,12,0),"")</f>
        <v/>
      </c>
      <c r="I133" s="82"/>
      <c r="J133" s="59">
        <v>119</v>
      </c>
      <c r="K133" s="89"/>
      <c r="L133" s="56"/>
      <c r="M133" s="85"/>
      <c r="N133" s="86"/>
      <c r="O133" s="86"/>
      <c r="P133" s="86"/>
      <c r="Q133" s="86"/>
      <c r="R133" s="86"/>
      <c r="S133" s="86"/>
      <c r="T133" s="56"/>
      <c r="U133" s="56"/>
      <c r="V133" s="56"/>
      <c r="W133" s="56"/>
      <c r="X133" s="56"/>
      <c r="Y133" s="56"/>
      <c r="Z133" s="56"/>
    </row>
    <row r="134" spans="1:26" ht="99.75" customHeight="1">
      <c r="A134" s="56"/>
      <c r="B134" s="81">
        <f t="shared" si="0"/>
        <v>120</v>
      </c>
      <c r="C134" s="82" t="str">
        <f t="array" ref="C134">+IFERROR(INDEX(Hoja1!$A$2:$A$82,MATCH(J134,Hoja1!$H$2:$H$82,0)),"")</f>
        <v/>
      </c>
      <c r="D134" s="83" t="str">
        <f>IFERROR(VLOOKUP(C134,Hoja1!$A$2:$H$82,4,0),"")</f>
        <v/>
      </c>
      <c r="E134" s="83" t="str">
        <f>+IFERROR(VLOOKUP(C134,Hoja1!$A$1:$J$82,10,0),"")</f>
        <v/>
      </c>
      <c r="F134" s="83" t="str">
        <f>+IFERROR(VLOOKUP(C134,Hoja1!$A$1:$I$82,3,0),"")</f>
        <v/>
      </c>
      <c r="G134" s="82" t="str">
        <f>+IFERROR(VLOOKUP(C134,Hoja1!$A$1:$K$82,11,0),"")</f>
        <v/>
      </c>
      <c r="H134" s="84" t="str">
        <f>+IFERROR(VLOOKUP(C134,Hoja1!$A$1:$L$82,12,0),"")</f>
        <v/>
      </c>
      <c r="I134" s="82"/>
      <c r="J134" s="59">
        <v>120</v>
      </c>
      <c r="K134" s="89"/>
      <c r="L134" s="56"/>
      <c r="M134" s="85"/>
      <c r="N134" s="86"/>
      <c r="O134" s="86"/>
      <c r="P134" s="86"/>
      <c r="Q134" s="86"/>
      <c r="R134" s="86"/>
      <c r="S134" s="86"/>
      <c r="T134" s="56"/>
      <c r="U134" s="56"/>
      <c r="V134" s="56"/>
      <c r="W134" s="56"/>
      <c r="X134" s="56"/>
      <c r="Y134" s="56"/>
      <c r="Z134" s="56"/>
    </row>
    <row r="135" spans="1:26" ht="99.75" customHeight="1">
      <c r="A135" s="56"/>
      <c r="B135" s="87">
        <f t="shared" si="0"/>
        <v>121</v>
      </c>
      <c r="C135" s="82" t="str">
        <f t="array" ref="C135">+IFERROR(INDEX(Hoja1!$A$2:$A$82,MATCH(J135,Hoja1!$H$2:$H$82,0)),"")</f>
        <v/>
      </c>
      <c r="D135" s="83" t="str">
        <f>IFERROR(VLOOKUP(C135,Hoja1!$A$2:$H$82,4,0),"")</f>
        <v/>
      </c>
      <c r="E135" s="83" t="str">
        <f>+IFERROR(VLOOKUP(C135,Hoja1!$A$1:$J$82,10,0),"")</f>
        <v/>
      </c>
      <c r="F135" s="83" t="str">
        <f>+IFERROR(VLOOKUP(C135,Hoja1!$A$1:$I$82,3,0),"")</f>
        <v/>
      </c>
      <c r="G135" s="82" t="str">
        <f>+IFERROR(VLOOKUP(C135,Hoja1!$A$1:$K$82,11,0),"")</f>
        <v/>
      </c>
      <c r="H135" s="84" t="str">
        <f>+IFERROR(VLOOKUP(C135,Hoja1!$A$1:$L$82,12,0),"")</f>
        <v/>
      </c>
      <c r="I135" s="82"/>
      <c r="J135" s="59">
        <v>121</v>
      </c>
      <c r="K135" s="89"/>
      <c r="L135" s="56"/>
      <c r="M135" s="85"/>
      <c r="N135" s="86"/>
      <c r="O135" s="86"/>
      <c r="P135" s="86"/>
      <c r="Q135" s="86"/>
      <c r="R135" s="86"/>
      <c r="S135" s="86"/>
      <c r="T135" s="56"/>
      <c r="U135" s="56"/>
      <c r="V135" s="56"/>
      <c r="W135" s="56"/>
      <c r="X135" s="56"/>
      <c r="Y135" s="56"/>
      <c r="Z135" s="56"/>
    </row>
    <row r="136" spans="1:26" ht="99.75" customHeight="1">
      <c r="A136" s="56"/>
      <c r="B136" s="81">
        <f t="shared" si="0"/>
        <v>122</v>
      </c>
      <c r="C136" s="82" t="str">
        <f t="array" ref="C136">+IFERROR(INDEX(Hoja1!$A$2:$A$82,MATCH(J136,Hoja1!$H$2:$H$82,0)),"")</f>
        <v/>
      </c>
      <c r="D136" s="83" t="str">
        <f>IFERROR(VLOOKUP(C136,Hoja1!$A$2:$H$82,4,0),"")</f>
        <v/>
      </c>
      <c r="E136" s="83" t="str">
        <f>+IFERROR(VLOOKUP(C136,Hoja1!$A$1:$J$82,10,0),"")</f>
        <v/>
      </c>
      <c r="F136" s="83" t="str">
        <f>+IFERROR(VLOOKUP(C136,Hoja1!$A$1:$I$82,3,0),"")</f>
        <v/>
      </c>
      <c r="G136" s="82" t="str">
        <f>+IFERROR(VLOOKUP(C136,Hoja1!$A$1:$K$82,11,0),"")</f>
        <v/>
      </c>
      <c r="H136" s="84" t="str">
        <f>+IFERROR(VLOOKUP(C136,Hoja1!$A$1:$L$82,12,0),"")</f>
        <v/>
      </c>
      <c r="I136" s="82"/>
      <c r="J136" s="59">
        <v>122</v>
      </c>
      <c r="K136" s="89"/>
      <c r="L136" s="56"/>
      <c r="M136" s="85"/>
      <c r="N136" s="86"/>
      <c r="O136" s="86"/>
      <c r="P136" s="86"/>
      <c r="Q136" s="86"/>
      <c r="R136" s="86"/>
      <c r="S136" s="86"/>
      <c r="T136" s="56"/>
      <c r="U136" s="56"/>
      <c r="V136" s="56"/>
      <c r="W136" s="56"/>
      <c r="X136" s="56"/>
      <c r="Y136" s="56"/>
      <c r="Z136" s="56"/>
    </row>
    <row r="137" spans="1:26" ht="99.75" customHeight="1">
      <c r="A137" s="56"/>
      <c r="B137" s="81">
        <f t="shared" si="0"/>
        <v>123</v>
      </c>
      <c r="C137" s="82" t="str">
        <f t="array" ref="C137">+IFERROR(INDEX(Hoja1!$A$2:$A$82,MATCH(J137,Hoja1!$H$2:$H$82,0)),"")</f>
        <v/>
      </c>
      <c r="D137" s="83" t="str">
        <f>IFERROR(VLOOKUP(C137,Hoja1!$A$2:$H$82,4,0),"")</f>
        <v/>
      </c>
      <c r="E137" s="83" t="str">
        <f>+IFERROR(VLOOKUP(C137,Hoja1!$A$1:$J$82,10,0),"")</f>
        <v/>
      </c>
      <c r="F137" s="83" t="str">
        <f>+IFERROR(VLOOKUP(C137,Hoja1!$A$1:$I$82,3,0),"")</f>
        <v/>
      </c>
      <c r="G137" s="82" t="str">
        <f>+IFERROR(VLOOKUP(C137,Hoja1!$A$1:$K$82,11,0),"")</f>
        <v/>
      </c>
      <c r="H137" s="84" t="str">
        <f>+IFERROR(VLOOKUP(C137,Hoja1!$A$1:$L$82,12,0),"")</f>
        <v/>
      </c>
      <c r="I137" s="82"/>
      <c r="J137" s="59">
        <v>123</v>
      </c>
      <c r="K137" s="89"/>
      <c r="L137" s="56"/>
      <c r="M137" s="85"/>
      <c r="N137" s="86"/>
      <c r="O137" s="86"/>
      <c r="P137" s="86"/>
      <c r="Q137" s="86"/>
      <c r="R137" s="86"/>
      <c r="S137" s="86"/>
      <c r="T137" s="56"/>
      <c r="U137" s="56"/>
      <c r="V137" s="56"/>
      <c r="W137" s="56"/>
      <c r="X137" s="56"/>
      <c r="Y137" s="56"/>
      <c r="Z137" s="56"/>
    </row>
    <row r="138" spans="1:26" ht="99.75" customHeight="1">
      <c r="A138" s="56"/>
      <c r="B138" s="81">
        <f t="shared" si="0"/>
        <v>124</v>
      </c>
      <c r="C138" s="82" t="str">
        <f t="array" ref="C138">+IFERROR(INDEX(Hoja1!$A$2:$A$82,MATCH(J138,Hoja1!$H$2:$H$82,0)),"")</f>
        <v/>
      </c>
      <c r="D138" s="83" t="str">
        <f>IFERROR(VLOOKUP(C138,Hoja1!$A$2:$H$82,4,0),"")</f>
        <v/>
      </c>
      <c r="E138" s="83" t="str">
        <f>+IFERROR(VLOOKUP(C138,Hoja1!$A$1:$J$82,10,0),"")</f>
        <v/>
      </c>
      <c r="F138" s="83" t="str">
        <f>+IFERROR(VLOOKUP(C138,Hoja1!$A$1:$I$82,3,0),"")</f>
        <v/>
      </c>
      <c r="G138" s="82" t="str">
        <f>+IFERROR(VLOOKUP(C138,Hoja1!$A$1:$K$82,11,0),"")</f>
        <v/>
      </c>
      <c r="H138" s="84" t="str">
        <f>+IFERROR(VLOOKUP(C138,Hoja1!$A$1:$L$82,12,0),"")</f>
        <v/>
      </c>
      <c r="I138" s="82"/>
      <c r="J138" s="59">
        <v>124</v>
      </c>
      <c r="K138" s="89"/>
      <c r="L138" s="56"/>
      <c r="M138" s="85"/>
      <c r="N138" s="86"/>
      <c r="O138" s="86"/>
      <c r="P138" s="86"/>
      <c r="Q138" s="86"/>
      <c r="R138" s="86"/>
      <c r="S138" s="86"/>
      <c r="T138" s="56"/>
      <c r="U138" s="56"/>
      <c r="V138" s="56"/>
      <c r="W138" s="56"/>
      <c r="X138" s="56"/>
      <c r="Y138" s="56"/>
      <c r="Z138" s="56"/>
    </row>
    <row r="139" spans="1:26" ht="99.75" customHeight="1">
      <c r="A139" s="56"/>
      <c r="B139" s="81">
        <f t="shared" si="0"/>
        <v>125</v>
      </c>
      <c r="C139" s="82" t="str">
        <f t="array" ref="C139">+IFERROR(INDEX(Hoja1!$A$2:$A$82,MATCH(J139,Hoja1!$H$2:$H$82,0)),"")</f>
        <v/>
      </c>
      <c r="D139" s="83" t="str">
        <f>IFERROR(VLOOKUP(C139,Hoja1!$A$2:$H$82,4,0),"")</f>
        <v/>
      </c>
      <c r="E139" s="83" t="str">
        <f>+IFERROR(VLOOKUP(C139,Hoja1!$A$1:$J$82,10,0),"")</f>
        <v/>
      </c>
      <c r="F139" s="83" t="str">
        <f>+IFERROR(VLOOKUP(C139,Hoja1!$A$1:$I$82,3,0),"")</f>
        <v/>
      </c>
      <c r="G139" s="82" t="str">
        <f>+IFERROR(VLOOKUP(C139,Hoja1!$A$1:$K$82,11,0),"")</f>
        <v/>
      </c>
      <c r="H139" s="84" t="str">
        <f>+IFERROR(VLOOKUP(C139,Hoja1!$A$1:$L$82,12,0),"")</f>
        <v/>
      </c>
      <c r="I139" s="82"/>
      <c r="J139" s="59">
        <v>125</v>
      </c>
      <c r="K139" s="89"/>
      <c r="L139" s="56"/>
      <c r="M139" s="85"/>
      <c r="N139" s="86"/>
      <c r="O139" s="86"/>
      <c r="P139" s="86"/>
      <c r="Q139" s="86"/>
      <c r="R139" s="86"/>
      <c r="S139" s="86"/>
      <c r="T139" s="56"/>
      <c r="U139" s="56"/>
      <c r="V139" s="56"/>
      <c r="W139" s="56"/>
      <c r="X139" s="56"/>
      <c r="Y139" s="56"/>
      <c r="Z139" s="56"/>
    </row>
    <row r="140" spans="1:26" ht="99.75" customHeight="1">
      <c r="A140" s="56"/>
      <c r="B140" s="87">
        <f t="shared" si="0"/>
        <v>126</v>
      </c>
      <c r="C140" s="82" t="str">
        <f t="array" ref="C140">+IFERROR(INDEX(Hoja1!$A$2:$A$82,MATCH(J140,Hoja1!$H$2:$H$82,0)),"")</f>
        <v/>
      </c>
      <c r="D140" s="83" t="str">
        <f>IFERROR(VLOOKUP(C140,Hoja1!$A$2:$H$82,4,0),"")</f>
        <v/>
      </c>
      <c r="E140" s="83" t="str">
        <f>+IFERROR(VLOOKUP(C140,Hoja1!$A$1:$J$82,10,0),"")</f>
        <v/>
      </c>
      <c r="F140" s="83" t="str">
        <f>+IFERROR(VLOOKUP(C140,Hoja1!$A$1:$I$82,3,0),"")</f>
        <v/>
      </c>
      <c r="G140" s="82" t="str">
        <f>+IFERROR(VLOOKUP(C140,Hoja1!$A$1:$K$82,11,0),"")</f>
        <v/>
      </c>
      <c r="H140" s="84" t="str">
        <f>+IFERROR(VLOOKUP(C140,Hoja1!$A$1:$L$82,12,0),"")</f>
        <v/>
      </c>
      <c r="I140" s="82"/>
      <c r="J140" s="59">
        <v>126</v>
      </c>
      <c r="K140" s="89"/>
      <c r="L140" s="56"/>
      <c r="M140" s="85"/>
      <c r="N140" s="86"/>
      <c r="O140" s="86"/>
      <c r="P140" s="86"/>
      <c r="Q140" s="86"/>
      <c r="R140" s="86"/>
      <c r="S140" s="86"/>
      <c r="T140" s="56"/>
      <c r="U140" s="56"/>
      <c r="V140" s="56"/>
      <c r="W140" s="56"/>
      <c r="X140" s="56"/>
      <c r="Y140" s="56"/>
      <c r="Z140" s="56"/>
    </row>
    <row r="141" spans="1:26" ht="99.75" customHeight="1">
      <c r="A141" s="56"/>
      <c r="B141" s="81">
        <f t="shared" si="0"/>
        <v>127</v>
      </c>
      <c r="C141" s="82" t="str">
        <f t="array" ref="C141">+IFERROR(INDEX(Hoja1!$A$2:$A$82,MATCH(J141,Hoja1!$H$2:$H$82,0)),"")</f>
        <v/>
      </c>
      <c r="D141" s="83" t="str">
        <f>IFERROR(VLOOKUP(C141,Hoja1!$A$2:$H$82,4,0),"")</f>
        <v/>
      </c>
      <c r="E141" s="83" t="str">
        <f>+IFERROR(VLOOKUP(C141,Hoja1!$A$1:$J$82,10,0),"")</f>
        <v/>
      </c>
      <c r="F141" s="83" t="str">
        <f>+IFERROR(VLOOKUP(C141,Hoja1!$A$1:$I$82,3,0),"")</f>
        <v/>
      </c>
      <c r="G141" s="82" t="str">
        <f>+IFERROR(VLOOKUP(C141,Hoja1!$A$1:$K$82,11,0),"")</f>
        <v/>
      </c>
      <c r="H141" s="84" t="str">
        <f>+IFERROR(VLOOKUP(C141,Hoja1!$A$1:$L$82,12,0),"")</f>
        <v/>
      </c>
      <c r="I141" s="82"/>
      <c r="J141" s="59">
        <v>127</v>
      </c>
      <c r="K141" s="89"/>
      <c r="L141" s="56"/>
      <c r="M141" s="85"/>
      <c r="N141" s="86"/>
      <c r="O141" s="86"/>
      <c r="P141" s="86"/>
      <c r="Q141" s="86"/>
      <c r="R141" s="86"/>
      <c r="S141" s="86"/>
      <c r="T141" s="56"/>
      <c r="U141" s="56"/>
      <c r="V141" s="56"/>
      <c r="W141" s="56"/>
      <c r="X141" s="56"/>
      <c r="Y141" s="56"/>
      <c r="Z141" s="56"/>
    </row>
    <row r="142" spans="1:26" ht="99.75" customHeight="1">
      <c r="A142" s="56"/>
      <c r="B142" s="81">
        <f t="shared" si="0"/>
        <v>128</v>
      </c>
      <c r="C142" s="82" t="str">
        <f t="array" ref="C142">+IFERROR(INDEX(Hoja1!$A$2:$A$82,MATCH(J142,Hoja1!$H$2:$H$82,0)),"")</f>
        <v/>
      </c>
      <c r="D142" s="83" t="str">
        <f>IFERROR(VLOOKUP(C142,Hoja1!$A$2:$H$82,4,0),"")</f>
        <v/>
      </c>
      <c r="E142" s="83" t="str">
        <f>+IFERROR(VLOOKUP(C142,Hoja1!$A$1:$J$82,10,0),"")</f>
        <v/>
      </c>
      <c r="F142" s="83" t="str">
        <f>+IFERROR(VLOOKUP(C142,Hoja1!$A$1:$I$82,3,0),"")</f>
        <v/>
      </c>
      <c r="G142" s="82" t="str">
        <f>+IFERROR(VLOOKUP(C142,Hoja1!$A$1:$K$82,11,0),"")</f>
        <v/>
      </c>
      <c r="H142" s="84" t="str">
        <f>+IFERROR(VLOOKUP(C142,Hoja1!$A$1:$L$82,12,0),"")</f>
        <v/>
      </c>
      <c r="I142" s="82"/>
      <c r="J142" s="59">
        <v>128</v>
      </c>
      <c r="K142" s="89"/>
      <c r="L142" s="56"/>
      <c r="M142" s="85"/>
      <c r="N142" s="86"/>
      <c r="O142" s="86"/>
      <c r="P142" s="86"/>
      <c r="Q142" s="86"/>
      <c r="R142" s="86"/>
      <c r="S142" s="86"/>
      <c r="T142" s="56"/>
      <c r="U142" s="56"/>
      <c r="V142" s="56"/>
      <c r="W142" s="56"/>
      <c r="X142" s="56"/>
      <c r="Y142" s="56"/>
      <c r="Z142" s="56"/>
    </row>
    <row r="143" spans="1:26" ht="99.75" customHeight="1">
      <c r="A143" s="56"/>
      <c r="B143" s="81">
        <f t="shared" si="0"/>
        <v>129</v>
      </c>
      <c r="C143" s="82" t="str">
        <f t="array" ref="C143">+IFERROR(INDEX(Hoja1!$A$2:$A$82,MATCH(J143,Hoja1!$H$2:$H$82,0)),"")</f>
        <v/>
      </c>
      <c r="D143" s="83" t="str">
        <f>IFERROR(VLOOKUP(C143,Hoja1!$A$2:$H$82,4,0),"")</f>
        <v/>
      </c>
      <c r="E143" s="83" t="str">
        <f>+IFERROR(VLOOKUP(C143,Hoja1!$A$1:$J$82,10,0),"")</f>
        <v/>
      </c>
      <c r="F143" s="83" t="str">
        <f>+IFERROR(VLOOKUP(C143,Hoja1!$A$1:$I$82,3,0),"")</f>
        <v/>
      </c>
      <c r="G143" s="82" t="str">
        <f>+IFERROR(VLOOKUP(C143,Hoja1!$A$1:$K$82,11,0),"")</f>
        <v/>
      </c>
      <c r="H143" s="84" t="str">
        <f>+IFERROR(VLOOKUP(C143,Hoja1!$A$1:$L$82,12,0),"")</f>
        <v/>
      </c>
      <c r="I143" s="82"/>
      <c r="J143" s="59">
        <v>129</v>
      </c>
      <c r="K143" s="89"/>
      <c r="L143" s="56"/>
      <c r="M143" s="85"/>
      <c r="N143" s="86"/>
      <c r="O143" s="86"/>
      <c r="P143" s="86"/>
      <c r="Q143" s="86"/>
      <c r="R143" s="86"/>
      <c r="S143" s="86"/>
      <c r="T143" s="56"/>
      <c r="U143" s="56"/>
      <c r="V143" s="56"/>
      <c r="W143" s="56"/>
      <c r="X143" s="56"/>
      <c r="Y143" s="56"/>
      <c r="Z143" s="56"/>
    </row>
    <row r="144" spans="1:26" ht="99.75" customHeight="1">
      <c r="A144" s="56"/>
      <c r="B144" s="81">
        <f t="shared" si="0"/>
        <v>130</v>
      </c>
      <c r="C144" s="82" t="str">
        <f t="array" ref="C144">+IFERROR(INDEX(Hoja1!$A$2:$A$82,MATCH(J144,Hoja1!$H$2:$H$82,0)),"")</f>
        <v/>
      </c>
      <c r="D144" s="83" t="str">
        <f>IFERROR(VLOOKUP(C144,Hoja1!$A$2:$H$82,4,0),"")</f>
        <v/>
      </c>
      <c r="E144" s="83" t="str">
        <f>+IFERROR(VLOOKUP(C144,Hoja1!$A$1:$J$82,10,0),"")</f>
        <v/>
      </c>
      <c r="F144" s="83" t="str">
        <f>+IFERROR(VLOOKUP(C144,Hoja1!$A$1:$I$82,3,0),"")</f>
        <v/>
      </c>
      <c r="G144" s="82" t="str">
        <f>+IFERROR(VLOOKUP(C144,Hoja1!$A$1:$K$82,11,0),"")</f>
        <v/>
      </c>
      <c r="H144" s="84" t="str">
        <f>+IFERROR(VLOOKUP(C144,Hoja1!$A$1:$L$82,12,0),"")</f>
        <v/>
      </c>
      <c r="I144" s="82"/>
      <c r="J144" s="59">
        <v>130</v>
      </c>
      <c r="K144" s="89"/>
      <c r="L144" s="56"/>
      <c r="M144" s="85"/>
      <c r="N144" s="86"/>
      <c r="O144" s="86"/>
      <c r="P144" s="86"/>
      <c r="Q144" s="86"/>
      <c r="R144" s="86"/>
      <c r="S144" s="86"/>
      <c r="T144" s="56"/>
      <c r="U144" s="56"/>
      <c r="V144" s="56"/>
      <c r="W144" s="56"/>
      <c r="X144" s="56"/>
      <c r="Y144" s="56"/>
      <c r="Z144" s="56"/>
    </row>
    <row r="145" spans="1:26" ht="99.75" customHeight="1">
      <c r="A145" s="56"/>
      <c r="B145" s="87">
        <f t="shared" si="0"/>
        <v>131</v>
      </c>
      <c r="C145" s="82" t="str">
        <f t="array" ref="C145">+IFERROR(INDEX(Hoja1!$A$2:$A$82,MATCH(J145,Hoja1!$H$2:$H$82,0)),"")</f>
        <v/>
      </c>
      <c r="D145" s="83" t="str">
        <f>IFERROR(VLOOKUP(C145,Hoja1!$A$2:$H$82,4,0),"")</f>
        <v/>
      </c>
      <c r="E145" s="83" t="str">
        <f>+IFERROR(VLOOKUP(C145,Hoja1!$A$1:$J$82,10,0),"")</f>
        <v/>
      </c>
      <c r="F145" s="83" t="str">
        <f>+IFERROR(VLOOKUP(C145,Hoja1!$A$1:$I$82,3,0),"")</f>
        <v/>
      </c>
      <c r="G145" s="82" t="str">
        <f>+IFERROR(VLOOKUP(C145,Hoja1!$A$1:$K$82,11,0),"")</f>
        <v/>
      </c>
      <c r="H145" s="84" t="str">
        <f>+IFERROR(VLOOKUP(C145,Hoja1!$A$1:$L$82,12,0),"")</f>
        <v/>
      </c>
      <c r="I145" s="82"/>
      <c r="J145" s="59">
        <v>131</v>
      </c>
      <c r="K145" s="89"/>
      <c r="L145" s="56"/>
      <c r="M145" s="85"/>
      <c r="N145" s="86"/>
      <c r="O145" s="86"/>
      <c r="P145" s="86"/>
      <c r="Q145" s="86"/>
      <c r="R145" s="86"/>
      <c r="S145" s="86"/>
      <c r="T145" s="56"/>
      <c r="U145" s="56"/>
      <c r="V145" s="56"/>
      <c r="W145" s="56"/>
      <c r="X145" s="56"/>
      <c r="Y145" s="56"/>
      <c r="Z145" s="56"/>
    </row>
    <row r="146" spans="1:26" ht="99.75" customHeight="1">
      <c r="A146" s="56"/>
      <c r="B146" s="81">
        <f t="shared" si="0"/>
        <v>132</v>
      </c>
      <c r="C146" s="82" t="str">
        <f t="array" ref="C146">+IFERROR(INDEX(Hoja1!$A$2:$A$82,MATCH(J146,Hoja1!$H$2:$H$82,0)),"")</f>
        <v/>
      </c>
      <c r="D146" s="83" t="str">
        <f>IFERROR(VLOOKUP(C146,Hoja1!$A$2:$H$82,4,0),"")</f>
        <v/>
      </c>
      <c r="E146" s="83" t="str">
        <f>+IFERROR(VLOOKUP(C146,Hoja1!$A$1:$J$82,10,0),"")</f>
        <v/>
      </c>
      <c r="F146" s="83" t="str">
        <f>+IFERROR(VLOOKUP(C146,Hoja1!$A$1:$I$82,3,0),"")</f>
        <v/>
      </c>
      <c r="G146" s="82" t="str">
        <f>+IFERROR(VLOOKUP(C146,Hoja1!$A$1:$K$82,11,0),"")</f>
        <v/>
      </c>
      <c r="H146" s="84" t="str">
        <f>+IFERROR(VLOOKUP(C146,Hoja1!$A$1:$L$82,12,0),"")</f>
        <v/>
      </c>
      <c r="I146" s="82"/>
      <c r="J146" s="59">
        <v>132</v>
      </c>
      <c r="K146" s="89"/>
      <c r="L146" s="56"/>
      <c r="M146" s="85"/>
      <c r="N146" s="86"/>
      <c r="O146" s="86"/>
      <c r="P146" s="86"/>
      <c r="Q146" s="86"/>
      <c r="R146" s="86"/>
      <c r="S146" s="86"/>
      <c r="T146" s="56"/>
      <c r="U146" s="56"/>
      <c r="V146" s="56"/>
      <c r="W146" s="56"/>
      <c r="X146" s="56"/>
      <c r="Y146" s="56"/>
      <c r="Z146" s="56"/>
    </row>
    <row r="147" spans="1:26" ht="99.75" customHeight="1">
      <c r="A147" s="56"/>
      <c r="B147" s="81">
        <f t="shared" si="0"/>
        <v>133</v>
      </c>
      <c r="C147" s="82" t="str">
        <f t="array" ref="C147">+IFERROR(INDEX(Hoja1!$A$2:$A$82,MATCH(J147,Hoja1!$H$2:$H$82,0)),"")</f>
        <v/>
      </c>
      <c r="D147" s="83" t="str">
        <f>IFERROR(VLOOKUP(C147,Hoja1!$A$2:$H$82,4,0),"")</f>
        <v/>
      </c>
      <c r="E147" s="83" t="str">
        <f>+IFERROR(VLOOKUP(C147,Hoja1!$A$1:$J$82,10,0),"")</f>
        <v/>
      </c>
      <c r="F147" s="83" t="str">
        <f>+IFERROR(VLOOKUP(C147,Hoja1!$A$1:$I$82,3,0),"")</f>
        <v/>
      </c>
      <c r="G147" s="82" t="str">
        <f>+IFERROR(VLOOKUP(C147,Hoja1!$A$1:$K$82,11,0),"")</f>
        <v/>
      </c>
      <c r="H147" s="84" t="str">
        <f>+IFERROR(VLOOKUP(C147,Hoja1!$A$1:$L$82,12,0),"")</f>
        <v/>
      </c>
      <c r="I147" s="82"/>
      <c r="J147" s="59">
        <v>133</v>
      </c>
      <c r="K147" s="89"/>
      <c r="L147" s="56"/>
      <c r="M147" s="85"/>
      <c r="N147" s="86"/>
      <c r="O147" s="86"/>
      <c r="P147" s="86"/>
      <c r="Q147" s="86"/>
      <c r="R147" s="86"/>
      <c r="S147" s="86"/>
      <c r="T147" s="56"/>
      <c r="U147" s="56"/>
      <c r="V147" s="56"/>
      <c r="W147" s="56"/>
      <c r="X147" s="56"/>
      <c r="Y147" s="56"/>
      <c r="Z147" s="56"/>
    </row>
    <row r="148" spans="1:26" ht="99.75" customHeight="1">
      <c r="A148" s="56"/>
      <c r="B148" s="81">
        <f t="shared" si="0"/>
        <v>134</v>
      </c>
      <c r="C148" s="82" t="str">
        <f t="array" ref="C148">+IFERROR(INDEX(Hoja1!$A$2:$A$82,MATCH(J148,Hoja1!$H$2:$H$82,0)),"")</f>
        <v/>
      </c>
      <c r="D148" s="83" t="str">
        <f>IFERROR(VLOOKUP(C148,Hoja1!$A$2:$H$82,4,0),"")</f>
        <v/>
      </c>
      <c r="E148" s="83" t="str">
        <f>+IFERROR(VLOOKUP(C148,Hoja1!$A$1:$J$82,10,0),"")</f>
        <v/>
      </c>
      <c r="F148" s="83" t="str">
        <f>+IFERROR(VLOOKUP(C148,Hoja1!$A$1:$I$82,3,0),"")</f>
        <v/>
      </c>
      <c r="G148" s="82" t="str">
        <f>+IFERROR(VLOOKUP(C148,Hoja1!$A$1:$K$82,11,0),"")</f>
        <v/>
      </c>
      <c r="H148" s="84" t="str">
        <f>+IFERROR(VLOOKUP(C148,Hoja1!$A$1:$L$82,12,0),"")</f>
        <v/>
      </c>
      <c r="I148" s="82"/>
      <c r="J148" s="59">
        <v>134</v>
      </c>
      <c r="K148" s="89"/>
      <c r="L148" s="56"/>
      <c r="M148" s="85"/>
      <c r="N148" s="86"/>
      <c r="O148" s="86"/>
      <c r="P148" s="86"/>
      <c r="Q148" s="86"/>
      <c r="R148" s="86"/>
      <c r="S148" s="86"/>
      <c r="T148" s="56"/>
      <c r="U148" s="56"/>
      <c r="V148" s="56"/>
      <c r="W148" s="56"/>
      <c r="X148" s="56"/>
      <c r="Y148" s="56"/>
      <c r="Z148" s="56"/>
    </row>
    <row r="149" spans="1:26" ht="99.75" customHeight="1">
      <c r="A149" s="56"/>
      <c r="B149" s="81">
        <f t="shared" si="0"/>
        <v>135</v>
      </c>
      <c r="C149" s="82" t="str">
        <f t="array" ref="C149">+IFERROR(INDEX(Hoja1!$A$2:$A$82,MATCH(J149,Hoja1!$H$2:$H$82,0)),"")</f>
        <v/>
      </c>
      <c r="D149" s="83" t="str">
        <f>IFERROR(VLOOKUP(C149,Hoja1!$A$2:$H$82,4,0),"")</f>
        <v/>
      </c>
      <c r="E149" s="83" t="str">
        <f>+IFERROR(VLOOKUP(C149,Hoja1!$A$1:$J$82,10,0),"")</f>
        <v/>
      </c>
      <c r="F149" s="83" t="str">
        <f>+IFERROR(VLOOKUP(C149,Hoja1!$A$1:$I$82,3,0),"")</f>
        <v/>
      </c>
      <c r="G149" s="82" t="str">
        <f>+IFERROR(VLOOKUP(C149,Hoja1!$A$1:$K$82,11,0),"")</f>
        <v/>
      </c>
      <c r="H149" s="84" t="str">
        <f>+IFERROR(VLOOKUP(C149,Hoja1!$A$1:$L$82,12,0),"")</f>
        <v/>
      </c>
      <c r="I149" s="82"/>
      <c r="J149" s="59">
        <v>135</v>
      </c>
      <c r="K149" s="89"/>
      <c r="L149" s="56"/>
      <c r="M149" s="85"/>
      <c r="N149" s="86"/>
      <c r="O149" s="86"/>
      <c r="P149" s="86"/>
      <c r="Q149" s="86"/>
      <c r="R149" s="86"/>
      <c r="S149" s="86"/>
      <c r="T149" s="56"/>
      <c r="U149" s="56"/>
      <c r="V149" s="56"/>
      <c r="W149" s="56"/>
      <c r="X149" s="56"/>
      <c r="Y149" s="56"/>
      <c r="Z149" s="56"/>
    </row>
    <row r="150" spans="1:26" ht="99.75" customHeight="1">
      <c r="A150" s="56"/>
      <c r="B150" s="87">
        <f t="shared" si="0"/>
        <v>136</v>
      </c>
      <c r="C150" s="82" t="str">
        <f t="array" ref="C150">+IFERROR(INDEX(Hoja1!$A$2:$A$82,MATCH(J150,Hoja1!$H$2:$H$82,0)),"")</f>
        <v/>
      </c>
      <c r="D150" s="83" t="str">
        <f>IFERROR(VLOOKUP(C150,Hoja1!$A$2:$H$82,4,0),"")</f>
        <v/>
      </c>
      <c r="E150" s="83" t="str">
        <f>+IFERROR(VLOOKUP(C150,Hoja1!$A$1:$J$82,10,0),"")</f>
        <v/>
      </c>
      <c r="F150" s="83" t="str">
        <f>+IFERROR(VLOOKUP(C150,Hoja1!$A$1:$I$82,3,0),"")</f>
        <v/>
      </c>
      <c r="G150" s="82" t="str">
        <f>+IFERROR(VLOOKUP(C150,Hoja1!$A$1:$K$82,11,0),"")</f>
        <v/>
      </c>
      <c r="H150" s="84" t="str">
        <f>+IFERROR(VLOOKUP(C150,Hoja1!$A$1:$L$82,12,0),"")</f>
        <v/>
      </c>
      <c r="I150" s="82"/>
      <c r="J150" s="59">
        <v>136</v>
      </c>
      <c r="K150" s="89"/>
      <c r="L150" s="56"/>
      <c r="M150" s="85"/>
      <c r="N150" s="86"/>
      <c r="O150" s="86"/>
      <c r="P150" s="86"/>
      <c r="Q150" s="86"/>
      <c r="R150" s="86"/>
      <c r="S150" s="86"/>
      <c r="T150" s="56"/>
      <c r="U150" s="56"/>
      <c r="V150" s="56"/>
      <c r="W150" s="56"/>
      <c r="X150" s="56"/>
      <c r="Y150" s="56"/>
      <c r="Z150" s="56"/>
    </row>
    <row r="151" spans="1:26" ht="99.75" customHeight="1">
      <c r="A151" s="56"/>
      <c r="B151" s="81">
        <f t="shared" si="0"/>
        <v>137</v>
      </c>
      <c r="C151" s="82" t="str">
        <f t="array" ref="C151">+IFERROR(INDEX(Hoja1!$A$2:$A$82,MATCH(J151,Hoja1!$H$2:$H$82,0)),"")</f>
        <v/>
      </c>
      <c r="D151" s="83" t="str">
        <f>IFERROR(VLOOKUP(C151,Hoja1!$A$2:$H$82,4,0),"")</f>
        <v/>
      </c>
      <c r="E151" s="83" t="str">
        <f>+IFERROR(VLOOKUP(C151,Hoja1!$A$1:$J$82,10,0),"")</f>
        <v/>
      </c>
      <c r="F151" s="83" t="str">
        <f>+IFERROR(VLOOKUP(C151,Hoja1!$A$1:$I$82,3,0),"")</f>
        <v/>
      </c>
      <c r="G151" s="82" t="str">
        <f>+IFERROR(VLOOKUP(C151,Hoja1!$A$1:$K$82,11,0),"")</f>
        <v/>
      </c>
      <c r="H151" s="84" t="str">
        <f>+IFERROR(VLOOKUP(C151,Hoja1!$A$1:$L$82,12,0),"")</f>
        <v/>
      </c>
      <c r="I151" s="82"/>
      <c r="J151" s="59">
        <v>137</v>
      </c>
      <c r="K151" s="89"/>
      <c r="L151" s="56"/>
      <c r="M151" s="85"/>
      <c r="N151" s="86"/>
      <c r="O151" s="86"/>
      <c r="P151" s="86"/>
      <c r="Q151" s="86"/>
      <c r="R151" s="86"/>
      <c r="S151" s="86"/>
      <c r="T151" s="56"/>
      <c r="U151" s="56"/>
      <c r="V151" s="56"/>
      <c r="W151" s="56"/>
      <c r="X151" s="56"/>
      <c r="Y151" s="56"/>
      <c r="Z151" s="56"/>
    </row>
    <row r="152" spans="1:26" ht="99.75" customHeight="1">
      <c r="A152" s="56"/>
      <c r="B152" s="81">
        <f t="shared" si="0"/>
        <v>138</v>
      </c>
      <c r="C152" s="82" t="str">
        <f t="array" ref="C152">+IFERROR(INDEX(Hoja1!$A$2:$A$82,MATCH(J152,Hoja1!$H$2:$H$82,0)),"")</f>
        <v/>
      </c>
      <c r="D152" s="83" t="str">
        <f>IFERROR(VLOOKUP(C152,Hoja1!$A$2:$H$82,4,0),"")</f>
        <v/>
      </c>
      <c r="E152" s="83" t="str">
        <f>+IFERROR(VLOOKUP(C152,Hoja1!$A$1:$J$82,10,0),"")</f>
        <v/>
      </c>
      <c r="F152" s="83" t="str">
        <f>+IFERROR(VLOOKUP(C152,Hoja1!$A$1:$I$82,3,0),"")</f>
        <v/>
      </c>
      <c r="G152" s="82" t="str">
        <f>+IFERROR(VLOOKUP(C152,Hoja1!$A$1:$K$82,11,0),"")</f>
        <v/>
      </c>
      <c r="H152" s="84" t="str">
        <f>+IFERROR(VLOOKUP(C152,Hoja1!$A$1:$L$82,12,0),"")</f>
        <v/>
      </c>
      <c r="I152" s="82"/>
      <c r="J152" s="59">
        <v>138</v>
      </c>
      <c r="K152" s="89"/>
      <c r="L152" s="56"/>
      <c r="M152" s="85"/>
      <c r="N152" s="86"/>
      <c r="O152" s="86"/>
      <c r="P152" s="86"/>
      <c r="Q152" s="86"/>
      <c r="R152" s="86"/>
      <c r="S152" s="86"/>
      <c r="T152" s="56"/>
      <c r="U152" s="56"/>
      <c r="V152" s="56"/>
      <c r="W152" s="56"/>
      <c r="X152" s="56"/>
      <c r="Y152" s="56"/>
      <c r="Z152" s="56"/>
    </row>
    <row r="153" spans="1:26" ht="99.75" customHeight="1">
      <c r="A153" s="56"/>
      <c r="B153" s="81">
        <f t="shared" si="0"/>
        <v>139</v>
      </c>
      <c r="C153" s="82" t="str">
        <f t="array" ref="C153">+IFERROR(INDEX(Hoja1!$A$2:$A$82,MATCH(J153,Hoja1!$H$2:$H$82,0)),"")</f>
        <v/>
      </c>
      <c r="D153" s="83" t="str">
        <f>IFERROR(VLOOKUP(C153,Hoja1!$A$2:$H$82,4,0),"")</f>
        <v/>
      </c>
      <c r="E153" s="83" t="str">
        <f>+IFERROR(VLOOKUP(C153,Hoja1!$A$1:$J$82,10,0),"")</f>
        <v/>
      </c>
      <c r="F153" s="83" t="str">
        <f>+IFERROR(VLOOKUP(C153,Hoja1!$A$1:$I$82,3,0),"")</f>
        <v/>
      </c>
      <c r="G153" s="82" t="str">
        <f>+IFERROR(VLOOKUP(C153,Hoja1!$A$1:$K$82,11,0),"")</f>
        <v/>
      </c>
      <c r="H153" s="84" t="str">
        <f>+IFERROR(VLOOKUP(C153,Hoja1!$A$1:$L$82,12,0),"")</f>
        <v/>
      </c>
      <c r="I153" s="82"/>
      <c r="J153" s="59">
        <v>139</v>
      </c>
      <c r="K153" s="89"/>
      <c r="L153" s="56"/>
      <c r="M153" s="85"/>
      <c r="N153" s="86"/>
      <c r="O153" s="86"/>
      <c r="P153" s="86"/>
      <c r="Q153" s="86"/>
      <c r="R153" s="86"/>
      <c r="S153" s="86"/>
      <c r="T153" s="56"/>
      <c r="U153" s="56"/>
      <c r="V153" s="56"/>
      <c r="W153" s="56"/>
      <c r="X153" s="56"/>
      <c r="Y153" s="56"/>
      <c r="Z153" s="56"/>
    </row>
    <row r="154" spans="1:26" ht="99.75" customHeight="1">
      <c r="A154" s="56"/>
      <c r="B154" s="81">
        <f t="shared" si="0"/>
        <v>140</v>
      </c>
      <c r="C154" s="82" t="str">
        <f t="array" ref="C154">+IFERROR(INDEX(Hoja1!$A$2:$A$82,MATCH(J154,Hoja1!$H$2:$H$82,0)),"")</f>
        <v/>
      </c>
      <c r="D154" s="83" t="str">
        <f>IFERROR(VLOOKUP(C154,Hoja1!$A$2:$H$82,4,0),"")</f>
        <v/>
      </c>
      <c r="E154" s="83" t="str">
        <f>+IFERROR(VLOOKUP(C154,Hoja1!$A$1:$J$82,10,0),"")</f>
        <v/>
      </c>
      <c r="F154" s="83" t="str">
        <f>+IFERROR(VLOOKUP(C154,Hoja1!$A$1:$I$82,3,0),"")</f>
        <v/>
      </c>
      <c r="G154" s="82" t="str">
        <f>+IFERROR(VLOOKUP(C154,Hoja1!$A$1:$K$82,11,0),"")</f>
        <v/>
      </c>
      <c r="H154" s="84" t="str">
        <f>+IFERROR(VLOOKUP(C154,Hoja1!$A$1:$L$82,12,0),"")</f>
        <v/>
      </c>
      <c r="I154" s="82"/>
      <c r="J154" s="59">
        <v>140</v>
      </c>
      <c r="K154" s="89"/>
      <c r="L154" s="56"/>
      <c r="M154" s="85"/>
      <c r="N154" s="86"/>
      <c r="O154" s="86"/>
      <c r="P154" s="86"/>
      <c r="Q154" s="86"/>
      <c r="R154" s="86"/>
      <c r="S154" s="86"/>
      <c r="T154" s="56"/>
      <c r="U154" s="56"/>
      <c r="V154" s="56"/>
      <c r="W154" s="56"/>
      <c r="X154" s="56"/>
      <c r="Y154" s="56"/>
      <c r="Z154" s="56"/>
    </row>
    <row r="155" spans="1:26" ht="99.75" customHeight="1">
      <c r="A155" s="56"/>
      <c r="B155" s="87">
        <f t="shared" si="0"/>
        <v>141</v>
      </c>
      <c r="C155" s="82" t="str">
        <f t="array" ref="C155">+IFERROR(INDEX(Hoja1!$A$2:$A$82,MATCH(J155,Hoja1!$H$2:$H$82,0)),"")</f>
        <v/>
      </c>
      <c r="D155" s="83" t="str">
        <f>IFERROR(VLOOKUP(C155,Hoja1!$A$2:$H$82,4,0),"")</f>
        <v/>
      </c>
      <c r="E155" s="83" t="str">
        <f>+IFERROR(VLOOKUP(C155,Hoja1!$A$1:$J$82,10,0),"")</f>
        <v/>
      </c>
      <c r="F155" s="83" t="str">
        <f>+IFERROR(VLOOKUP(C155,Hoja1!$A$1:$I$82,3,0),"")</f>
        <v/>
      </c>
      <c r="G155" s="82" t="str">
        <f>+IFERROR(VLOOKUP(C155,Hoja1!$A$1:$K$82,11,0),"")</f>
        <v/>
      </c>
      <c r="H155" s="84" t="str">
        <f>+IFERROR(VLOOKUP(C155,Hoja1!$A$1:$L$82,12,0),"")</f>
        <v/>
      </c>
      <c r="I155" s="82"/>
      <c r="J155" s="59">
        <v>141</v>
      </c>
      <c r="K155" s="89"/>
      <c r="L155" s="56"/>
      <c r="M155" s="85"/>
      <c r="N155" s="86"/>
      <c r="O155" s="86"/>
      <c r="P155" s="86"/>
      <c r="Q155" s="86"/>
      <c r="R155" s="86"/>
      <c r="S155" s="86"/>
      <c r="T155" s="56"/>
      <c r="U155" s="56"/>
      <c r="V155" s="56"/>
      <c r="W155" s="56"/>
      <c r="X155" s="56"/>
      <c r="Y155" s="56"/>
      <c r="Z155" s="56"/>
    </row>
    <row r="156" spans="1:26" ht="99.75" customHeight="1">
      <c r="A156" s="56"/>
      <c r="B156" s="81">
        <f t="shared" si="0"/>
        <v>142</v>
      </c>
      <c r="C156" s="82" t="str">
        <f t="array" ref="C156">+IFERROR(INDEX(Hoja1!$A$2:$A$82,MATCH(J156,Hoja1!$H$2:$H$82,0)),"")</f>
        <v/>
      </c>
      <c r="D156" s="83" t="str">
        <f>IFERROR(VLOOKUP(C156,Hoja1!$A$2:$H$82,4,0),"")</f>
        <v/>
      </c>
      <c r="E156" s="83" t="str">
        <f>+IFERROR(VLOOKUP(C156,Hoja1!$A$1:$J$82,10,0),"")</f>
        <v/>
      </c>
      <c r="F156" s="83" t="str">
        <f>+IFERROR(VLOOKUP(C156,Hoja1!$A$1:$I$82,3,0),"")</f>
        <v/>
      </c>
      <c r="G156" s="82" t="str">
        <f>+IFERROR(VLOOKUP(C156,Hoja1!$A$1:$K$82,11,0),"")</f>
        <v/>
      </c>
      <c r="H156" s="84" t="str">
        <f>+IFERROR(VLOOKUP(C156,Hoja1!$A$1:$L$82,12,0),"")</f>
        <v/>
      </c>
      <c r="I156" s="82"/>
      <c r="J156" s="59">
        <v>142</v>
      </c>
      <c r="K156" s="89"/>
      <c r="L156" s="56"/>
      <c r="M156" s="85"/>
      <c r="N156" s="86"/>
      <c r="O156" s="86"/>
      <c r="P156" s="86"/>
      <c r="Q156" s="86"/>
      <c r="R156" s="86"/>
      <c r="S156" s="86"/>
      <c r="T156" s="56"/>
      <c r="U156" s="56"/>
      <c r="V156" s="56"/>
      <c r="W156" s="56"/>
      <c r="X156" s="56"/>
      <c r="Y156" s="56"/>
      <c r="Z156" s="56"/>
    </row>
    <row r="157" spans="1:26" ht="99.75" customHeight="1">
      <c r="A157" s="56"/>
      <c r="B157" s="81">
        <f t="shared" si="0"/>
        <v>143</v>
      </c>
      <c r="C157" s="82" t="str">
        <f t="array" ref="C157">+IFERROR(INDEX(Hoja1!$A$2:$A$82,MATCH(J157,Hoja1!$H$2:$H$82,0)),"")</f>
        <v/>
      </c>
      <c r="D157" s="83" t="str">
        <f>IFERROR(VLOOKUP(C157,Hoja1!$A$2:$H$82,4,0),"")</f>
        <v/>
      </c>
      <c r="E157" s="83" t="str">
        <f>+IFERROR(VLOOKUP(C157,Hoja1!$A$1:$J$82,10,0),"")</f>
        <v/>
      </c>
      <c r="F157" s="83" t="str">
        <f>+IFERROR(VLOOKUP(C157,Hoja1!$A$1:$I$82,3,0),"")</f>
        <v/>
      </c>
      <c r="G157" s="82" t="str">
        <f>+IFERROR(VLOOKUP(C157,Hoja1!$A$1:$K$82,11,0),"")</f>
        <v/>
      </c>
      <c r="H157" s="84" t="str">
        <f>+IFERROR(VLOOKUP(C157,Hoja1!$A$1:$L$82,12,0),"")</f>
        <v/>
      </c>
      <c r="I157" s="82"/>
      <c r="J157" s="59">
        <v>143</v>
      </c>
      <c r="K157" s="89"/>
      <c r="L157" s="56"/>
      <c r="M157" s="85"/>
      <c r="N157" s="86"/>
      <c r="O157" s="86"/>
      <c r="P157" s="86"/>
      <c r="Q157" s="86"/>
      <c r="R157" s="86"/>
      <c r="S157" s="86"/>
      <c r="T157" s="56"/>
      <c r="U157" s="56"/>
      <c r="V157" s="56"/>
      <c r="W157" s="56"/>
      <c r="X157" s="56"/>
      <c r="Y157" s="56"/>
      <c r="Z157" s="56"/>
    </row>
    <row r="158" spans="1:26" ht="99.75" customHeight="1">
      <c r="A158" s="56"/>
      <c r="B158" s="81">
        <f t="shared" si="0"/>
        <v>144</v>
      </c>
      <c r="C158" s="82" t="str">
        <f t="array" ref="C158">+IFERROR(INDEX(Hoja1!$A$2:$A$82,MATCH(J158,Hoja1!$H$2:$H$82,0)),"")</f>
        <v/>
      </c>
      <c r="D158" s="83" t="str">
        <f>IFERROR(VLOOKUP(C158,Hoja1!$A$2:$H$82,4,0),"")</f>
        <v/>
      </c>
      <c r="E158" s="83" t="str">
        <f>+IFERROR(VLOOKUP(C158,Hoja1!$A$1:$J$82,10,0),"")</f>
        <v/>
      </c>
      <c r="F158" s="83" t="str">
        <f>+IFERROR(VLOOKUP(C158,Hoja1!$A$1:$I$82,3,0),"")</f>
        <v/>
      </c>
      <c r="G158" s="82" t="str">
        <f>+IFERROR(VLOOKUP(C158,Hoja1!$A$1:$K$82,11,0),"")</f>
        <v/>
      </c>
      <c r="H158" s="84" t="str">
        <f>+IFERROR(VLOOKUP(C158,Hoja1!$A$1:$L$82,12,0),"")</f>
        <v/>
      </c>
      <c r="I158" s="82"/>
      <c r="J158" s="59">
        <v>144</v>
      </c>
      <c r="K158" s="89"/>
      <c r="L158" s="56"/>
      <c r="M158" s="85"/>
      <c r="N158" s="86"/>
      <c r="O158" s="86"/>
      <c r="P158" s="86"/>
      <c r="Q158" s="86"/>
      <c r="R158" s="86"/>
      <c r="S158" s="86"/>
      <c r="T158" s="56"/>
      <c r="U158" s="56"/>
      <c r="V158" s="56"/>
      <c r="W158" s="56"/>
      <c r="X158" s="56"/>
      <c r="Y158" s="56"/>
      <c r="Z158" s="56"/>
    </row>
    <row r="159" spans="1:26" ht="99.75" customHeight="1">
      <c r="A159" s="56"/>
      <c r="B159" s="81">
        <f t="shared" si="0"/>
        <v>145</v>
      </c>
      <c r="C159" s="82" t="str">
        <f t="array" ref="C159">+IFERROR(INDEX(Hoja1!$A$2:$A$82,MATCH(J159,Hoja1!$H$2:$H$82,0)),"")</f>
        <v/>
      </c>
      <c r="D159" s="83" t="str">
        <f>IFERROR(VLOOKUP(C159,Hoja1!$A$2:$H$82,4,0),"")</f>
        <v/>
      </c>
      <c r="E159" s="83" t="str">
        <f>+IFERROR(VLOOKUP(C159,Hoja1!$A$1:$J$82,10,0),"")</f>
        <v/>
      </c>
      <c r="F159" s="83" t="str">
        <f>+IFERROR(VLOOKUP(C159,Hoja1!$A$1:$I$82,3,0),"")</f>
        <v/>
      </c>
      <c r="G159" s="82" t="str">
        <f>+IFERROR(VLOOKUP(C159,Hoja1!$A$1:$K$82,11,0),"")</f>
        <v/>
      </c>
      <c r="H159" s="84" t="str">
        <f>+IFERROR(VLOOKUP(C159,Hoja1!$A$1:$L$82,12,0),"")</f>
        <v/>
      </c>
      <c r="I159" s="82"/>
      <c r="J159" s="59">
        <v>145</v>
      </c>
      <c r="K159" s="89"/>
      <c r="L159" s="56"/>
      <c r="M159" s="85"/>
      <c r="N159" s="86"/>
      <c r="O159" s="86"/>
      <c r="P159" s="86"/>
      <c r="Q159" s="86"/>
      <c r="R159" s="86"/>
      <c r="S159" s="86"/>
      <c r="T159" s="56"/>
      <c r="U159" s="56"/>
      <c r="V159" s="56"/>
      <c r="W159" s="56"/>
      <c r="X159" s="56"/>
      <c r="Y159" s="56"/>
      <c r="Z159" s="56"/>
    </row>
    <row r="160" spans="1:26" ht="99.75" customHeight="1">
      <c r="A160" s="56"/>
      <c r="B160" s="87">
        <f t="shared" si="0"/>
        <v>146</v>
      </c>
      <c r="C160" s="82" t="str">
        <f t="array" ref="C160">+IFERROR(INDEX(Hoja1!$A$2:$A$82,MATCH(J160,Hoja1!$H$2:$H$82,0)),"")</f>
        <v/>
      </c>
      <c r="D160" s="83" t="str">
        <f>IFERROR(VLOOKUP(C160,Hoja1!$A$2:$H$82,4,0),"")</f>
        <v/>
      </c>
      <c r="E160" s="83" t="str">
        <f>+IFERROR(VLOOKUP(C160,Hoja1!$A$1:$J$82,10,0),"")</f>
        <v/>
      </c>
      <c r="F160" s="83" t="str">
        <f>+IFERROR(VLOOKUP(C160,Hoja1!$A$1:$I$82,3,0),"")</f>
        <v/>
      </c>
      <c r="G160" s="82" t="str">
        <f>+IFERROR(VLOOKUP(C160,Hoja1!$A$1:$K$82,11,0),"")</f>
        <v/>
      </c>
      <c r="H160" s="84" t="str">
        <f>+IFERROR(VLOOKUP(C160,Hoja1!$A$1:$L$82,12,0),"")</f>
        <v/>
      </c>
      <c r="I160" s="82"/>
      <c r="J160" s="59">
        <v>146</v>
      </c>
      <c r="K160" s="89"/>
      <c r="L160" s="56"/>
      <c r="M160" s="85"/>
      <c r="N160" s="86"/>
      <c r="O160" s="86"/>
      <c r="P160" s="86"/>
      <c r="Q160" s="86"/>
      <c r="R160" s="86"/>
      <c r="S160" s="86"/>
      <c r="T160" s="56"/>
      <c r="U160" s="56"/>
      <c r="V160" s="56"/>
      <c r="W160" s="56"/>
      <c r="X160" s="56"/>
      <c r="Y160" s="56"/>
      <c r="Z160" s="56"/>
    </row>
    <row r="161" spans="1:26" ht="99.75" customHeight="1">
      <c r="A161" s="56"/>
      <c r="B161" s="81">
        <f t="shared" si="0"/>
        <v>147</v>
      </c>
      <c r="C161" s="82" t="str">
        <f t="array" ref="C161">+IFERROR(INDEX(Hoja1!$A$2:$A$82,MATCH(J161,Hoja1!$H$2:$H$82,0)),"")</f>
        <v/>
      </c>
      <c r="D161" s="83" t="str">
        <f>IFERROR(VLOOKUP(C161,Hoja1!$A$2:$H$82,4,0),"")</f>
        <v/>
      </c>
      <c r="E161" s="83" t="str">
        <f>+IFERROR(VLOOKUP(C161,Hoja1!$A$1:$J$82,10,0),"")</f>
        <v/>
      </c>
      <c r="F161" s="83" t="str">
        <f>+IFERROR(VLOOKUP(C161,Hoja1!$A$1:$I$82,3,0),"")</f>
        <v/>
      </c>
      <c r="G161" s="82" t="str">
        <f>+IFERROR(VLOOKUP(C161,Hoja1!$A$1:$K$82,11,0),"")</f>
        <v/>
      </c>
      <c r="H161" s="84" t="str">
        <f>+IFERROR(VLOOKUP(C161,Hoja1!$A$1:$L$82,12,0),"")</f>
        <v/>
      </c>
      <c r="I161" s="82"/>
      <c r="J161" s="59">
        <v>147</v>
      </c>
      <c r="K161" s="89"/>
      <c r="L161" s="56"/>
      <c r="M161" s="85"/>
      <c r="N161" s="86"/>
      <c r="O161" s="86"/>
      <c r="P161" s="86"/>
      <c r="Q161" s="86"/>
      <c r="R161" s="86"/>
      <c r="S161" s="86"/>
      <c r="T161" s="56"/>
      <c r="U161" s="56"/>
      <c r="V161" s="56"/>
      <c r="W161" s="56"/>
      <c r="X161" s="56"/>
      <c r="Y161" s="56"/>
      <c r="Z161" s="56"/>
    </row>
    <row r="162" spans="1:26" ht="99.75" customHeight="1">
      <c r="A162" s="56"/>
      <c r="B162" s="81">
        <f t="shared" si="0"/>
        <v>148</v>
      </c>
      <c r="C162" s="82" t="str">
        <f t="array" ref="C162">+IFERROR(INDEX(Hoja1!$A$2:$A$82,MATCH(J162,Hoja1!$H$2:$H$82,0)),"")</f>
        <v/>
      </c>
      <c r="D162" s="83" t="str">
        <f>IFERROR(VLOOKUP(C162,Hoja1!$A$2:$H$82,4,0),"")</f>
        <v/>
      </c>
      <c r="E162" s="83" t="str">
        <f>+IFERROR(VLOOKUP(C162,Hoja1!$A$1:$J$82,10,0),"")</f>
        <v/>
      </c>
      <c r="F162" s="83" t="str">
        <f>+IFERROR(VLOOKUP(C162,Hoja1!$A$1:$I$82,3,0),"")</f>
        <v/>
      </c>
      <c r="G162" s="82" t="str">
        <f>+IFERROR(VLOOKUP(C162,Hoja1!$A$1:$K$82,11,0),"")</f>
        <v/>
      </c>
      <c r="H162" s="84" t="str">
        <f>+IFERROR(VLOOKUP(C162,Hoja1!$A$1:$L$82,12,0),"")</f>
        <v/>
      </c>
      <c r="I162" s="82"/>
      <c r="J162" s="59">
        <v>148</v>
      </c>
      <c r="K162" s="89"/>
      <c r="L162" s="56"/>
      <c r="M162" s="85"/>
      <c r="N162" s="86"/>
      <c r="O162" s="86"/>
      <c r="P162" s="86"/>
      <c r="Q162" s="86"/>
      <c r="R162" s="86"/>
      <c r="S162" s="86"/>
      <c r="T162" s="56"/>
      <c r="U162" s="56"/>
      <c r="V162" s="56"/>
      <c r="W162" s="56"/>
      <c r="X162" s="56"/>
      <c r="Y162" s="56"/>
      <c r="Z162" s="56"/>
    </row>
    <row r="163" spans="1:26" ht="99.75" customHeight="1">
      <c r="A163" s="56"/>
      <c r="B163" s="81">
        <f t="shared" si="0"/>
        <v>149</v>
      </c>
      <c r="C163" s="82" t="str">
        <f t="array" ref="C163">+IFERROR(INDEX(Hoja1!$A$2:$A$82,MATCH(J163,Hoja1!$H$2:$H$82,0)),"")</f>
        <v/>
      </c>
      <c r="D163" s="83" t="str">
        <f>IFERROR(VLOOKUP(C163,Hoja1!$A$2:$H$82,4,0),"")</f>
        <v/>
      </c>
      <c r="E163" s="83" t="str">
        <f>+IFERROR(VLOOKUP(C163,Hoja1!$A$1:$J$82,10,0),"")</f>
        <v/>
      </c>
      <c r="F163" s="83" t="str">
        <f>+IFERROR(VLOOKUP(C163,Hoja1!$A$1:$I$82,3,0),"")</f>
        <v/>
      </c>
      <c r="G163" s="82" t="str">
        <f>+IFERROR(VLOOKUP(C163,Hoja1!$A$1:$K$82,11,0),"")</f>
        <v/>
      </c>
      <c r="H163" s="84" t="str">
        <f>+IFERROR(VLOOKUP(C163,Hoja1!$A$1:$L$82,12,0),"")</f>
        <v/>
      </c>
      <c r="I163" s="82"/>
      <c r="J163" s="59">
        <v>149</v>
      </c>
      <c r="K163" s="89"/>
      <c r="L163" s="56"/>
      <c r="M163" s="85"/>
      <c r="N163" s="86"/>
      <c r="O163" s="86"/>
      <c r="P163" s="86"/>
      <c r="Q163" s="86"/>
      <c r="R163" s="86"/>
      <c r="S163" s="86"/>
      <c r="T163" s="56"/>
      <c r="U163" s="56"/>
      <c r="V163" s="56"/>
      <c r="W163" s="56"/>
      <c r="X163" s="56"/>
      <c r="Y163" s="56"/>
      <c r="Z163" s="56"/>
    </row>
    <row r="164" spans="1:26" ht="99.75" customHeight="1">
      <c r="A164" s="56"/>
      <c r="B164" s="91">
        <f t="shared" si="0"/>
        <v>150</v>
      </c>
      <c r="C164" s="92" t="str">
        <f t="array" ref="C164">+IFERROR(INDEX(Hoja1!$A$2:$A$82,MATCH(J164,Hoja1!$H$2:$H$82,0)),"")</f>
        <v/>
      </c>
      <c r="D164" s="93" t="str">
        <f>IFERROR(VLOOKUP(C164,Hoja1!$A$2:$H$82,4,0),"")</f>
        <v/>
      </c>
      <c r="E164" s="93" t="str">
        <f>+IFERROR(VLOOKUP(C164,Hoja1!$A$1:$J$82,10,0),"")</f>
        <v/>
      </c>
      <c r="F164" s="93" t="str">
        <f>+IFERROR(VLOOKUP(C164,Hoja1!$A$1:$I$82,3,0),"")</f>
        <v/>
      </c>
      <c r="G164" s="92" t="str">
        <f>+IFERROR(VLOOKUP(C164,Hoja1!$A$1:$K$82,11,0),"")</f>
        <v/>
      </c>
      <c r="H164" s="94" t="str">
        <f>+IFERROR(VLOOKUP(C164,Hoja1!$A$1:$L$82,12,0),"")</f>
        <v/>
      </c>
      <c r="I164" s="92"/>
      <c r="J164" s="59">
        <v>150</v>
      </c>
      <c r="K164" s="89"/>
      <c r="L164" s="56"/>
      <c r="M164" s="85"/>
      <c r="N164" s="86"/>
      <c r="O164" s="86"/>
      <c r="P164" s="86"/>
      <c r="Q164" s="86"/>
      <c r="R164" s="86"/>
      <c r="S164" s="86"/>
      <c r="T164" s="56"/>
      <c r="U164" s="56"/>
      <c r="V164" s="56"/>
      <c r="W164" s="56"/>
      <c r="X164" s="56"/>
      <c r="Y164" s="56"/>
      <c r="Z164" s="56"/>
    </row>
    <row r="165" spans="1:26" ht="12.75" customHeight="1">
      <c r="A165" s="56"/>
      <c r="B165" s="57"/>
      <c r="C165" s="58"/>
      <c r="D165" s="56"/>
      <c r="E165" s="56"/>
      <c r="F165" s="56"/>
      <c r="G165" s="56"/>
      <c r="H165" s="56"/>
      <c r="I165" s="56"/>
      <c r="J165" s="59"/>
      <c r="K165" s="56"/>
      <c r="L165" s="56"/>
      <c r="M165" s="56"/>
      <c r="N165" s="56"/>
      <c r="O165" s="56"/>
      <c r="P165" s="56"/>
      <c r="Q165" s="56"/>
      <c r="R165" s="56"/>
      <c r="S165" s="56"/>
      <c r="T165" s="56"/>
      <c r="U165" s="56"/>
      <c r="V165" s="56"/>
      <c r="W165" s="56"/>
      <c r="X165" s="56"/>
      <c r="Y165" s="56"/>
      <c r="Z165" s="56"/>
    </row>
    <row r="166" spans="1:26" ht="12.75" customHeight="1">
      <c r="A166" s="56"/>
      <c r="B166" s="57"/>
      <c r="C166" s="58"/>
      <c r="D166" s="56"/>
      <c r="E166" s="56"/>
      <c r="F166" s="56"/>
      <c r="G166" s="56"/>
      <c r="H166" s="56"/>
      <c r="I166" s="56"/>
      <c r="J166" s="59"/>
      <c r="K166" s="56"/>
      <c r="L166" s="56"/>
      <c r="M166" s="56"/>
      <c r="N166" s="56"/>
      <c r="O166" s="56"/>
      <c r="P166" s="56"/>
      <c r="Q166" s="56"/>
      <c r="R166" s="56"/>
      <c r="S166" s="56"/>
      <c r="T166" s="56"/>
      <c r="U166" s="56"/>
      <c r="V166" s="56"/>
      <c r="W166" s="56"/>
      <c r="X166" s="56"/>
      <c r="Y166" s="56"/>
      <c r="Z166" s="56"/>
    </row>
    <row r="167" spans="1:26" ht="12.75" customHeight="1">
      <c r="A167" s="56"/>
      <c r="B167" s="57"/>
      <c r="C167" s="58"/>
      <c r="D167" s="56"/>
      <c r="E167" s="56"/>
      <c r="F167" s="56"/>
      <c r="G167" s="56"/>
      <c r="H167" s="56"/>
      <c r="I167" s="56"/>
      <c r="J167" s="59"/>
      <c r="K167" s="56"/>
      <c r="L167" s="56"/>
      <c r="M167" s="56"/>
      <c r="N167" s="56"/>
      <c r="O167" s="56"/>
      <c r="P167" s="56"/>
      <c r="Q167" s="56"/>
      <c r="R167" s="56"/>
      <c r="S167" s="56"/>
      <c r="T167" s="56"/>
      <c r="U167" s="56"/>
      <c r="V167" s="56"/>
      <c r="W167" s="56"/>
      <c r="X167" s="56"/>
      <c r="Y167" s="56"/>
      <c r="Z167" s="56"/>
    </row>
    <row r="168" spans="1:26" ht="12.75" customHeight="1">
      <c r="A168" s="56"/>
      <c r="B168" s="57"/>
      <c r="C168" s="58"/>
      <c r="D168" s="56"/>
      <c r="E168" s="56"/>
      <c r="F168" s="56"/>
      <c r="G168" s="56"/>
      <c r="H168" s="56"/>
      <c r="I168" s="56"/>
      <c r="J168" s="59"/>
      <c r="K168" s="56"/>
      <c r="L168" s="56"/>
      <c r="M168" s="56"/>
      <c r="N168" s="56"/>
      <c r="O168" s="56"/>
      <c r="P168" s="56"/>
      <c r="Q168" s="56"/>
      <c r="R168" s="56"/>
      <c r="S168" s="56"/>
      <c r="T168" s="56"/>
      <c r="U168" s="56"/>
      <c r="V168" s="56"/>
      <c r="W168" s="56"/>
      <c r="X168" s="56"/>
      <c r="Y168" s="56"/>
      <c r="Z168" s="56"/>
    </row>
    <row r="169" spans="1:26" ht="12.75" customHeight="1">
      <c r="A169" s="56"/>
      <c r="B169" s="57"/>
      <c r="C169" s="58"/>
      <c r="D169" s="56"/>
      <c r="E169" s="56"/>
      <c r="F169" s="56"/>
      <c r="G169" s="56"/>
      <c r="H169" s="56"/>
      <c r="I169" s="56"/>
      <c r="J169" s="59"/>
      <c r="K169" s="56"/>
      <c r="L169" s="56"/>
      <c r="M169" s="56"/>
      <c r="N169" s="56"/>
      <c r="O169" s="56"/>
      <c r="P169" s="56"/>
      <c r="Q169" s="56"/>
      <c r="R169" s="56"/>
      <c r="S169" s="56"/>
      <c r="T169" s="56"/>
      <c r="U169" s="56"/>
      <c r="V169" s="56"/>
      <c r="W169" s="56"/>
      <c r="X169" s="56"/>
      <c r="Y169" s="56"/>
      <c r="Z169" s="56"/>
    </row>
    <row r="170" spans="1:26" ht="12.75" customHeight="1">
      <c r="A170" s="56"/>
      <c r="B170" s="57"/>
      <c r="C170" s="58"/>
      <c r="D170" s="56"/>
      <c r="E170" s="56"/>
      <c r="F170" s="56"/>
      <c r="G170" s="56"/>
      <c r="H170" s="56"/>
      <c r="I170" s="56"/>
      <c r="J170" s="59"/>
      <c r="K170" s="56"/>
      <c r="L170" s="56"/>
      <c r="M170" s="56"/>
      <c r="N170" s="56"/>
      <c r="O170" s="56"/>
      <c r="P170" s="56"/>
      <c r="Q170" s="56"/>
      <c r="R170" s="56"/>
      <c r="S170" s="56"/>
      <c r="T170" s="56"/>
      <c r="U170" s="56"/>
      <c r="V170" s="56"/>
      <c r="W170" s="56"/>
      <c r="X170" s="56"/>
      <c r="Y170" s="56"/>
      <c r="Z170" s="56"/>
    </row>
    <row r="171" spans="1:26" ht="12.75" customHeight="1">
      <c r="A171" s="56"/>
      <c r="B171" s="57"/>
      <c r="C171" s="58"/>
      <c r="D171" s="56"/>
      <c r="E171" s="56"/>
      <c r="F171" s="56"/>
      <c r="G171" s="56"/>
      <c r="H171" s="56"/>
      <c r="I171" s="56"/>
      <c r="J171" s="59"/>
      <c r="K171" s="56"/>
      <c r="L171" s="56"/>
      <c r="M171" s="56"/>
      <c r="N171" s="56"/>
      <c r="O171" s="56"/>
      <c r="P171" s="56"/>
      <c r="Q171" s="56"/>
      <c r="R171" s="56"/>
      <c r="S171" s="56"/>
      <c r="T171" s="56"/>
      <c r="U171" s="56"/>
      <c r="V171" s="56"/>
      <c r="W171" s="56"/>
      <c r="X171" s="56"/>
      <c r="Y171" s="56"/>
      <c r="Z171" s="56"/>
    </row>
    <row r="172" spans="1:26" ht="12.75" customHeight="1">
      <c r="A172" s="56"/>
      <c r="B172" s="57"/>
      <c r="C172" s="58"/>
      <c r="D172" s="56"/>
      <c r="E172" s="56"/>
      <c r="F172" s="56"/>
      <c r="G172" s="56"/>
      <c r="H172" s="56"/>
      <c r="I172" s="56"/>
      <c r="J172" s="59"/>
      <c r="K172" s="56"/>
      <c r="L172" s="56"/>
      <c r="M172" s="56"/>
      <c r="N172" s="56"/>
      <c r="O172" s="56"/>
      <c r="P172" s="56"/>
      <c r="Q172" s="56"/>
      <c r="R172" s="56"/>
      <c r="S172" s="56"/>
      <c r="T172" s="56"/>
      <c r="U172" s="56"/>
      <c r="V172" s="56"/>
      <c r="W172" s="56"/>
      <c r="X172" s="56"/>
      <c r="Y172" s="56"/>
      <c r="Z172" s="56"/>
    </row>
    <row r="173" spans="1:26" ht="12.75" customHeight="1">
      <c r="A173" s="56"/>
      <c r="B173" s="57"/>
      <c r="C173" s="58"/>
      <c r="D173" s="56"/>
      <c r="E173" s="56"/>
      <c r="F173" s="56"/>
      <c r="G173" s="56"/>
      <c r="H173" s="56"/>
      <c r="I173" s="56"/>
      <c r="J173" s="59"/>
      <c r="K173" s="56"/>
      <c r="L173" s="56"/>
      <c r="M173" s="56"/>
      <c r="N173" s="56"/>
      <c r="O173" s="56"/>
      <c r="P173" s="56"/>
      <c r="Q173" s="56"/>
      <c r="R173" s="56"/>
      <c r="S173" s="56"/>
      <c r="T173" s="56"/>
      <c r="U173" s="56"/>
      <c r="V173" s="56"/>
      <c r="W173" s="56"/>
      <c r="X173" s="56"/>
      <c r="Y173" s="56"/>
      <c r="Z173" s="56"/>
    </row>
    <row r="174" spans="1:26" ht="12.75" customHeight="1">
      <c r="A174" s="56"/>
      <c r="B174" s="57"/>
      <c r="C174" s="58"/>
      <c r="D174" s="56"/>
      <c r="E174" s="56"/>
      <c r="F174" s="56"/>
      <c r="G174" s="56"/>
      <c r="H174" s="56"/>
      <c r="I174" s="56"/>
      <c r="J174" s="59"/>
      <c r="K174" s="56"/>
      <c r="L174" s="56"/>
      <c r="M174" s="56"/>
      <c r="N174" s="56"/>
      <c r="O174" s="56"/>
      <c r="P174" s="56"/>
      <c r="Q174" s="56"/>
      <c r="R174" s="56"/>
      <c r="S174" s="56"/>
      <c r="T174" s="56"/>
      <c r="U174" s="56"/>
      <c r="V174" s="56"/>
      <c r="W174" s="56"/>
      <c r="X174" s="56"/>
      <c r="Y174" s="56"/>
      <c r="Z174" s="56"/>
    </row>
    <row r="175" spans="1:26" ht="12.75" customHeight="1">
      <c r="A175" s="56"/>
      <c r="B175" s="57"/>
      <c r="C175" s="58"/>
      <c r="D175" s="56"/>
      <c r="E175" s="56"/>
      <c r="F175" s="56"/>
      <c r="G175" s="56"/>
      <c r="H175" s="56"/>
      <c r="I175" s="56"/>
      <c r="J175" s="59"/>
      <c r="K175" s="56"/>
      <c r="L175" s="56"/>
      <c r="M175" s="56"/>
      <c r="N175" s="56"/>
      <c r="O175" s="56"/>
      <c r="P175" s="56"/>
      <c r="Q175" s="56"/>
      <c r="R175" s="56"/>
      <c r="S175" s="56"/>
      <c r="T175" s="56"/>
      <c r="U175" s="56"/>
      <c r="V175" s="56"/>
      <c r="W175" s="56"/>
      <c r="X175" s="56"/>
      <c r="Y175" s="56"/>
      <c r="Z175" s="56"/>
    </row>
    <row r="176" spans="1:26" ht="12.75" customHeight="1">
      <c r="A176" s="56"/>
      <c r="B176" s="57"/>
      <c r="C176" s="58"/>
      <c r="D176" s="56"/>
      <c r="E176" s="56"/>
      <c r="F176" s="56"/>
      <c r="G176" s="56"/>
      <c r="H176" s="56"/>
      <c r="I176" s="56"/>
      <c r="J176" s="59"/>
      <c r="K176" s="56"/>
      <c r="L176" s="56"/>
      <c r="M176" s="56"/>
      <c r="N176" s="56"/>
      <c r="O176" s="56"/>
      <c r="P176" s="56"/>
      <c r="Q176" s="56"/>
      <c r="R176" s="56"/>
      <c r="S176" s="56"/>
      <c r="T176" s="56"/>
      <c r="U176" s="56"/>
      <c r="V176" s="56"/>
      <c r="W176" s="56"/>
      <c r="X176" s="56"/>
      <c r="Y176" s="56"/>
      <c r="Z176" s="56"/>
    </row>
    <row r="177" spans="1:26" ht="12.75" customHeight="1">
      <c r="A177" s="56"/>
      <c r="B177" s="57"/>
      <c r="C177" s="58"/>
      <c r="D177" s="56"/>
      <c r="E177" s="56"/>
      <c r="F177" s="56"/>
      <c r="G177" s="56"/>
      <c r="H177" s="56"/>
      <c r="I177" s="56"/>
      <c r="J177" s="59"/>
      <c r="K177" s="56"/>
      <c r="L177" s="56"/>
      <c r="M177" s="56"/>
      <c r="N177" s="56"/>
      <c r="O177" s="56"/>
      <c r="P177" s="56"/>
      <c r="Q177" s="56"/>
      <c r="R177" s="56"/>
      <c r="S177" s="56"/>
      <c r="T177" s="56"/>
      <c r="U177" s="56"/>
      <c r="V177" s="56"/>
      <c r="W177" s="56"/>
      <c r="X177" s="56"/>
      <c r="Y177" s="56"/>
      <c r="Z177" s="56"/>
    </row>
    <row r="178" spans="1:26" ht="12.75" customHeight="1">
      <c r="A178" s="56"/>
      <c r="B178" s="57"/>
      <c r="C178" s="58"/>
      <c r="D178" s="56"/>
      <c r="E178" s="56"/>
      <c r="F178" s="56"/>
      <c r="G178" s="56"/>
      <c r="H178" s="56"/>
      <c r="I178" s="56"/>
      <c r="J178" s="59"/>
      <c r="K178" s="56"/>
      <c r="L178" s="56"/>
      <c r="M178" s="56"/>
      <c r="N178" s="56"/>
      <c r="O178" s="56"/>
      <c r="P178" s="56"/>
      <c r="Q178" s="56"/>
      <c r="R178" s="56"/>
      <c r="S178" s="56"/>
      <c r="T178" s="56"/>
      <c r="U178" s="56"/>
      <c r="V178" s="56"/>
      <c r="W178" s="56"/>
      <c r="X178" s="56"/>
      <c r="Y178" s="56"/>
      <c r="Z178" s="56"/>
    </row>
    <row r="179" spans="1:26" ht="12.75" customHeight="1">
      <c r="A179" s="56"/>
      <c r="B179" s="57"/>
      <c r="C179" s="58"/>
      <c r="D179" s="56"/>
      <c r="E179" s="56"/>
      <c r="F179" s="56"/>
      <c r="G179" s="56"/>
      <c r="H179" s="56"/>
      <c r="I179" s="56"/>
      <c r="J179" s="59"/>
      <c r="K179" s="56"/>
      <c r="L179" s="56"/>
      <c r="M179" s="56"/>
      <c r="N179" s="56"/>
      <c r="O179" s="56"/>
      <c r="P179" s="56"/>
      <c r="Q179" s="56"/>
      <c r="R179" s="56"/>
      <c r="S179" s="56"/>
      <c r="T179" s="56"/>
      <c r="U179" s="56"/>
      <c r="V179" s="56"/>
      <c r="W179" s="56"/>
      <c r="X179" s="56"/>
      <c r="Y179" s="56"/>
      <c r="Z179" s="56"/>
    </row>
    <row r="180" spans="1:26" ht="12.75" customHeight="1">
      <c r="A180" s="56"/>
      <c r="B180" s="57"/>
      <c r="C180" s="58"/>
      <c r="D180" s="56"/>
      <c r="E180" s="56"/>
      <c r="F180" s="56"/>
      <c r="G180" s="56"/>
      <c r="H180" s="56"/>
      <c r="I180" s="56"/>
      <c r="J180" s="59"/>
      <c r="K180" s="56"/>
      <c r="L180" s="56"/>
      <c r="M180" s="56"/>
      <c r="N180" s="56"/>
      <c r="O180" s="56"/>
      <c r="P180" s="56"/>
      <c r="Q180" s="56"/>
      <c r="R180" s="56"/>
      <c r="S180" s="56"/>
      <c r="T180" s="56"/>
      <c r="U180" s="56"/>
      <c r="V180" s="56"/>
      <c r="W180" s="56"/>
      <c r="X180" s="56"/>
      <c r="Y180" s="56"/>
      <c r="Z180" s="56"/>
    </row>
    <row r="181" spans="1:26" ht="12.75" customHeight="1">
      <c r="A181" s="56"/>
      <c r="B181" s="57"/>
      <c r="C181" s="58"/>
      <c r="D181" s="56"/>
      <c r="E181" s="56"/>
      <c r="F181" s="56"/>
      <c r="G181" s="56"/>
      <c r="H181" s="56"/>
      <c r="I181" s="56"/>
      <c r="J181" s="59"/>
      <c r="K181" s="56"/>
      <c r="L181" s="56"/>
      <c r="M181" s="56"/>
      <c r="N181" s="56"/>
      <c r="O181" s="56"/>
      <c r="P181" s="56"/>
      <c r="Q181" s="56"/>
      <c r="R181" s="56"/>
      <c r="S181" s="56"/>
      <c r="T181" s="56"/>
      <c r="U181" s="56"/>
      <c r="V181" s="56"/>
      <c r="W181" s="56"/>
      <c r="X181" s="56"/>
      <c r="Y181" s="56"/>
      <c r="Z181" s="56"/>
    </row>
    <row r="182" spans="1:26" ht="12.75" customHeight="1">
      <c r="A182" s="56"/>
      <c r="B182" s="57"/>
      <c r="C182" s="58"/>
      <c r="D182" s="56"/>
      <c r="E182" s="56"/>
      <c r="F182" s="56"/>
      <c r="G182" s="56"/>
      <c r="H182" s="56"/>
      <c r="I182" s="56"/>
      <c r="J182" s="59"/>
      <c r="K182" s="56"/>
      <c r="L182" s="56"/>
      <c r="M182" s="56"/>
      <c r="N182" s="56"/>
      <c r="O182" s="56"/>
      <c r="P182" s="56"/>
      <c r="Q182" s="56"/>
      <c r="R182" s="56"/>
      <c r="S182" s="56"/>
      <c r="T182" s="56"/>
      <c r="U182" s="56"/>
      <c r="V182" s="56"/>
      <c r="W182" s="56"/>
      <c r="X182" s="56"/>
      <c r="Y182" s="56"/>
      <c r="Z182" s="56"/>
    </row>
    <row r="183" spans="1:26" ht="12.75" customHeight="1">
      <c r="A183" s="56"/>
      <c r="B183" s="57"/>
      <c r="C183" s="58"/>
      <c r="D183" s="56"/>
      <c r="E183" s="56"/>
      <c r="F183" s="56"/>
      <c r="G183" s="56"/>
      <c r="H183" s="56"/>
      <c r="I183" s="56"/>
      <c r="J183" s="59"/>
      <c r="K183" s="56"/>
      <c r="L183" s="56"/>
      <c r="M183" s="56"/>
      <c r="N183" s="56"/>
      <c r="O183" s="56"/>
      <c r="P183" s="56"/>
      <c r="Q183" s="56"/>
      <c r="R183" s="56"/>
      <c r="S183" s="56"/>
      <c r="T183" s="56"/>
      <c r="U183" s="56"/>
      <c r="V183" s="56"/>
      <c r="W183" s="56"/>
      <c r="X183" s="56"/>
      <c r="Y183" s="56"/>
      <c r="Z183" s="56"/>
    </row>
    <row r="184" spans="1:26" ht="12.75" customHeight="1">
      <c r="A184" s="56"/>
      <c r="B184" s="57"/>
      <c r="C184" s="58"/>
      <c r="D184" s="56"/>
      <c r="E184" s="56"/>
      <c r="F184" s="56"/>
      <c r="G184" s="56"/>
      <c r="H184" s="56"/>
      <c r="I184" s="56"/>
      <c r="J184" s="59"/>
      <c r="K184" s="56"/>
      <c r="L184" s="56"/>
      <c r="M184" s="56"/>
      <c r="N184" s="56"/>
      <c r="O184" s="56"/>
      <c r="P184" s="56"/>
      <c r="Q184" s="56"/>
      <c r="R184" s="56"/>
      <c r="S184" s="56"/>
      <c r="T184" s="56"/>
      <c r="U184" s="56"/>
      <c r="V184" s="56"/>
      <c r="W184" s="56"/>
      <c r="X184" s="56"/>
      <c r="Y184" s="56"/>
      <c r="Z184" s="56"/>
    </row>
    <row r="185" spans="1:26" ht="12.75" customHeight="1">
      <c r="A185" s="56"/>
      <c r="B185" s="57"/>
      <c r="C185" s="58"/>
      <c r="D185" s="56"/>
      <c r="E185" s="56"/>
      <c r="F185" s="56"/>
      <c r="G185" s="56"/>
      <c r="H185" s="56"/>
      <c r="I185" s="56"/>
      <c r="J185" s="59"/>
      <c r="K185" s="56"/>
      <c r="L185" s="56"/>
      <c r="M185" s="56"/>
      <c r="N185" s="56"/>
      <c r="O185" s="56"/>
      <c r="P185" s="56"/>
      <c r="Q185" s="56"/>
      <c r="R185" s="56"/>
      <c r="S185" s="56"/>
      <c r="T185" s="56"/>
      <c r="U185" s="56"/>
      <c r="V185" s="56"/>
      <c r="W185" s="56"/>
      <c r="X185" s="56"/>
      <c r="Y185" s="56"/>
      <c r="Z185" s="56"/>
    </row>
    <row r="186" spans="1:26" ht="12.75" customHeight="1">
      <c r="A186" s="56"/>
      <c r="B186" s="57"/>
      <c r="C186" s="58"/>
      <c r="D186" s="56"/>
      <c r="E186" s="56"/>
      <c r="F186" s="56"/>
      <c r="G186" s="56"/>
      <c r="H186" s="56"/>
      <c r="I186" s="56"/>
      <c r="J186" s="59"/>
      <c r="K186" s="56"/>
      <c r="L186" s="56"/>
      <c r="M186" s="56"/>
      <c r="N186" s="56"/>
      <c r="O186" s="56"/>
      <c r="P186" s="56"/>
      <c r="Q186" s="56"/>
      <c r="R186" s="56"/>
      <c r="S186" s="56"/>
      <c r="T186" s="56"/>
      <c r="U186" s="56"/>
      <c r="V186" s="56"/>
      <c r="W186" s="56"/>
      <c r="X186" s="56"/>
      <c r="Y186" s="56"/>
      <c r="Z186" s="56"/>
    </row>
    <row r="187" spans="1:26" ht="12.75" customHeight="1">
      <c r="A187" s="56"/>
      <c r="B187" s="57"/>
      <c r="C187" s="58"/>
      <c r="D187" s="56"/>
      <c r="E187" s="56"/>
      <c r="F187" s="56"/>
      <c r="G187" s="56"/>
      <c r="H187" s="56"/>
      <c r="I187" s="56"/>
      <c r="J187" s="59"/>
      <c r="K187" s="56"/>
      <c r="L187" s="56"/>
      <c r="M187" s="56"/>
      <c r="N187" s="56"/>
      <c r="O187" s="56"/>
      <c r="P187" s="56"/>
      <c r="Q187" s="56"/>
      <c r="R187" s="56"/>
      <c r="S187" s="56"/>
      <c r="T187" s="56"/>
      <c r="U187" s="56"/>
      <c r="V187" s="56"/>
      <c r="W187" s="56"/>
      <c r="X187" s="56"/>
      <c r="Y187" s="56"/>
      <c r="Z187" s="56"/>
    </row>
    <row r="188" spans="1:26" ht="12.75" customHeight="1">
      <c r="A188" s="56"/>
      <c r="B188" s="57"/>
      <c r="C188" s="58"/>
      <c r="D188" s="56"/>
      <c r="E188" s="56"/>
      <c r="F188" s="56"/>
      <c r="G188" s="56"/>
      <c r="H188" s="56"/>
      <c r="I188" s="56"/>
      <c r="J188" s="59"/>
      <c r="K188" s="56"/>
      <c r="L188" s="56"/>
      <c r="M188" s="56"/>
      <c r="N188" s="56"/>
      <c r="O188" s="56"/>
      <c r="P188" s="56"/>
      <c r="Q188" s="56"/>
      <c r="R188" s="56"/>
      <c r="S188" s="56"/>
      <c r="T188" s="56"/>
      <c r="U188" s="56"/>
      <c r="V188" s="56"/>
      <c r="W188" s="56"/>
      <c r="X188" s="56"/>
      <c r="Y188" s="56"/>
      <c r="Z188" s="56"/>
    </row>
    <row r="189" spans="1:26" ht="12.75" customHeight="1">
      <c r="A189" s="56"/>
      <c r="B189" s="57"/>
      <c r="C189" s="58"/>
      <c r="D189" s="56"/>
      <c r="E189" s="56"/>
      <c r="F189" s="56"/>
      <c r="G189" s="56"/>
      <c r="H189" s="56"/>
      <c r="I189" s="56"/>
      <c r="J189" s="59"/>
      <c r="K189" s="56"/>
      <c r="L189" s="56"/>
      <c r="M189" s="56"/>
      <c r="N189" s="56"/>
      <c r="O189" s="56"/>
      <c r="P189" s="56"/>
      <c r="Q189" s="56"/>
      <c r="R189" s="56"/>
      <c r="S189" s="56"/>
      <c r="T189" s="56"/>
      <c r="U189" s="56"/>
      <c r="V189" s="56"/>
      <c r="W189" s="56"/>
      <c r="X189" s="56"/>
      <c r="Y189" s="56"/>
      <c r="Z189" s="56"/>
    </row>
    <row r="190" spans="1:26" ht="12.75" customHeight="1">
      <c r="A190" s="56"/>
      <c r="B190" s="57"/>
      <c r="C190" s="58"/>
      <c r="D190" s="56"/>
      <c r="E190" s="56"/>
      <c r="F190" s="56"/>
      <c r="G190" s="56"/>
      <c r="H190" s="56"/>
      <c r="I190" s="56"/>
      <c r="J190" s="59"/>
      <c r="K190" s="56"/>
      <c r="L190" s="56"/>
      <c r="M190" s="56"/>
      <c r="N190" s="56"/>
      <c r="O190" s="56"/>
      <c r="P190" s="56"/>
      <c r="Q190" s="56"/>
      <c r="R190" s="56"/>
      <c r="S190" s="56"/>
      <c r="T190" s="56"/>
      <c r="U190" s="56"/>
      <c r="V190" s="56"/>
      <c r="W190" s="56"/>
      <c r="X190" s="56"/>
      <c r="Y190" s="56"/>
      <c r="Z190" s="56"/>
    </row>
    <row r="191" spans="1:26" ht="12.75" customHeight="1">
      <c r="A191" s="56"/>
      <c r="B191" s="57"/>
      <c r="C191" s="58"/>
      <c r="D191" s="56"/>
      <c r="E191" s="56"/>
      <c r="F191" s="56"/>
      <c r="G191" s="56"/>
      <c r="H191" s="56"/>
      <c r="I191" s="56"/>
      <c r="J191" s="59"/>
      <c r="K191" s="56"/>
      <c r="L191" s="56"/>
      <c r="M191" s="56"/>
      <c r="N191" s="56"/>
      <c r="O191" s="56"/>
      <c r="P191" s="56"/>
      <c r="Q191" s="56"/>
      <c r="R191" s="56"/>
      <c r="S191" s="56"/>
      <c r="T191" s="56"/>
      <c r="U191" s="56"/>
      <c r="V191" s="56"/>
      <c r="W191" s="56"/>
      <c r="X191" s="56"/>
      <c r="Y191" s="56"/>
      <c r="Z191" s="56"/>
    </row>
    <row r="192" spans="1:26" ht="12.75" customHeight="1">
      <c r="A192" s="56"/>
      <c r="B192" s="57"/>
      <c r="C192" s="58"/>
      <c r="D192" s="56"/>
      <c r="E192" s="56"/>
      <c r="F192" s="56"/>
      <c r="G192" s="56"/>
      <c r="H192" s="56"/>
      <c r="I192" s="56"/>
      <c r="J192" s="59"/>
      <c r="K192" s="56"/>
      <c r="L192" s="56"/>
      <c r="M192" s="56"/>
      <c r="N192" s="56"/>
      <c r="O192" s="56"/>
      <c r="P192" s="56"/>
      <c r="Q192" s="56"/>
      <c r="R192" s="56"/>
      <c r="S192" s="56"/>
      <c r="T192" s="56"/>
      <c r="U192" s="56"/>
      <c r="V192" s="56"/>
      <c r="W192" s="56"/>
      <c r="X192" s="56"/>
      <c r="Y192" s="56"/>
      <c r="Z192" s="56"/>
    </row>
    <row r="193" spans="1:26" ht="12.75" customHeight="1">
      <c r="A193" s="56"/>
      <c r="B193" s="57"/>
      <c r="C193" s="58"/>
      <c r="D193" s="56"/>
      <c r="E193" s="56"/>
      <c r="F193" s="56"/>
      <c r="G193" s="56"/>
      <c r="H193" s="56"/>
      <c r="I193" s="56"/>
      <c r="J193" s="59"/>
      <c r="K193" s="56"/>
      <c r="L193" s="56"/>
      <c r="M193" s="56"/>
      <c r="N193" s="56"/>
      <c r="O193" s="56"/>
      <c r="P193" s="56"/>
      <c r="Q193" s="56"/>
      <c r="R193" s="56"/>
      <c r="S193" s="56"/>
      <c r="T193" s="56"/>
      <c r="U193" s="56"/>
      <c r="V193" s="56"/>
      <c r="W193" s="56"/>
      <c r="X193" s="56"/>
      <c r="Y193" s="56"/>
      <c r="Z193" s="56"/>
    </row>
    <row r="194" spans="1:26" ht="12.75" customHeight="1">
      <c r="A194" s="56"/>
      <c r="B194" s="57"/>
      <c r="C194" s="58"/>
      <c r="D194" s="56"/>
      <c r="E194" s="56"/>
      <c r="F194" s="56"/>
      <c r="G194" s="56"/>
      <c r="H194" s="56"/>
      <c r="I194" s="56"/>
      <c r="J194" s="59"/>
      <c r="K194" s="56"/>
      <c r="L194" s="56"/>
      <c r="M194" s="56"/>
      <c r="N194" s="56"/>
      <c r="O194" s="56"/>
      <c r="P194" s="56"/>
      <c r="Q194" s="56"/>
      <c r="R194" s="56"/>
      <c r="S194" s="56"/>
      <c r="T194" s="56"/>
      <c r="U194" s="56"/>
      <c r="V194" s="56"/>
      <c r="W194" s="56"/>
      <c r="X194" s="56"/>
      <c r="Y194" s="56"/>
      <c r="Z194" s="56"/>
    </row>
    <row r="195" spans="1:26" ht="12.75" customHeight="1">
      <c r="A195" s="56"/>
      <c r="B195" s="57"/>
      <c r="C195" s="58"/>
      <c r="D195" s="56"/>
      <c r="E195" s="56"/>
      <c r="F195" s="56"/>
      <c r="G195" s="56"/>
      <c r="H195" s="56"/>
      <c r="I195" s="56"/>
      <c r="J195" s="59"/>
      <c r="K195" s="56"/>
      <c r="L195" s="56"/>
      <c r="M195" s="56"/>
      <c r="N195" s="56"/>
      <c r="O195" s="56"/>
      <c r="P195" s="56"/>
      <c r="Q195" s="56"/>
      <c r="R195" s="56"/>
      <c r="S195" s="56"/>
      <c r="T195" s="56"/>
      <c r="U195" s="56"/>
      <c r="V195" s="56"/>
      <c r="W195" s="56"/>
      <c r="X195" s="56"/>
      <c r="Y195" s="56"/>
      <c r="Z195" s="56"/>
    </row>
    <row r="196" spans="1:26" ht="12.75" customHeight="1">
      <c r="A196" s="56"/>
      <c r="B196" s="57"/>
      <c r="C196" s="58"/>
      <c r="D196" s="56"/>
      <c r="E196" s="56"/>
      <c r="F196" s="56"/>
      <c r="G196" s="56"/>
      <c r="H196" s="56"/>
      <c r="I196" s="56"/>
      <c r="J196" s="59"/>
      <c r="K196" s="56"/>
      <c r="L196" s="56"/>
      <c r="M196" s="56"/>
      <c r="N196" s="56"/>
      <c r="O196" s="56"/>
      <c r="P196" s="56"/>
      <c r="Q196" s="56"/>
      <c r="R196" s="56"/>
      <c r="S196" s="56"/>
      <c r="T196" s="56"/>
      <c r="U196" s="56"/>
      <c r="V196" s="56"/>
      <c r="W196" s="56"/>
      <c r="X196" s="56"/>
      <c r="Y196" s="56"/>
      <c r="Z196" s="56"/>
    </row>
    <row r="197" spans="1:26" ht="12.75" customHeight="1">
      <c r="A197" s="56"/>
      <c r="B197" s="57"/>
      <c r="C197" s="58"/>
      <c r="D197" s="56"/>
      <c r="E197" s="56"/>
      <c r="F197" s="56"/>
      <c r="G197" s="56"/>
      <c r="H197" s="56"/>
      <c r="I197" s="56"/>
      <c r="J197" s="59"/>
      <c r="K197" s="56"/>
      <c r="L197" s="56"/>
      <c r="M197" s="56"/>
      <c r="N197" s="56"/>
      <c r="O197" s="56"/>
      <c r="P197" s="56"/>
      <c r="Q197" s="56"/>
      <c r="R197" s="56"/>
      <c r="S197" s="56"/>
      <c r="T197" s="56"/>
      <c r="U197" s="56"/>
      <c r="V197" s="56"/>
      <c r="W197" s="56"/>
      <c r="X197" s="56"/>
      <c r="Y197" s="56"/>
      <c r="Z197" s="56"/>
    </row>
    <row r="198" spans="1:26" ht="12.75" customHeight="1">
      <c r="A198" s="56"/>
      <c r="B198" s="57"/>
      <c r="C198" s="58"/>
      <c r="D198" s="56"/>
      <c r="E198" s="56"/>
      <c r="F198" s="56"/>
      <c r="G198" s="56"/>
      <c r="H198" s="56"/>
      <c r="I198" s="56"/>
      <c r="J198" s="59"/>
      <c r="K198" s="56"/>
      <c r="L198" s="56"/>
      <c r="M198" s="56"/>
      <c r="N198" s="56"/>
      <c r="O198" s="56"/>
      <c r="P198" s="56"/>
      <c r="Q198" s="56"/>
      <c r="R198" s="56"/>
      <c r="S198" s="56"/>
      <c r="T198" s="56"/>
      <c r="U198" s="56"/>
      <c r="V198" s="56"/>
      <c r="W198" s="56"/>
      <c r="X198" s="56"/>
      <c r="Y198" s="56"/>
      <c r="Z198" s="56"/>
    </row>
    <row r="199" spans="1:26" ht="12.75" customHeight="1">
      <c r="A199" s="56"/>
      <c r="B199" s="57"/>
      <c r="C199" s="58"/>
      <c r="D199" s="56"/>
      <c r="E199" s="56"/>
      <c r="F199" s="56"/>
      <c r="G199" s="56"/>
      <c r="H199" s="56"/>
      <c r="I199" s="56"/>
      <c r="J199" s="59"/>
      <c r="K199" s="56"/>
      <c r="L199" s="56"/>
      <c r="M199" s="56"/>
      <c r="N199" s="56"/>
      <c r="O199" s="56"/>
      <c r="P199" s="56"/>
      <c r="Q199" s="56"/>
      <c r="R199" s="56"/>
      <c r="S199" s="56"/>
      <c r="T199" s="56"/>
      <c r="U199" s="56"/>
      <c r="V199" s="56"/>
      <c r="W199" s="56"/>
      <c r="X199" s="56"/>
      <c r="Y199" s="56"/>
      <c r="Z199" s="56"/>
    </row>
    <row r="200" spans="1:26" ht="12.75" customHeight="1">
      <c r="A200" s="56"/>
      <c r="B200" s="57"/>
      <c r="C200" s="58"/>
      <c r="D200" s="56"/>
      <c r="E200" s="56"/>
      <c r="F200" s="56"/>
      <c r="G200" s="56"/>
      <c r="H200" s="56"/>
      <c r="I200" s="56"/>
      <c r="J200" s="59"/>
      <c r="K200" s="56"/>
      <c r="L200" s="56"/>
      <c r="M200" s="56"/>
      <c r="N200" s="56"/>
      <c r="O200" s="56"/>
      <c r="P200" s="56"/>
      <c r="Q200" s="56"/>
      <c r="R200" s="56"/>
      <c r="S200" s="56"/>
      <c r="T200" s="56"/>
      <c r="U200" s="56"/>
      <c r="V200" s="56"/>
      <c r="W200" s="56"/>
      <c r="X200" s="56"/>
      <c r="Y200" s="56"/>
      <c r="Z200" s="56"/>
    </row>
    <row r="201" spans="1:26" ht="12.75" customHeight="1">
      <c r="A201" s="56"/>
      <c r="B201" s="57"/>
      <c r="C201" s="58"/>
      <c r="D201" s="56"/>
      <c r="E201" s="56"/>
      <c r="F201" s="56"/>
      <c r="G201" s="56"/>
      <c r="H201" s="56"/>
      <c r="I201" s="56"/>
      <c r="J201" s="59"/>
      <c r="K201" s="56"/>
      <c r="L201" s="56"/>
      <c r="M201" s="56"/>
      <c r="N201" s="56"/>
      <c r="O201" s="56"/>
      <c r="P201" s="56"/>
      <c r="Q201" s="56"/>
      <c r="R201" s="56"/>
      <c r="S201" s="56"/>
      <c r="T201" s="56"/>
      <c r="U201" s="56"/>
      <c r="V201" s="56"/>
      <c r="W201" s="56"/>
      <c r="X201" s="56"/>
      <c r="Y201" s="56"/>
      <c r="Z201" s="56"/>
    </row>
    <row r="202" spans="1:26" ht="12.75" customHeight="1">
      <c r="A202" s="56"/>
      <c r="B202" s="57"/>
      <c r="C202" s="58"/>
      <c r="D202" s="56"/>
      <c r="E202" s="56"/>
      <c r="F202" s="56"/>
      <c r="G202" s="56"/>
      <c r="H202" s="56"/>
      <c r="I202" s="56"/>
      <c r="J202" s="59"/>
      <c r="K202" s="56"/>
      <c r="L202" s="56"/>
      <c r="M202" s="56"/>
      <c r="N202" s="56"/>
      <c r="O202" s="56"/>
      <c r="P202" s="56"/>
      <c r="Q202" s="56"/>
      <c r="R202" s="56"/>
      <c r="S202" s="56"/>
      <c r="T202" s="56"/>
      <c r="U202" s="56"/>
      <c r="V202" s="56"/>
      <c r="W202" s="56"/>
      <c r="X202" s="56"/>
      <c r="Y202" s="56"/>
      <c r="Z202" s="56"/>
    </row>
    <row r="203" spans="1:26" ht="12.75" customHeight="1">
      <c r="A203" s="56"/>
      <c r="B203" s="57"/>
      <c r="C203" s="58"/>
      <c r="D203" s="56"/>
      <c r="E203" s="56"/>
      <c r="F203" s="56"/>
      <c r="G203" s="56"/>
      <c r="H203" s="56"/>
      <c r="I203" s="56"/>
      <c r="J203" s="59"/>
      <c r="K203" s="56"/>
      <c r="L203" s="56"/>
      <c r="M203" s="56"/>
      <c r="N203" s="56"/>
      <c r="O203" s="56"/>
      <c r="P203" s="56"/>
      <c r="Q203" s="56"/>
      <c r="R203" s="56"/>
      <c r="S203" s="56"/>
      <c r="T203" s="56"/>
      <c r="U203" s="56"/>
      <c r="V203" s="56"/>
      <c r="W203" s="56"/>
      <c r="X203" s="56"/>
      <c r="Y203" s="56"/>
      <c r="Z203" s="56"/>
    </row>
    <row r="204" spans="1:26" ht="12.75" customHeight="1">
      <c r="A204" s="56"/>
      <c r="B204" s="57"/>
      <c r="C204" s="58"/>
      <c r="D204" s="56"/>
      <c r="E204" s="56"/>
      <c r="F204" s="56"/>
      <c r="G204" s="56"/>
      <c r="H204" s="56"/>
      <c r="I204" s="56"/>
      <c r="J204" s="59"/>
      <c r="K204" s="56"/>
      <c r="L204" s="56"/>
      <c r="M204" s="56"/>
      <c r="N204" s="56"/>
      <c r="O204" s="56"/>
      <c r="P204" s="56"/>
      <c r="Q204" s="56"/>
      <c r="R204" s="56"/>
      <c r="S204" s="56"/>
      <c r="T204" s="56"/>
      <c r="U204" s="56"/>
      <c r="V204" s="56"/>
      <c r="W204" s="56"/>
      <c r="X204" s="56"/>
      <c r="Y204" s="56"/>
      <c r="Z204" s="56"/>
    </row>
    <row r="205" spans="1:26" ht="12.75" customHeight="1">
      <c r="A205" s="56"/>
      <c r="B205" s="57"/>
      <c r="C205" s="58"/>
      <c r="D205" s="56"/>
      <c r="E205" s="56"/>
      <c r="F205" s="56"/>
      <c r="G205" s="56"/>
      <c r="H205" s="56"/>
      <c r="I205" s="56"/>
      <c r="J205" s="59"/>
      <c r="K205" s="56"/>
      <c r="L205" s="56"/>
      <c r="M205" s="56"/>
      <c r="N205" s="56"/>
      <c r="O205" s="56"/>
      <c r="P205" s="56"/>
      <c r="Q205" s="56"/>
      <c r="R205" s="56"/>
      <c r="S205" s="56"/>
      <c r="T205" s="56"/>
      <c r="U205" s="56"/>
      <c r="V205" s="56"/>
      <c r="W205" s="56"/>
      <c r="X205" s="56"/>
      <c r="Y205" s="56"/>
      <c r="Z205" s="56"/>
    </row>
    <row r="206" spans="1:26" ht="12.75" customHeight="1">
      <c r="A206" s="56"/>
      <c r="B206" s="57"/>
      <c r="C206" s="58"/>
      <c r="D206" s="56"/>
      <c r="E206" s="56"/>
      <c r="F206" s="56"/>
      <c r="G206" s="56"/>
      <c r="H206" s="56"/>
      <c r="I206" s="56"/>
      <c r="J206" s="59"/>
      <c r="K206" s="56"/>
      <c r="L206" s="56"/>
      <c r="M206" s="56"/>
      <c r="N206" s="56"/>
      <c r="O206" s="56"/>
      <c r="P206" s="56"/>
      <c r="Q206" s="56"/>
      <c r="R206" s="56"/>
      <c r="S206" s="56"/>
      <c r="T206" s="56"/>
      <c r="U206" s="56"/>
      <c r="V206" s="56"/>
      <c r="W206" s="56"/>
      <c r="X206" s="56"/>
      <c r="Y206" s="56"/>
      <c r="Z206" s="56"/>
    </row>
    <row r="207" spans="1:26" ht="12.75" customHeight="1">
      <c r="A207" s="56"/>
      <c r="B207" s="57"/>
      <c r="C207" s="58"/>
      <c r="D207" s="56"/>
      <c r="E207" s="56"/>
      <c r="F207" s="56"/>
      <c r="G207" s="56"/>
      <c r="H207" s="56"/>
      <c r="I207" s="56"/>
      <c r="J207" s="59"/>
      <c r="K207" s="56"/>
      <c r="L207" s="56"/>
      <c r="M207" s="56"/>
      <c r="N207" s="56"/>
      <c r="O207" s="56"/>
      <c r="P207" s="56"/>
      <c r="Q207" s="56"/>
      <c r="R207" s="56"/>
      <c r="S207" s="56"/>
      <c r="T207" s="56"/>
      <c r="U207" s="56"/>
      <c r="V207" s="56"/>
      <c r="W207" s="56"/>
      <c r="X207" s="56"/>
      <c r="Y207" s="56"/>
      <c r="Z207" s="56"/>
    </row>
    <row r="208" spans="1:26" ht="12.75" customHeight="1">
      <c r="A208" s="56"/>
      <c r="B208" s="57"/>
      <c r="C208" s="58"/>
      <c r="D208" s="56"/>
      <c r="E208" s="56"/>
      <c r="F208" s="56"/>
      <c r="G208" s="56"/>
      <c r="H208" s="56"/>
      <c r="I208" s="56"/>
      <c r="J208" s="59"/>
      <c r="K208" s="56"/>
      <c r="L208" s="56"/>
      <c r="M208" s="56"/>
      <c r="N208" s="56"/>
      <c r="O208" s="56"/>
      <c r="P208" s="56"/>
      <c r="Q208" s="56"/>
      <c r="R208" s="56"/>
      <c r="S208" s="56"/>
      <c r="T208" s="56"/>
      <c r="U208" s="56"/>
      <c r="V208" s="56"/>
      <c r="W208" s="56"/>
      <c r="X208" s="56"/>
      <c r="Y208" s="56"/>
      <c r="Z208" s="56"/>
    </row>
    <row r="209" spans="1:26" ht="12.75" customHeight="1">
      <c r="A209" s="56"/>
      <c r="B209" s="57"/>
      <c r="C209" s="58"/>
      <c r="D209" s="56"/>
      <c r="E209" s="56"/>
      <c r="F209" s="56"/>
      <c r="G209" s="56"/>
      <c r="H209" s="56"/>
      <c r="I209" s="56"/>
      <c r="J209" s="59"/>
      <c r="K209" s="56"/>
      <c r="L209" s="56"/>
      <c r="M209" s="56"/>
      <c r="N209" s="56"/>
      <c r="O209" s="56"/>
      <c r="P209" s="56"/>
      <c r="Q209" s="56"/>
      <c r="R209" s="56"/>
      <c r="S209" s="56"/>
      <c r="T209" s="56"/>
      <c r="U209" s="56"/>
      <c r="V209" s="56"/>
      <c r="W209" s="56"/>
      <c r="X209" s="56"/>
      <c r="Y209" s="56"/>
      <c r="Z209" s="56"/>
    </row>
    <row r="210" spans="1:26" ht="12.75" customHeight="1">
      <c r="A210" s="56"/>
      <c r="B210" s="57"/>
      <c r="C210" s="58"/>
      <c r="D210" s="56"/>
      <c r="E210" s="56"/>
      <c r="F210" s="56"/>
      <c r="G210" s="56"/>
      <c r="H210" s="56"/>
      <c r="I210" s="56"/>
      <c r="J210" s="59"/>
      <c r="K210" s="56"/>
      <c r="L210" s="56"/>
      <c r="M210" s="56"/>
      <c r="N210" s="56"/>
      <c r="O210" s="56"/>
      <c r="P210" s="56"/>
      <c r="Q210" s="56"/>
      <c r="R210" s="56"/>
      <c r="S210" s="56"/>
      <c r="T210" s="56"/>
      <c r="U210" s="56"/>
      <c r="V210" s="56"/>
      <c r="W210" s="56"/>
      <c r="X210" s="56"/>
      <c r="Y210" s="56"/>
      <c r="Z210" s="56"/>
    </row>
    <row r="211" spans="1:26" ht="12.75" customHeight="1">
      <c r="A211" s="56"/>
      <c r="B211" s="57"/>
      <c r="C211" s="58"/>
      <c r="D211" s="56"/>
      <c r="E211" s="56"/>
      <c r="F211" s="56"/>
      <c r="G211" s="56"/>
      <c r="H211" s="56"/>
      <c r="I211" s="56"/>
      <c r="J211" s="59"/>
      <c r="K211" s="56"/>
      <c r="L211" s="56"/>
      <c r="M211" s="56"/>
      <c r="N211" s="56"/>
      <c r="O211" s="56"/>
      <c r="P211" s="56"/>
      <c r="Q211" s="56"/>
      <c r="R211" s="56"/>
      <c r="S211" s="56"/>
      <c r="T211" s="56"/>
      <c r="U211" s="56"/>
      <c r="V211" s="56"/>
      <c r="W211" s="56"/>
      <c r="X211" s="56"/>
      <c r="Y211" s="56"/>
      <c r="Z211" s="56"/>
    </row>
    <row r="212" spans="1:26" ht="12.75" customHeight="1">
      <c r="A212" s="56"/>
      <c r="B212" s="57"/>
      <c r="C212" s="58"/>
      <c r="D212" s="56"/>
      <c r="E212" s="56"/>
      <c r="F212" s="56"/>
      <c r="G212" s="56"/>
      <c r="H212" s="56"/>
      <c r="I212" s="56"/>
      <c r="J212" s="59"/>
      <c r="K212" s="56"/>
      <c r="L212" s="56"/>
      <c r="M212" s="56"/>
      <c r="N212" s="56"/>
      <c r="O212" s="56"/>
      <c r="P212" s="56"/>
      <c r="Q212" s="56"/>
      <c r="R212" s="56"/>
      <c r="S212" s="56"/>
      <c r="T212" s="56"/>
      <c r="U212" s="56"/>
      <c r="V212" s="56"/>
      <c r="W212" s="56"/>
      <c r="X212" s="56"/>
      <c r="Y212" s="56"/>
      <c r="Z212" s="56"/>
    </row>
    <row r="213" spans="1:26" ht="12.75" customHeight="1">
      <c r="A213" s="56"/>
      <c r="B213" s="57"/>
      <c r="C213" s="58"/>
      <c r="D213" s="56"/>
      <c r="E213" s="56"/>
      <c r="F213" s="56"/>
      <c r="G213" s="56"/>
      <c r="H213" s="56"/>
      <c r="I213" s="56"/>
      <c r="J213" s="59"/>
      <c r="K213" s="56"/>
      <c r="L213" s="56"/>
      <c r="M213" s="56"/>
      <c r="N213" s="56"/>
      <c r="O213" s="56"/>
      <c r="P213" s="56"/>
      <c r="Q213" s="56"/>
      <c r="R213" s="56"/>
      <c r="S213" s="56"/>
      <c r="T213" s="56"/>
      <c r="U213" s="56"/>
      <c r="V213" s="56"/>
      <c r="W213" s="56"/>
      <c r="X213" s="56"/>
      <c r="Y213" s="56"/>
      <c r="Z213" s="56"/>
    </row>
    <row r="214" spans="1:26" ht="12.75" customHeight="1">
      <c r="A214" s="56"/>
      <c r="B214" s="57"/>
      <c r="C214" s="58"/>
      <c r="D214" s="56"/>
      <c r="E214" s="56"/>
      <c r="F214" s="56"/>
      <c r="G214" s="56"/>
      <c r="H214" s="56"/>
      <c r="I214" s="56"/>
      <c r="J214" s="59"/>
      <c r="K214" s="56"/>
      <c r="L214" s="56"/>
      <c r="M214" s="56"/>
      <c r="N214" s="56"/>
      <c r="O214" s="56"/>
      <c r="P214" s="56"/>
      <c r="Q214" s="56"/>
      <c r="R214" s="56"/>
      <c r="S214" s="56"/>
      <c r="T214" s="56"/>
      <c r="U214" s="56"/>
      <c r="V214" s="56"/>
      <c r="W214" s="56"/>
      <c r="X214" s="56"/>
      <c r="Y214" s="56"/>
      <c r="Z214" s="56"/>
    </row>
    <row r="215" spans="1:26" ht="12.75" customHeight="1">
      <c r="A215" s="56"/>
      <c r="B215" s="57"/>
      <c r="C215" s="58"/>
      <c r="D215" s="56"/>
      <c r="E215" s="56"/>
      <c r="F215" s="56"/>
      <c r="G215" s="56"/>
      <c r="H215" s="56"/>
      <c r="I215" s="56"/>
      <c r="J215" s="59"/>
      <c r="K215" s="56"/>
      <c r="L215" s="56"/>
      <c r="M215" s="56"/>
      <c r="N215" s="56"/>
      <c r="O215" s="56"/>
      <c r="P215" s="56"/>
      <c r="Q215" s="56"/>
      <c r="R215" s="56"/>
      <c r="S215" s="56"/>
      <c r="T215" s="56"/>
      <c r="U215" s="56"/>
      <c r="V215" s="56"/>
      <c r="W215" s="56"/>
      <c r="X215" s="56"/>
      <c r="Y215" s="56"/>
      <c r="Z215" s="56"/>
    </row>
    <row r="216" spans="1:26" ht="12.75" customHeight="1">
      <c r="A216" s="56"/>
      <c r="B216" s="57"/>
      <c r="C216" s="58"/>
      <c r="D216" s="56"/>
      <c r="E216" s="56"/>
      <c r="F216" s="56"/>
      <c r="G216" s="56"/>
      <c r="H216" s="56"/>
      <c r="I216" s="56"/>
      <c r="J216" s="59"/>
      <c r="K216" s="56"/>
      <c r="L216" s="56"/>
      <c r="M216" s="56"/>
      <c r="N216" s="56"/>
      <c r="O216" s="56"/>
      <c r="P216" s="56"/>
      <c r="Q216" s="56"/>
      <c r="R216" s="56"/>
      <c r="S216" s="56"/>
      <c r="T216" s="56"/>
      <c r="U216" s="56"/>
      <c r="V216" s="56"/>
      <c r="W216" s="56"/>
      <c r="X216" s="56"/>
      <c r="Y216" s="56"/>
      <c r="Z216" s="56"/>
    </row>
    <row r="217" spans="1:26" ht="12.75" customHeight="1">
      <c r="A217" s="56"/>
      <c r="B217" s="57"/>
      <c r="C217" s="58"/>
      <c r="D217" s="56"/>
      <c r="E217" s="56"/>
      <c r="F217" s="56"/>
      <c r="G217" s="56"/>
      <c r="H217" s="56"/>
      <c r="I217" s="56"/>
      <c r="J217" s="59"/>
      <c r="K217" s="56"/>
      <c r="L217" s="56"/>
      <c r="M217" s="56"/>
      <c r="N217" s="56"/>
      <c r="O217" s="56"/>
      <c r="P217" s="56"/>
      <c r="Q217" s="56"/>
      <c r="R217" s="56"/>
      <c r="S217" s="56"/>
      <c r="T217" s="56"/>
      <c r="U217" s="56"/>
      <c r="V217" s="56"/>
      <c r="W217" s="56"/>
      <c r="X217" s="56"/>
      <c r="Y217" s="56"/>
      <c r="Z217" s="56"/>
    </row>
    <row r="218" spans="1:26" ht="12.75" customHeight="1">
      <c r="A218" s="56"/>
      <c r="B218" s="57"/>
      <c r="C218" s="58"/>
      <c r="D218" s="56"/>
      <c r="E218" s="56"/>
      <c r="F218" s="56"/>
      <c r="G218" s="56"/>
      <c r="H218" s="56"/>
      <c r="I218" s="56"/>
      <c r="J218" s="59"/>
      <c r="K218" s="56"/>
      <c r="L218" s="56"/>
      <c r="M218" s="56"/>
      <c r="N218" s="56"/>
      <c r="O218" s="56"/>
      <c r="P218" s="56"/>
      <c r="Q218" s="56"/>
      <c r="R218" s="56"/>
      <c r="S218" s="56"/>
      <c r="T218" s="56"/>
      <c r="U218" s="56"/>
      <c r="V218" s="56"/>
      <c r="W218" s="56"/>
      <c r="X218" s="56"/>
      <c r="Y218" s="56"/>
      <c r="Z218" s="56"/>
    </row>
    <row r="219" spans="1:26" ht="12.75" customHeight="1">
      <c r="A219" s="56"/>
      <c r="B219" s="57"/>
      <c r="C219" s="58"/>
      <c r="D219" s="56"/>
      <c r="E219" s="56"/>
      <c r="F219" s="56"/>
      <c r="G219" s="56"/>
      <c r="H219" s="56"/>
      <c r="I219" s="56"/>
      <c r="J219" s="59"/>
      <c r="K219" s="56"/>
      <c r="L219" s="56"/>
      <c r="M219" s="56"/>
      <c r="N219" s="56"/>
      <c r="O219" s="56"/>
      <c r="P219" s="56"/>
      <c r="Q219" s="56"/>
      <c r="R219" s="56"/>
      <c r="S219" s="56"/>
      <c r="T219" s="56"/>
      <c r="U219" s="56"/>
      <c r="V219" s="56"/>
      <c r="W219" s="56"/>
      <c r="X219" s="56"/>
      <c r="Y219" s="56"/>
      <c r="Z219" s="56"/>
    </row>
    <row r="220" spans="1:26" ht="12.75" customHeight="1">
      <c r="A220" s="56"/>
      <c r="B220" s="57"/>
      <c r="C220" s="58"/>
      <c r="D220" s="56"/>
      <c r="E220" s="56"/>
      <c r="F220" s="56"/>
      <c r="G220" s="56"/>
      <c r="H220" s="56"/>
      <c r="I220" s="56"/>
      <c r="J220" s="59"/>
      <c r="K220" s="56"/>
      <c r="L220" s="56"/>
      <c r="M220" s="56"/>
      <c r="N220" s="56"/>
      <c r="O220" s="56"/>
      <c r="P220" s="56"/>
      <c r="Q220" s="56"/>
      <c r="R220" s="56"/>
      <c r="S220" s="56"/>
      <c r="T220" s="56"/>
      <c r="U220" s="56"/>
      <c r="V220" s="56"/>
      <c r="W220" s="56"/>
      <c r="X220" s="56"/>
      <c r="Y220" s="56"/>
      <c r="Z220" s="56"/>
    </row>
    <row r="221" spans="1:26" ht="12.75" customHeight="1">
      <c r="A221" s="56"/>
      <c r="B221" s="57"/>
      <c r="C221" s="58"/>
      <c r="D221" s="56"/>
      <c r="E221" s="56"/>
      <c r="F221" s="56"/>
      <c r="G221" s="56"/>
      <c r="H221" s="56"/>
      <c r="I221" s="56"/>
      <c r="J221" s="59"/>
      <c r="K221" s="56"/>
      <c r="L221" s="56"/>
      <c r="M221" s="56"/>
      <c r="N221" s="56"/>
      <c r="O221" s="56"/>
      <c r="P221" s="56"/>
      <c r="Q221" s="56"/>
      <c r="R221" s="56"/>
      <c r="S221" s="56"/>
      <c r="T221" s="56"/>
      <c r="U221" s="56"/>
      <c r="V221" s="56"/>
      <c r="W221" s="56"/>
      <c r="X221" s="56"/>
      <c r="Y221" s="56"/>
      <c r="Z221" s="56"/>
    </row>
    <row r="222" spans="1:26" ht="12.75" customHeight="1">
      <c r="A222" s="56"/>
      <c r="B222" s="57"/>
      <c r="C222" s="58"/>
      <c r="D222" s="56"/>
      <c r="E222" s="56"/>
      <c r="F222" s="56"/>
      <c r="G222" s="56"/>
      <c r="H222" s="56"/>
      <c r="I222" s="56"/>
      <c r="J222" s="59"/>
      <c r="K222" s="56"/>
      <c r="L222" s="56"/>
      <c r="M222" s="56"/>
      <c r="N222" s="56"/>
      <c r="O222" s="56"/>
      <c r="P222" s="56"/>
      <c r="Q222" s="56"/>
      <c r="R222" s="56"/>
      <c r="S222" s="56"/>
      <c r="T222" s="56"/>
      <c r="U222" s="56"/>
      <c r="V222" s="56"/>
      <c r="W222" s="56"/>
      <c r="X222" s="56"/>
      <c r="Y222" s="56"/>
      <c r="Z222" s="56"/>
    </row>
    <row r="223" spans="1:26" ht="12.75" customHeight="1">
      <c r="A223" s="56"/>
      <c r="B223" s="57"/>
      <c r="C223" s="58"/>
      <c r="D223" s="56"/>
      <c r="E223" s="56"/>
      <c r="F223" s="56"/>
      <c r="G223" s="56"/>
      <c r="H223" s="56"/>
      <c r="I223" s="56"/>
      <c r="J223" s="59"/>
      <c r="K223" s="56"/>
      <c r="L223" s="56"/>
      <c r="M223" s="56"/>
      <c r="N223" s="56"/>
      <c r="O223" s="56"/>
      <c r="P223" s="56"/>
      <c r="Q223" s="56"/>
      <c r="R223" s="56"/>
      <c r="S223" s="56"/>
      <c r="T223" s="56"/>
      <c r="U223" s="56"/>
      <c r="V223" s="56"/>
      <c r="W223" s="56"/>
      <c r="X223" s="56"/>
      <c r="Y223" s="56"/>
      <c r="Z223" s="56"/>
    </row>
    <row r="224" spans="1:26" ht="12.75" customHeight="1">
      <c r="A224" s="56"/>
      <c r="B224" s="57"/>
      <c r="C224" s="58"/>
      <c r="D224" s="56"/>
      <c r="E224" s="56"/>
      <c r="F224" s="56"/>
      <c r="G224" s="56"/>
      <c r="H224" s="56"/>
      <c r="I224" s="56"/>
      <c r="J224" s="59"/>
      <c r="K224" s="56"/>
      <c r="L224" s="56"/>
      <c r="M224" s="56"/>
      <c r="N224" s="56"/>
      <c r="O224" s="56"/>
      <c r="P224" s="56"/>
      <c r="Q224" s="56"/>
      <c r="R224" s="56"/>
      <c r="S224" s="56"/>
      <c r="T224" s="56"/>
      <c r="U224" s="56"/>
      <c r="V224" s="56"/>
      <c r="W224" s="56"/>
      <c r="X224" s="56"/>
      <c r="Y224" s="56"/>
      <c r="Z224" s="56"/>
    </row>
    <row r="225" spans="1:26" ht="12.75" customHeight="1">
      <c r="A225" s="56"/>
      <c r="B225" s="57"/>
      <c r="C225" s="58"/>
      <c r="D225" s="56"/>
      <c r="E225" s="56"/>
      <c r="F225" s="56"/>
      <c r="G225" s="56"/>
      <c r="H225" s="56"/>
      <c r="I225" s="56"/>
      <c r="J225" s="59"/>
      <c r="K225" s="56"/>
      <c r="L225" s="56"/>
      <c r="M225" s="56"/>
      <c r="N225" s="56"/>
      <c r="O225" s="56"/>
      <c r="P225" s="56"/>
      <c r="Q225" s="56"/>
      <c r="R225" s="56"/>
      <c r="S225" s="56"/>
      <c r="T225" s="56"/>
      <c r="U225" s="56"/>
      <c r="V225" s="56"/>
      <c r="W225" s="56"/>
      <c r="X225" s="56"/>
      <c r="Y225" s="56"/>
      <c r="Z225" s="56"/>
    </row>
    <row r="226" spans="1:26" ht="12.75" customHeight="1">
      <c r="A226" s="56"/>
      <c r="B226" s="57"/>
      <c r="C226" s="58"/>
      <c r="D226" s="56"/>
      <c r="E226" s="56"/>
      <c r="F226" s="56"/>
      <c r="G226" s="56"/>
      <c r="H226" s="56"/>
      <c r="I226" s="56"/>
      <c r="J226" s="59"/>
      <c r="K226" s="56"/>
      <c r="L226" s="56"/>
      <c r="M226" s="56"/>
      <c r="N226" s="56"/>
      <c r="O226" s="56"/>
      <c r="P226" s="56"/>
      <c r="Q226" s="56"/>
      <c r="R226" s="56"/>
      <c r="S226" s="56"/>
      <c r="T226" s="56"/>
      <c r="U226" s="56"/>
      <c r="V226" s="56"/>
      <c r="W226" s="56"/>
      <c r="X226" s="56"/>
      <c r="Y226" s="56"/>
      <c r="Z226" s="56"/>
    </row>
    <row r="227" spans="1:26" ht="12.75" customHeight="1">
      <c r="A227" s="56"/>
      <c r="B227" s="57"/>
      <c r="C227" s="58"/>
      <c r="D227" s="56"/>
      <c r="E227" s="56"/>
      <c r="F227" s="56"/>
      <c r="G227" s="56"/>
      <c r="H227" s="56"/>
      <c r="I227" s="56"/>
      <c r="J227" s="59"/>
      <c r="K227" s="56"/>
      <c r="L227" s="56"/>
      <c r="M227" s="56"/>
      <c r="N227" s="56"/>
      <c r="O227" s="56"/>
      <c r="P227" s="56"/>
      <c r="Q227" s="56"/>
      <c r="R227" s="56"/>
      <c r="S227" s="56"/>
      <c r="T227" s="56"/>
      <c r="U227" s="56"/>
      <c r="V227" s="56"/>
      <c r="W227" s="56"/>
      <c r="X227" s="56"/>
      <c r="Y227" s="56"/>
      <c r="Z227" s="56"/>
    </row>
    <row r="228" spans="1:26" ht="12.75" customHeight="1">
      <c r="A228" s="56"/>
      <c r="B228" s="57"/>
      <c r="C228" s="58"/>
      <c r="D228" s="56"/>
      <c r="E228" s="56"/>
      <c r="F228" s="56"/>
      <c r="G228" s="56"/>
      <c r="H228" s="56"/>
      <c r="I228" s="56"/>
      <c r="J228" s="59"/>
      <c r="K228" s="56"/>
      <c r="L228" s="56"/>
      <c r="M228" s="56"/>
      <c r="N228" s="56"/>
      <c r="O228" s="56"/>
      <c r="P228" s="56"/>
      <c r="Q228" s="56"/>
      <c r="R228" s="56"/>
      <c r="S228" s="56"/>
      <c r="T228" s="56"/>
      <c r="U228" s="56"/>
      <c r="V228" s="56"/>
      <c r="W228" s="56"/>
      <c r="X228" s="56"/>
      <c r="Y228" s="56"/>
      <c r="Z228" s="56"/>
    </row>
    <row r="229" spans="1:26" ht="12.75" customHeight="1">
      <c r="A229" s="56"/>
      <c r="B229" s="57"/>
      <c r="C229" s="58"/>
      <c r="D229" s="56"/>
      <c r="E229" s="56"/>
      <c r="F229" s="56"/>
      <c r="G229" s="56"/>
      <c r="H229" s="56"/>
      <c r="I229" s="56"/>
      <c r="J229" s="59"/>
      <c r="K229" s="56"/>
      <c r="L229" s="56"/>
      <c r="M229" s="56"/>
      <c r="N229" s="56"/>
      <c r="O229" s="56"/>
      <c r="P229" s="56"/>
      <c r="Q229" s="56"/>
      <c r="R229" s="56"/>
      <c r="S229" s="56"/>
      <c r="T229" s="56"/>
      <c r="U229" s="56"/>
      <c r="V229" s="56"/>
      <c r="W229" s="56"/>
      <c r="X229" s="56"/>
      <c r="Y229" s="56"/>
      <c r="Z229" s="56"/>
    </row>
    <row r="230" spans="1:26" ht="12.75" customHeight="1">
      <c r="A230" s="56"/>
      <c r="B230" s="57"/>
      <c r="C230" s="58"/>
      <c r="D230" s="56"/>
      <c r="E230" s="56"/>
      <c r="F230" s="56"/>
      <c r="G230" s="56"/>
      <c r="H230" s="56"/>
      <c r="I230" s="56"/>
      <c r="J230" s="59"/>
      <c r="K230" s="56"/>
      <c r="L230" s="56"/>
      <c r="M230" s="56"/>
      <c r="N230" s="56"/>
      <c r="O230" s="56"/>
      <c r="P230" s="56"/>
      <c r="Q230" s="56"/>
      <c r="R230" s="56"/>
      <c r="S230" s="56"/>
      <c r="T230" s="56"/>
      <c r="U230" s="56"/>
      <c r="V230" s="56"/>
      <c r="W230" s="56"/>
      <c r="X230" s="56"/>
      <c r="Y230" s="56"/>
      <c r="Z230" s="56"/>
    </row>
    <row r="231" spans="1:26" ht="12.75" customHeight="1">
      <c r="A231" s="56"/>
      <c r="B231" s="57"/>
      <c r="C231" s="58"/>
      <c r="D231" s="56"/>
      <c r="E231" s="56"/>
      <c r="F231" s="56"/>
      <c r="G231" s="56"/>
      <c r="H231" s="56"/>
      <c r="I231" s="56"/>
      <c r="J231" s="59"/>
      <c r="K231" s="56"/>
      <c r="L231" s="56"/>
      <c r="M231" s="56"/>
      <c r="N231" s="56"/>
      <c r="O231" s="56"/>
      <c r="P231" s="56"/>
      <c r="Q231" s="56"/>
      <c r="R231" s="56"/>
      <c r="S231" s="56"/>
      <c r="T231" s="56"/>
      <c r="U231" s="56"/>
      <c r="V231" s="56"/>
      <c r="W231" s="56"/>
      <c r="X231" s="56"/>
      <c r="Y231" s="56"/>
      <c r="Z231" s="56"/>
    </row>
    <row r="232" spans="1:26" ht="12.75" customHeight="1">
      <c r="A232" s="56"/>
      <c r="B232" s="57"/>
      <c r="C232" s="58"/>
      <c r="D232" s="56"/>
      <c r="E232" s="56"/>
      <c r="F232" s="56"/>
      <c r="G232" s="56"/>
      <c r="H232" s="56"/>
      <c r="I232" s="56"/>
      <c r="J232" s="59"/>
      <c r="K232" s="56"/>
      <c r="L232" s="56"/>
      <c r="M232" s="56"/>
      <c r="N232" s="56"/>
      <c r="O232" s="56"/>
      <c r="P232" s="56"/>
      <c r="Q232" s="56"/>
      <c r="R232" s="56"/>
      <c r="S232" s="56"/>
      <c r="T232" s="56"/>
      <c r="U232" s="56"/>
      <c r="V232" s="56"/>
      <c r="W232" s="56"/>
      <c r="X232" s="56"/>
      <c r="Y232" s="56"/>
      <c r="Z232" s="56"/>
    </row>
    <row r="233" spans="1:26" ht="12.75" customHeight="1">
      <c r="A233" s="56"/>
      <c r="B233" s="57"/>
      <c r="C233" s="58"/>
      <c r="D233" s="56"/>
      <c r="E233" s="56"/>
      <c r="F233" s="56"/>
      <c r="G233" s="56"/>
      <c r="H233" s="56"/>
      <c r="I233" s="56"/>
      <c r="J233" s="59"/>
      <c r="K233" s="56"/>
      <c r="L233" s="56"/>
      <c r="M233" s="56"/>
      <c r="N233" s="56"/>
      <c r="O233" s="56"/>
      <c r="P233" s="56"/>
      <c r="Q233" s="56"/>
      <c r="R233" s="56"/>
      <c r="S233" s="56"/>
      <c r="T233" s="56"/>
      <c r="U233" s="56"/>
      <c r="V233" s="56"/>
      <c r="W233" s="56"/>
      <c r="X233" s="56"/>
      <c r="Y233" s="56"/>
      <c r="Z233" s="56"/>
    </row>
    <row r="234" spans="1:26" ht="12.75" customHeight="1">
      <c r="A234" s="56"/>
      <c r="B234" s="57"/>
      <c r="C234" s="58"/>
      <c r="D234" s="56"/>
      <c r="E234" s="56"/>
      <c r="F234" s="56"/>
      <c r="G234" s="56"/>
      <c r="H234" s="56"/>
      <c r="I234" s="56"/>
      <c r="J234" s="59"/>
      <c r="K234" s="56"/>
      <c r="L234" s="56"/>
      <c r="M234" s="56"/>
      <c r="N234" s="56"/>
      <c r="O234" s="56"/>
      <c r="P234" s="56"/>
      <c r="Q234" s="56"/>
      <c r="R234" s="56"/>
      <c r="S234" s="56"/>
      <c r="T234" s="56"/>
      <c r="U234" s="56"/>
      <c r="V234" s="56"/>
      <c r="W234" s="56"/>
      <c r="X234" s="56"/>
      <c r="Y234" s="56"/>
      <c r="Z234" s="56"/>
    </row>
    <row r="235" spans="1:26" ht="12.75" customHeight="1">
      <c r="A235" s="56"/>
      <c r="B235" s="57"/>
      <c r="C235" s="58"/>
      <c r="D235" s="56"/>
      <c r="E235" s="56"/>
      <c r="F235" s="56"/>
      <c r="G235" s="56"/>
      <c r="H235" s="56"/>
      <c r="I235" s="56"/>
      <c r="J235" s="59"/>
      <c r="K235" s="56"/>
      <c r="L235" s="56"/>
      <c r="M235" s="56"/>
      <c r="N235" s="56"/>
      <c r="O235" s="56"/>
      <c r="P235" s="56"/>
      <c r="Q235" s="56"/>
      <c r="R235" s="56"/>
      <c r="S235" s="56"/>
      <c r="T235" s="56"/>
      <c r="U235" s="56"/>
      <c r="V235" s="56"/>
      <c r="W235" s="56"/>
      <c r="X235" s="56"/>
      <c r="Y235" s="56"/>
      <c r="Z235" s="56"/>
    </row>
    <row r="236" spans="1:26" ht="12.75" customHeight="1">
      <c r="A236" s="56"/>
      <c r="B236" s="57"/>
      <c r="C236" s="58"/>
      <c r="D236" s="56"/>
      <c r="E236" s="56"/>
      <c r="F236" s="56"/>
      <c r="G236" s="56"/>
      <c r="H236" s="56"/>
      <c r="I236" s="56"/>
      <c r="J236" s="59"/>
      <c r="K236" s="56"/>
      <c r="L236" s="56"/>
      <c r="M236" s="56"/>
      <c r="N236" s="56"/>
      <c r="O236" s="56"/>
      <c r="P236" s="56"/>
      <c r="Q236" s="56"/>
      <c r="R236" s="56"/>
      <c r="S236" s="56"/>
      <c r="T236" s="56"/>
      <c r="U236" s="56"/>
      <c r="V236" s="56"/>
      <c r="W236" s="56"/>
      <c r="X236" s="56"/>
      <c r="Y236" s="56"/>
      <c r="Z236" s="56"/>
    </row>
    <row r="237" spans="1:26" ht="12.75" customHeight="1">
      <c r="A237" s="56"/>
      <c r="B237" s="57"/>
      <c r="C237" s="58"/>
      <c r="D237" s="56"/>
      <c r="E237" s="56"/>
      <c r="F237" s="56"/>
      <c r="G237" s="56"/>
      <c r="H237" s="56"/>
      <c r="I237" s="56"/>
      <c r="J237" s="59"/>
      <c r="K237" s="56"/>
      <c r="L237" s="56"/>
      <c r="M237" s="56"/>
      <c r="N237" s="56"/>
      <c r="O237" s="56"/>
      <c r="P237" s="56"/>
      <c r="Q237" s="56"/>
      <c r="R237" s="56"/>
      <c r="S237" s="56"/>
      <c r="T237" s="56"/>
      <c r="U237" s="56"/>
      <c r="V237" s="56"/>
      <c r="W237" s="56"/>
      <c r="X237" s="56"/>
      <c r="Y237" s="56"/>
      <c r="Z237" s="56"/>
    </row>
    <row r="238" spans="1:26" ht="12.75" customHeight="1">
      <c r="A238" s="56"/>
      <c r="B238" s="57"/>
      <c r="C238" s="58"/>
      <c r="D238" s="56"/>
      <c r="E238" s="56"/>
      <c r="F238" s="56"/>
      <c r="G238" s="56"/>
      <c r="H238" s="56"/>
      <c r="I238" s="56"/>
      <c r="J238" s="59"/>
      <c r="K238" s="56"/>
      <c r="L238" s="56"/>
      <c r="M238" s="56"/>
      <c r="N238" s="56"/>
      <c r="O238" s="56"/>
      <c r="P238" s="56"/>
      <c r="Q238" s="56"/>
      <c r="R238" s="56"/>
      <c r="S238" s="56"/>
      <c r="T238" s="56"/>
      <c r="U238" s="56"/>
      <c r="V238" s="56"/>
      <c r="W238" s="56"/>
      <c r="X238" s="56"/>
      <c r="Y238" s="56"/>
      <c r="Z238" s="56"/>
    </row>
    <row r="239" spans="1:26" ht="12.75" customHeight="1">
      <c r="A239" s="56"/>
      <c r="B239" s="57"/>
      <c r="C239" s="58"/>
      <c r="D239" s="56"/>
      <c r="E239" s="56"/>
      <c r="F239" s="56"/>
      <c r="G239" s="56"/>
      <c r="H239" s="56"/>
      <c r="I239" s="56"/>
      <c r="J239" s="59"/>
      <c r="K239" s="56"/>
      <c r="L239" s="56"/>
      <c r="M239" s="56"/>
      <c r="N239" s="56"/>
      <c r="O239" s="56"/>
      <c r="P239" s="56"/>
      <c r="Q239" s="56"/>
      <c r="R239" s="56"/>
      <c r="S239" s="56"/>
      <c r="T239" s="56"/>
      <c r="U239" s="56"/>
      <c r="V239" s="56"/>
      <c r="W239" s="56"/>
      <c r="X239" s="56"/>
      <c r="Y239" s="56"/>
      <c r="Z239" s="56"/>
    </row>
    <row r="240" spans="1:26" ht="12.75" customHeight="1">
      <c r="A240" s="56"/>
      <c r="B240" s="57"/>
      <c r="C240" s="58"/>
      <c r="D240" s="56"/>
      <c r="E240" s="56"/>
      <c r="F240" s="56"/>
      <c r="G240" s="56"/>
      <c r="H240" s="56"/>
      <c r="I240" s="56"/>
      <c r="J240" s="59"/>
      <c r="K240" s="56"/>
      <c r="L240" s="56"/>
      <c r="M240" s="56"/>
      <c r="N240" s="56"/>
      <c r="O240" s="56"/>
      <c r="P240" s="56"/>
      <c r="Q240" s="56"/>
      <c r="R240" s="56"/>
      <c r="S240" s="56"/>
      <c r="T240" s="56"/>
      <c r="U240" s="56"/>
      <c r="V240" s="56"/>
      <c r="W240" s="56"/>
      <c r="X240" s="56"/>
      <c r="Y240" s="56"/>
      <c r="Z240" s="56"/>
    </row>
    <row r="241" spans="1:26" ht="12.75" customHeight="1">
      <c r="A241" s="56"/>
      <c r="B241" s="57"/>
      <c r="C241" s="58"/>
      <c r="D241" s="56"/>
      <c r="E241" s="56"/>
      <c r="F241" s="56"/>
      <c r="G241" s="56"/>
      <c r="H241" s="56"/>
      <c r="I241" s="56"/>
      <c r="J241" s="59"/>
      <c r="K241" s="56"/>
      <c r="L241" s="56"/>
      <c r="M241" s="56"/>
      <c r="N241" s="56"/>
      <c r="O241" s="56"/>
      <c r="P241" s="56"/>
      <c r="Q241" s="56"/>
      <c r="R241" s="56"/>
      <c r="S241" s="56"/>
      <c r="T241" s="56"/>
      <c r="U241" s="56"/>
      <c r="V241" s="56"/>
      <c r="W241" s="56"/>
      <c r="X241" s="56"/>
      <c r="Y241" s="56"/>
      <c r="Z241" s="56"/>
    </row>
    <row r="242" spans="1:26" ht="12.75" customHeight="1">
      <c r="A242" s="56"/>
      <c r="B242" s="57"/>
      <c r="C242" s="58"/>
      <c r="D242" s="56"/>
      <c r="E242" s="56"/>
      <c r="F242" s="56"/>
      <c r="G242" s="56"/>
      <c r="H242" s="56"/>
      <c r="I242" s="56"/>
      <c r="J242" s="59"/>
      <c r="K242" s="56"/>
      <c r="L242" s="56"/>
      <c r="M242" s="56"/>
      <c r="N242" s="56"/>
      <c r="O242" s="56"/>
      <c r="P242" s="56"/>
      <c r="Q242" s="56"/>
      <c r="R242" s="56"/>
      <c r="S242" s="56"/>
      <c r="T242" s="56"/>
      <c r="U242" s="56"/>
      <c r="V242" s="56"/>
      <c r="W242" s="56"/>
      <c r="X242" s="56"/>
      <c r="Y242" s="56"/>
      <c r="Z242" s="56"/>
    </row>
    <row r="243" spans="1:26" ht="12.75" customHeight="1">
      <c r="A243" s="56"/>
      <c r="B243" s="57"/>
      <c r="C243" s="58"/>
      <c r="D243" s="56"/>
      <c r="E243" s="56"/>
      <c r="F243" s="56"/>
      <c r="G243" s="56"/>
      <c r="H243" s="56"/>
      <c r="I243" s="56"/>
      <c r="J243" s="59"/>
      <c r="K243" s="56"/>
      <c r="L243" s="56"/>
      <c r="M243" s="56"/>
      <c r="N243" s="56"/>
      <c r="O243" s="56"/>
      <c r="P243" s="56"/>
      <c r="Q243" s="56"/>
      <c r="R243" s="56"/>
      <c r="S243" s="56"/>
      <c r="T243" s="56"/>
      <c r="U243" s="56"/>
      <c r="V243" s="56"/>
      <c r="W243" s="56"/>
      <c r="X243" s="56"/>
      <c r="Y243" s="56"/>
      <c r="Z243" s="56"/>
    </row>
    <row r="244" spans="1:26" ht="12.75" customHeight="1">
      <c r="A244" s="56"/>
      <c r="B244" s="57"/>
      <c r="C244" s="58"/>
      <c r="D244" s="56"/>
      <c r="E244" s="56"/>
      <c r="F244" s="56"/>
      <c r="G244" s="56"/>
      <c r="H244" s="56"/>
      <c r="I244" s="56"/>
      <c r="J244" s="59"/>
      <c r="K244" s="56"/>
      <c r="L244" s="56"/>
      <c r="M244" s="56"/>
      <c r="N244" s="56"/>
      <c r="O244" s="56"/>
      <c r="P244" s="56"/>
      <c r="Q244" s="56"/>
      <c r="R244" s="56"/>
      <c r="S244" s="56"/>
      <c r="T244" s="56"/>
      <c r="U244" s="56"/>
      <c r="V244" s="56"/>
      <c r="W244" s="56"/>
      <c r="X244" s="56"/>
      <c r="Y244" s="56"/>
      <c r="Z244" s="56"/>
    </row>
    <row r="245" spans="1:26" ht="12.75" customHeight="1">
      <c r="A245" s="56"/>
      <c r="B245" s="57"/>
      <c r="C245" s="58"/>
      <c r="D245" s="56"/>
      <c r="E245" s="56"/>
      <c r="F245" s="56"/>
      <c r="G245" s="56"/>
      <c r="H245" s="56"/>
      <c r="I245" s="56"/>
      <c r="J245" s="59"/>
      <c r="K245" s="56"/>
      <c r="L245" s="56"/>
      <c r="M245" s="56"/>
      <c r="N245" s="56"/>
      <c r="O245" s="56"/>
      <c r="P245" s="56"/>
      <c r="Q245" s="56"/>
      <c r="R245" s="56"/>
      <c r="S245" s="56"/>
      <c r="T245" s="56"/>
      <c r="U245" s="56"/>
      <c r="V245" s="56"/>
      <c r="W245" s="56"/>
      <c r="X245" s="56"/>
      <c r="Y245" s="56"/>
      <c r="Z245" s="56"/>
    </row>
    <row r="246" spans="1:26" ht="12.75" customHeight="1">
      <c r="A246" s="56"/>
      <c r="B246" s="57"/>
      <c r="C246" s="58"/>
      <c r="D246" s="56"/>
      <c r="E246" s="56"/>
      <c r="F246" s="56"/>
      <c r="G246" s="56"/>
      <c r="H246" s="56"/>
      <c r="I246" s="56"/>
      <c r="J246" s="59"/>
      <c r="K246" s="56"/>
      <c r="L246" s="56"/>
      <c r="M246" s="56"/>
      <c r="N246" s="56"/>
      <c r="O246" s="56"/>
      <c r="P246" s="56"/>
      <c r="Q246" s="56"/>
      <c r="R246" s="56"/>
      <c r="S246" s="56"/>
      <c r="T246" s="56"/>
      <c r="U246" s="56"/>
      <c r="V246" s="56"/>
      <c r="W246" s="56"/>
      <c r="X246" s="56"/>
      <c r="Y246" s="56"/>
      <c r="Z246" s="56"/>
    </row>
    <row r="247" spans="1:26" ht="12.75" customHeight="1">
      <c r="A247" s="56"/>
      <c r="B247" s="57"/>
      <c r="C247" s="58"/>
      <c r="D247" s="56"/>
      <c r="E247" s="56"/>
      <c r="F247" s="56"/>
      <c r="G247" s="56"/>
      <c r="H247" s="56"/>
      <c r="I247" s="56"/>
      <c r="J247" s="59"/>
      <c r="K247" s="56"/>
      <c r="L247" s="56"/>
      <c r="M247" s="56"/>
      <c r="N247" s="56"/>
      <c r="O247" s="56"/>
      <c r="P247" s="56"/>
      <c r="Q247" s="56"/>
      <c r="R247" s="56"/>
      <c r="S247" s="56"/>
      <c r="T247" s="56"/>
      <c r="U247" s="56"/>
      <c r="V247" s="56"/>
      <c r="W247" s="56"/>
      <c r="X247" s="56"/>
      <c r="Y247" s="56"/>
      <c r="Z247" s="56"/>
    </row>
    <row r="248" spans="1:26" ht="12.75" customHeight="1">
      <c r="A248" s="56"/>
      <c r="B248" s="57"/>
      <c r="C248" s="58"/>
      <c r="D248" s="56"/>
      <c r="E248" s="56"/>
      <c r="F248" s="56"/>
      <c r="G248" s="56"/>
      <c r="H248" s="56"/>
      <c r="I248" s="56"/>
      <c r="J248" s="59"/>
      <c r="K248" s="56"/>
      <c r="L248" s="56"/>
      <c r="M248" s="56"/>
      <c r="N248" s="56"/>
      <c r="O248" s="56"/>
      <c r="P248" s="56"/>
      <c r="Q248" s="56"/>
      <c r="R248" s="56"/>
      <c r="S248" s="56"/>
      <c r="T248" s="56"/>
      <c r="U248" s="56"/>
      <c r="V248" s="56"/>
      <c r="W248" s="56"/>
      <c r="X248" s="56"/>
      <c r="Y248" s="56"/>
      <c r="Z248" s="56"/>
    </row>
    <row r="249" spans="1:26" ht="12.75" customHeight="1">
      <c r="A249" s="56"/>
      <c r="B249" s="57"/>
      <c r="C249" s="58"/>
      <c r="D249" s="56"/>
      <c r="E249" s="56"/>
      <c r="F249" s="56"/>
      <c r="G249" s="56"/>
      <c r="H249" s="56"/>
      <c r="I249" s="56"/>
      <c r="J249" s="59"/>
      <c r="K249" s="56"/>
      <c r="L249" s="56"/>
      <c r="M249" s="56"/>
      <c r="N249" s="56"/>
      <c r="O249" s="56"/>
      <c r="P249" s="56"/>
      <c r="Q249" s="56"/>
      <c r="R249" s="56"/>
      <c r="S249" s="56"/>
      <c r="T249" s="56"/>
      <c r="U249" s="56"/>
      <c r="V249" s="56"/>
      <c r="W249" s="56"/>
      <c r="X249" s="56"/>
      <c r="Y249" s="56"/>
      <c r="Z249" s="56"/>
    </row>
    <row r="250" spans="1:26" ht="12.75" customHeight="1">
      <c r="A250" s="56"/>
      <c r="B250" s="57"/>
      <c r="C250" s="58"/>
      <c r="D250" s="56"/>
      <c r="E250" s="56"/>
      <c r="F250" s="56"/>
      <c r="G250" s="56"/>
      <c r="H250" s="56"/>
      <c r="I250" s="56"/>
      <c r="J250" s="59"/>
      <c r="K250" s="56"/>
      <c r="L250" s="56"/>
      <c r="M250" s="56"/>
      <c r="N250" s="56"/>
      <c r="O250" s="56"/>
      <c r="P250" s="56"/>
      <c r="Q250" s="56"/>
      <c r="R250" s="56"/>
      <c r="S250" s="56"/>
      <c r="T250" s="56"/>
      <c r="U250" s="56"/>
      <c r="V250" s="56"/>
      <c r="W250" s="56"/>
      <c r="X250" s="56"/>
      <c r="Y250" s="56"/>
      <c r="Z250" s="56"/>
    </row>
    <row r="251" spans="1:26" ht="12.75" customHeight="1">
      <c r="A251" s="56"/>
      <c r="B251" s="57"/>
      <c r="C251" s="58"/>
      <c r="D251" s="56"/>
      <c r="E251" s="56"/>
      <c r="F251" s="56"/>
      <c r="G251" s="56"/>
      <c r="H251" s="56"/>
      <c r="I251" s="56"/>
      <c r="J251" s="59"/>
      <c r="K251" s="56"/>
      <c r="L251" s="56"/>
      <c r="M251" s="56"/>
      <c r="N251" s="56"/>
      <c r="O251" s="56"/>
      <c r="P251" s="56"/>
      <c r="Q251" s="56"/>
      <c r="R251" s="56"/>
      <c r="S251" s="56"/>
      <c r="T251" s="56"/>
      <c r="U251" s="56"/>
      <c r="V251" s="56"/>
      <c r="W251" s="56"/>
      <c r="X251" s="56"/>
      <c r="Y251" s="56"/>
      <c r="Z251" s="56"/>
    </row>
    <row r="252" spans="1:26" ht="12.75" customHeight="1">
      <c r="A252" s="56"/>
      <c r="B252" s="57"/>
      <c r="C252" s="58"/>
      <c r="D252" s="56"/>
      <c r="E252" s="56"/>
      <c r="F252" s="56"/>
      <c r="G252" s="56"/>
      <c r="H252" s="56"/>
      <c r="I252" s="56"/>
      <c r="J252" s="59"/>
      <c r="K252" s="56"/>
      <c r="L252" s="56"/>
      <c r="M252" s="56"/>
      <c r="N252" s="56"/>
      <c r="O252" s="56"/>
      <c r="P252" s="56"/>
      <c r="Q252" s="56"/>
      <c r="R252" s="56"/>
      <c r="S252" s="56"/>
      <c r="T252" s="56"/>
      <c r="U252" s="56"/>
      <c r="V252" s="56"/>
      <c r="W252" s="56"/>
      <c r="X252" s="56"/>
      <c r="Y252" s="56"/>
      <c r="Z252" s="56"/>
    </row>
    <row r="253" spans="1:26" ht="12.75" customHeight="1">
      <c r="A253" s="56"/>
      <c r="B253" s="57"/>
      <c r="C253" s="58"/>
      <c r="D253" s="56"/>
      <c r="E253" s="56"/>
      <c r="F253" s="56"/>
      <c r="G253" s="56"/>
      <c r="H253" s="56"/>
      <c r="I253" s="56"/>
      <c r="J253" s="59"/>
      <c r="K253" s="56"/>
      <c r="L253" s="56"/>
      <c r="M253" s="56"/>
      <c r="N253" s="56"/>
      <c r="O253" s="56"/>
      <c r="P253" s="56"/>
      <c r="Q253" s="56"/>
      <c r="R253" s="56"/>
      <c r="S253" s="56"/>
      <c r="T253" s="56"/>
      <c r="U253" s="56"/>
      <c r="V253" s="56"/>
      <c r="W253" s="56"/>
      <c r="X253" s="56"/>
      <c r="Y253" s="56"/>
      <c r="Z253" s="56"/>
    </row>
    <row r="254" spans="1:26" ht="12.75" customHeight="1">
      <c r="A254" s="56"/>
      <c r="B254" s="57"/>
      <c r="C254" s="58"/>
      <c r="D254" s="56"/>
      <c r="E254" s="56"/>
      <c r="F254" s="56"/>
      <c r="G254" s="56"/>
      <c r="H254" s="56"/>
      <c r="I254" s="56"/>
      <c r="J254" s="59"/>
      <c r="K254" s="56"/>
      <c r="L254" s="56"/>
      <c r="M254" s="56"/>
      <c r="N254" s="56"/>
      <c r="O254" s="56"/>
      <c r="P254" s="56"/>
      <c r="Q254" s="56"/>
      <c r="R254" s="56"/>
      <c r="S254" s="56"/>
      <c r="T254" s="56"/>
      <c r="U254" s="56"/>
      <c r="V254" s="56"/>
      <c r="W254" s="56"/>
      <c r="X254" s="56"/>
      <c r="Y254" s="56"/>
      <c r="Z254" s="56"/>
    </row>
    <row r="255" spans="1:26" ht="12.75" customHeight="1">
      <c r="A255" s="56"/>
      <c r="B255" s="57"/>
      <c r="C255" s="58"/>
      <c r="D255" s="56"/>
      <c r="E255" s="56"/>
      <c r="F255" s="56"/>
      <c r="G255" s="56"/>
      <c r="H255" s="56"/>
      <c r="I255" s="56"/>
      <c r="J255" s="59"/>
      <c r="K255" s="56"/>
      <c r="L255" s="56"/>
      <c r="M255" s="56"/>
      <c r="N255" s="56"/>
      <c r="O255" s="56"/>
      <c r="P255" s="56"/>
      <c r="Q255" s="56"/>
      <c r="R255" s="56"/>
      <c r="S255" s="56"/>
      <c r="T255" s="56"/>
      <c r="U255" s="56"/>
      <c r="V255" s="56"/>
      <c r="W255" s="56"/>
      <c r="X255" s="56"/>
      <c r="Y255" s="56"/>
      <c r="Z255" s="56"/>
    </row>
    <row r="256" spans="1:26" ht="12.75" customHeight="1">
      <c r="A256" s="56"/>
      <c r="B256" s="57"/>
      <c r="C256" s="58"/>
      <c r="D256" s="56"/>
      <c r="E256" s="56"/>
      <c r="F256" s="56"/>
      <c r="G256" s="56"/>
      <c r="H256" s="56"/>
      <c r="I256" s="56"/>
      <c r="J256" s="59"/>
      <c r="K256" s="56"/>
      <c r="L256" s="56"/>
      <c r="M256" s="56"/>
      <c r="N256" s="56"/>
      <c r="O256" s="56"/>
      <c r="P256" s="56"/>
      <c r="Q256" s="56"/>
      <c r="R256" s="56"/>
      <c r="S256" s="56"/>
      <c r="T256" s="56"/>
      <c r="U256" s="56"/>
      <c r="V256" s="56"/>
      <c r="W256" s="56"/>
      <c r="X256" s="56"/>
      <c r="Y256" s="56"/>
      <c r="Z256" s="56"/>
    </row>
    <row r="257" spans="1:26" ht="12.75" customHeight="1">
      <c r="A257" s="56"/>
      <c r="B257" s="57"/>
      <c r="C257" s="58"/>
      <c r="D257" s="56"/>
      <c r="E257" s="56"/>
      <c r="F257" s="56"/>
      <c r="G257" s="56"/>
      <c r="H257" s="56"/>
      <c r="I257" s="56"/>
      <c r="J257" s="59"/>
      <c r="K257" s="56"/>
      <c r="L257" s="56"/>
      <c r="M257" s="56"/>
      <c r="N257" s="56"/>
      <c r="O257" s="56"/>
      <c r="P257" s="56"/>
      <c r="Q257" s="56"/>
      <c r="R257" s="56"/>
      <c r="S257" s="56"/>
      <c r="T257" s="56"/>
      <c r="U257" s="56"/>
      <c r="V257" s="56"/>
      <c r="W257" s="56"/>
      <c r="X257" s="56"/>
      <c r="Y257" s="56"/>
      <c r="Z257" s="56"/>
    </row>
    <row r="258" spans="1:26" ht="12.75" customHeight="1">
      <c r="A258" s="56"/>
      <c r="B258" s="57"/>
      <c r="C258" s="58"/>
      <c r="D258" s="56"/>
      <c r="E258" s="56"/>
      <c r="F258" s="56"/>
      <c r="G258" s="56"/>
      <c r="H258" s="56"/>
      <c r="I258" s="56"/>
      <c r="J258" s="59"/>
      <c r="K258" s="56"/>
      <c r="L258" s="56"/>
      <c r="M258" s="56"/>
      <c r="N258" s="56"/>
      <c r="O258" s="56"/>
      <c r="P258" s="56"/>
      <c r="Q258" s="56"/>
      <c r="R258" s="56"/>
      <c r="S258" s="56"/>
      <c r="T258" s="56"/>
      <c r="U258" s="56"/>
      <c r="V258" s="56"/>
      <c r="W258" s="56"/>
      <c r="X258" s="56"/>
      <c r="Y258" s="56"/>
      <c r="Z258" s="56"/>
    </row>
    <row r="259" spans="1:26" ht="12.75" customHeight="1">
      <c r="A259" s="56"/>
      <c r="B259" s="57"/>
      <c r="C259" s="58"/>
      <c r="D259" s="56"/>
      <c r="E259" s="56"/>
      <c r="F259" s="56"/>
      <c r="G259" s="56"/>
      <c r="H259" s="56"/>
      <c r="I259" s="56"/>
      <c r="J259" s="59"/>
      <c r="K259" s="56"/>
      <c r="L259" s="56"/>
      <c r="M259" s="56"/>
      <c r="N259" s="56"/>
      <c r="O259" s="56"/>
      <c r="P259" s="56"/>
      <c r="Q259" s="56"/>
      <c r="R259" s="56"/>
      <c r="S259" s="56"/>
      <c r="T259" s="56"/>
      <c r="U259" s="56"/>
      <c r="V259" s="56"/>
      <c r="W259" s="56"/>
      <c r="X259" s="56"/>
      <c r="Y259" s="56"/>
      <c r="Z259" s="56"/>
    </row>
    <row r="260" spans="1:26" ht="12.75" customHeight="1">
      <c r="A260" s="56"/>
      <c r="B260" s="57"/>
      <c r="C260" s="58"/>
      <c r="D260" s="56"/>
      <c r="E260" s="56"/>
      <c r="F260" s="56"/>
      <c r="G260" s="56"/>
      <c r="H260" s="56"/>
      <c r="I260" s="56"/>
      <c r="J260" s="59"/>
      <c r="K260" s="56"/>
      <c r="L260" s="56"/>
      <c r="M260" s="56"/>
      <c r="N260" s="56"/>
      <c r="O260" s="56"/>
      <c r="P260" s="56"/>
      <c r="Q260" s="56"/>
      <c r="R260" s="56"/>
      <c r="S260" s="56"/>
      <c r="T260" s="56"/>
      <c r="U260" s="56"/>
      <c r="V260" s="56"/>
      <c r="W260" s="56"/>
      <c r="X260" s="56"/>
      <c r="Y260" s="56"/>
      <c r="Z260" s="56"/>
    </row>
    <row r="261" spans="1:26" ht="12.75" customHeight="1">
      <c r="A261" s="56"/>
      <c r="B261" s="57"/>
      <c r="C261" s="58"/>
      <c r="D261" s="56"/>
      <c r="E261" s="56"/>
      <c r="F261" s="56"/>
      <c r="G261" s="56"/>
      <c r="H261" s="56"/>
      <c r="I261" s="56"/>
      <c r="J261" s="59"/>
      <c r="K261" s="56"/>
      <c r="L261" s="56"/>
      <c r="M261" s="56"/>
      <c r="N261" s="56"/>
      <c r="O261" s="56"/>
      <c r="P261" s="56"/>
      <c r="Q261" s="56"/>
      <c r="R261" s="56"/>
      <c r="S261" s="56"/>
      <c r="T261" s="56"/>
      <c r="U261" s="56"/>
      <c r="V261" s="56"/>
      <c r="W261" s="56"/>
      <c r="X261" s="56"/>
      <c r="Y261" s="56"/>
      <c r="Z261" s="56"/>
    </row>
    <row r="262" spans="1:26" ht="12.75" customHeight="1">
      <c r="A262" s="56"/>
      <c r="B262" s="57"/>
      <c r="C262" s="58"/>
      <c r="D262" s="56"/>
      <c r="E262" s="56"/>
      <c r="F262" s="56"/>
      <c r="G262" s="56"/>
      <c r="H262" s="56"/>
      <c r="I262" s="56"/>
      <c r="J262" s="59"/>
      <c r="K262" s="56"/>
      <c r="L262" s="56"/>
      <c r="M262" s="56"/>
      <c r="N262" s="56"/>
      <c r="O262" s="56"/>
      <c r="P262" s="56"/>
      <c r="Q262" s="56"/>
      <c r="R262" s="56"/>
      <c r="S262" s="56"/>
      <c r="T262" s="56"/>
      <c r="U262" s="56"/>
      <c r="V262" s="56"/>
      <c r="W262" s="56"/>
      <c r="X262" s="56"/>
      <c r="Y262" s="56"/>
      <c r="Z262" s="56"/>
    </row>
    <row r="263" spans="1:26" ht="12.75" customHeight="1">
      <c r="A263" s="56"/>
      <c r="B263" s="57"/>
      <c r="C263" s="58"/>
      <c r="D263" s="56"/>
      <c r="E263" s="56"/>
      <c r="F263" s="56"/>
      <c r="G263" s="56"/>
      <c r="H263" s="56"/>
      <c r="I263" s="56"/>
      <c r="J263" s="59"/>
      <c r="K263" s="56"/>
      <c r="L263" s="56"/>
      <c r="M263" s="56"/>
      <c r="N263" s="56"/>
      <c r="O263" s="56"/>
      <c r="P263" s="56"/>
      <c r="Q263" s="56"/>
      <c r="R263" s="56"/>
      <c r="S263" s="56"/>
      <c r="T263" s="56"/>
      <c r="U263" s="56"/>
      <c r="V263" s="56"/>
      <c r="W263" s="56"/>
      <c r="X263" s="56"/>
      <c r="Y263" s="56"/>
      <c r="Z263" s="56"/>
    </row>
    <row r="264" spans="1:26" ht="12.75" customHeight="1">
      <c r="A264" s="56"/>
      <c r="B264" s="57"/>
      <c r="C264" s="58"/>
      <c r="D264" s="56"/>
      <c r="E264" s="56"/>
      <c r="F264" s="56"/>
      <c r="G264" s="56"/>
      <c r="H264" s="56"/>
      <c r="I264" s="56"/>
      <c r="J264" s="59"/>
      <c r="K264" s="56"/>
      <c r="L264" s="56"/>
      <c r="M264" s="56"/>
      <c r="N264" s="56"/>
      <c r="O264" s="56"/>
      <c r="P264" s="56"/>
      <c r="Q264" s="56"/>
      <c r="R264" s="56"/>
      <c r="S264" s="56"/>
      <c r="T264" s="56"/>
      <c r="U264" s="56"/>
      <c r="V264" s="56"/>
      <c r="W264" s="56"/>
      <c r="X264" s="56"/>
      <c r="Y264" s="56"/>
      <c r="Z264" s="56"/>
    </row>
    <row r="265" spans="1:26" ht="12.75" customHeight="1">
      <c r="A265" s="56"/>
      <c r="B265" s="57"/>
      <c r="C265" s="58"/>
      <c r="D265" s="56"/>
      <c r="E265" s="56"/>
      <c r="F265" s="56"/>
      <c r="G265" s="56"/>
      <c r="H265" s="56"/>
      <c r="I265" s="56"/>
      <c r="J265" s="59"/>
      <c r="K265" s="56"/>
      <c r="L265" s="56"/>
      <c r="M265" s="56"/>
      <c r="N265" s="56"/>
      <c r="O265" s="56"/>
      <c r="P265" s="56"/>
      <c r="Q265" s="56"/>
      <c r="R265" s="56"/>
      <c r="S265" s="56"/>
      <c r="T265" s="56"/>
      <c r="U265" s="56"/>
      <c r="V265" s="56"/>
      <c r="W265" s="56"/>
      <c r="X265" s="56"/>
      <c r="Y265" s="56"/>
      <c r="Z265" s="56"/>
    </row>
    <row r="266" spans="1:26" ht="12.75" customHeight="1">
      <c r="A266" s="56"/>
      <c r="B266" s="57"/>
      <c r="C266" s="58"/>
      <c r="D266" s="56"/>
      <c r="E266" s="56"/>
      <c r="F266" s="56"/>
      <c r="G266" s="56"/>
      <c r="H266" s="56"/>
      <c r="I266" s="56"/>
      <c r="J266" s="59"/>
      <c r="K266" s="56"/>
      <c r="L266" s="56"/>
      <c r="M266" s="56"/>
      <c r="N266" s="56"/>
      <c r="O266" s="56"/>
      <c r="P266" s="56"/>
      <c r="Q266" s="56"/>
      <c r="R266" s="56"/>
      <c r="S266" s="56"/>
      <c r="T266" s="56"/>
      <c r="U266" s="56"/>
      <c r="V266" s="56"/>
      <c r="W266" s="56"/>
      <c r="X266" s="56"/>
      <c r="Y266" s="56"/>
      <c r="Z266" s="56"/>
    </row>
    <row r="267" spans="1:26" ht="12.75" customHeight="1">
      <c r="A267" s="56"/>
      <c r="B267" s="57"/>
      <c r="C267" s="58"/>
      <c r="D267" s="56"/>
      <c r="E267" s="56"/>
      <c r="F267" s="56"/>
      <c r="G267" s="56"/>
      <c r="H267" s="56"/>
      <c r="I267" s="56"/>
      <c r="J267" s="59"/>
      <c r="K267" s="56"/>
      <c r="L267" s="56"/>
      <c r="M267" s="56"/>
      <c r="N267" s="56"/>
      <c r="O267" s="56"/>
      <c r="P267" s="56"/>
      <c r="Q267" s="56"/>
      <c r="R267" s="56"/>
      <c r="S267" s="56"/>
      <c r="T267" s="56"/>
      <c r="U267" s="56"/>
      <c r="V267" s="56"/>
      <c r="W267" s="56"/>
      <c r="X267" s="56"/>
      <c r="Y267" s="56"/>
      <c r="Z267" s="56"/>
    </row>
    <row r="268" spans="1:26" ht="12.75" customHeight="1">
      <c r="A268" s="56"/>
      <c r="B268" s="57"/>
      <c r="C268" s="58"/>
      <c r="D268" s="56"/>
      <c r="E268" s="56"/>
      <c r="F268" s="56"/>
      <c r="G268" s="56"/>
      <c r="H268" s="56"/>
      <c r="I268" s="56"/>
      <c r="J268" s="59"/>
      <c r="K268" s="56"/>
      <c r="L268" s="56"/>
      <c r="M268" s="56"/>
      <c r="N268" s="56"/>
      <c r="O268" s="56"/>
      <c r="P268" s="56"/>
      <c r="Q268" s="56"/>
      <c r="R268" s="56"/>
      <c r="S268" s="56"/>
      <c r="T268" s="56"/>
      <c r="U268" s="56"/>
      <c r="V268" s="56"/>
      <c r="W268" s="56"/>
      <c r="X268" s="56"/>
      <c r="Y268" s="56"/>
      <c r="Z268" s="56"/>
    </row>
    <row r="269" spans="1:26" ht="12.75" customHeight="1">
      <c r="A269" s="56"/>
      <c r="B269" s="57"/>
      <c r="C269" s="58"/>
      <c r="D269" s="56"/>
      <c r="E269" s="56"/>
      <c r="F269" s="56"/>
      <c r="G269" s="56"/>
      <c r="H269" s="56"/>
      <c r="I269" s="56"/>
      <c r="J269" s="59"/>
      <c r="K269" s="56"/>
      <c r="L269" s="56"/>
      <c r="M269" s="56"/>
      <c r="N269" s="56"/>
      <c r="O269" s="56"/>
      <c r="P269" s="56"/>
      <c r="Q269" s="56"/>
      <c r="R269" s="56"/>
      <c r="S269" s="56"/>
      <c r="T269" s="56"/>
      <c r="U269" s="56"/>
      <c r="V269" s="56"/>
      <c r="W269" s="56"/>
      <c r="X269" s="56"/>
      <c r="Y269" s="56"/>
      <c r="Z269" s="56"/>
    </row>
    <row r="270" spans="1:26" ht="12.75" customHeight="1">
      <c r="A270" s="56"/>
      <c r="B270" s="57"/>
      <c r="C270" s="58"/>
      <c r="D270" s="56"/>
      <c r="E270" s="56"/>
      <c r="F270" s="56"/>
      <c r="G270" s="56"/>
      <c r="H270" s="56"/>
      <c r="I270" s="56"/>
      <c r="J270" s="59"/>
      <c r="K270" s="56"/>
      <c r="L270" s="56"/>
      <c r="M270" s="56"/>
      <c r="N270" s="56"/>
      <c r="O270" s="56"/>
      <c r="P270" s="56"/>
      <c r="Q270" s="56"/>
      <c r="R270" s="56"/>
      <c r="S270" s="56"/>
      <c r="T270" s="56"/>
      <c r="U270" s="56"/>
      <c r="V270" s="56"/>
      <c r="W270" s="56"/>
      <c r="X270" s="56"/>
      <c r="Y270" s="56"/>
      <c r="Z270" s="56"/>
    </row>
    <row r="271" spans="1:26" ht="12.75" customHeight="1">
      <c r="A271" s="56"/>
      <c r="B271" s="57"/>
      <c r="C271" s="58"/>
      <c r="D271" s="56"/>
      <c r="E271" s="56"/>
      <c r="F271" s="56"/>
      <c r="G271" s="56"/>
      <c r="H271" s="56"/>
      <c r="I271" s="56"/>
      <c r="J271" s="59"/>
      <c r="K271" s="56"/>
      <c r="L271" s="56"/>
      <c r="M271" s="56"/>
      <c r="N271" s="56"/>
      <c r="O271" s="56"/>
      <c r="P271" s="56"/>
      <c r="Q271" s="56"/>
      <c r="R271" s="56"/>
      <c r="S271" s="56"/>
      <c r="T271" s="56"/>
      <c r="U271" s="56"/>
      <c r="V271" s="56"/>
      <c r="W271" s="56"/>
      <c r="X271" s="56"/>
      <c r="Y271" s="56"/>
      <c r="Z271" s="56"/>
    </row>
    <row r="272" spans="1:26" ht="12.75" customHeight="1">
      <c r="A272" s="56"/>
      <c r="B272" s="57"/>
      <c r="C272" s="58"/>
      <c r="D272" s="56"/>
      <c r="E272" s="56"/>
      <c r="F272" s="56"/>
      <c r="G272" s="56"/>
      <c r="H272" s="56"/>
      <c r="I272" s="56"/>
      <c r="J272" s="59"/>
      <c r="K272" s="56"/>
      <c r="L272" s="56"/>
      <c r="M272" s="56"/>
      <c r="N272" s="56"/>
      <c r="O272" s="56"/>
      <c r="P272" s="56"/>
      <c r="Q272" s="56"/>
      <c r="R272" s="56"/>
      <c r="S272" s="56"/>
      <c r="T272" s="56"/>
      <c r="U272" s="56"/>
      <c r="V272" s="56"/>
      <c r="W272" s="56"/>
      <c r="X272" s="56"/>
      <c r="Y272" s="56"/>
      <c r="Z272" s="56"/>
    </row>
    <row r="273" spans="1:26" ht="12.75" customHeight="1">
      <c r="A273" s="56"/>
      <c r="B273" s="57"/>
      <c r="C273" s="58"/>
      <c r="D273" s="56"/>
      <c r="E273" s="56"/>
      <c r="F273" s="56"/>
      <c r="G273" s="56"/>
      <c r="H273" s="56"/>
      <c r="I273" s="56"/>
      <c r="J273" s="59"/>
      <c r="K273" s="56"/>
      <c r="L273" s="56"/>
      <c r="M273" s="56"/>
      <c r="N273" s="56"/>
      <c r="O273" s="56"/>
      <c r="P273" s="56"/>
      <c r="Q273" s="56"/>
      <c r="R273" s="56"/>
      <c r="S273" s="56"/>
      <c r="T273" s="56"/>
      <c r="U273" s="56"/>
      <c r="V273" s="56"/>
      <c r="W273" s="56"/>
      <c r="X273" s="56"/>
      <c r="Y273" s="56"/>
      <c r="Z273" s="56"/>
    </row>
    <row r="274" spans="1:26" ht="12.75" customHeight="1">
      <c r="A274" s="56"/>
      <c r="B274" s="57"/>
      <c r="C274" s="58"/>
      <c r="D274" s="56"/>
      <c r="E274" s="56"/>
      <c r="F274" s="56"/>
      <c r="G274" s="56"/>
      <c r="H274" s="56"/>
      <c r="I274" s="56"/>
      <c r="J274" s="59"/>
      <c r="K274" s="56"/>
      <c r="L274" s="56"/>
      <c r="M274" s="56"/>
      <c r="N274" s="56"/>
      <c r="O274" s="56"/>
      <c r="P274" s="56"/>
      <c r="Q274" s="56"/>
      <c r="R274" s="56"/>
      <c r="S274" s="56"/>
      <c r="T274" s="56"/>
      <c r="U274" s="56"/>
      <c r="V274" s="56"/>
      <c r="W274" s="56"/>
      <c r="X274" s="56"/>
      <c r="Y274" s="56"/>
      <c r="Z274" s="56"/>
    </row>
    <row r="275" spans="1:26" ht="12.75" customHeight="1">
      <c r="A275" s="56"/>
      <c r="B275" s="57"/>
      <c r="C275" s="58"/>
      <c r="D275" s="56"/>
      <c r="E275" s="56"/>
      <c r="F275" s="56"/>
      <c r="G275" s="56"/>
      <c r="H275" s="56"/>
      <c r="I275" s="56"/>
      <c r="J275" s="59"/>
      <c r="K275" s="56"/>
      <c r="L275" s="56"/>
      <c r="M275" s="56"/>
      <c r="N275" s="56"/>
      <c r="O275" s="56"/>
      <c r="P275" s="56"/>
      <c r="Q275" s="56"/>
      <c r="R275" s="56"/>
      <c r="S275" s="56"/>
      <c r="T275" s="56"/>
      <c r="U275" s="56"/>
      <c r="V275" s="56"/>
      <c r="W275" s="56"/>
      <c r="X275" s="56"/>
      <c r="Y275" s="56"/>
      <c r="Z275" s="56"/>
    </row>
    <row r="276" spans="1:26" ht="12.75" customHeight="1">
      <c r="A276" s="56"/>
      <c r="B276" s="57"/>
      <c r="C276" s="58"/>
      <c r="D276" s="56"/>
      <c r="E276" s="56"/>
      <c r="F276" s="56"/>
      <c r="G276" s="56"/>
      <c r="H276" s="56"/>
      <c r="I276" s="56"/>
      <c r="J276" s="59"/>
      <c r="K276" s="56"/>
      <c r="L276" s="56"/>
      <c r="M276" s="56"/>
      <c r="N276" s="56"/>
      <c r="O276" s="56"/>
      <c r="P276" s="56"/>
      <c r="Q276" s="56"/>
      <c r="R276" s="56"/>
      <c r="S276" s="56"/>
      <c r="T276" s="56"/>
      <c r="U276" s="56"/>
      <c r="V276" s="56"/>
      <c r="W276" s="56"/>
      <c r="X276" s="56"/>
      <c r="Y276" s="56"/>
      <c r="Z276" s="56"/>
    </row>
    <row r="277" spans="1:26" ht="12.75" customHeight="1">
      <c r="A277" s="56"/>
      <c r="B277" s="57"/>
      <c r="C277" s="58"/>
      <c r="D277" s="56"/>
      <c r="E277" s="56"/>
      <c r="F277" s="56"/>
      <c r="G277" s="56"/>
      <c r="H277" s="56"/>
      <c r="I277" s="56"/>
      <c r="J277" s="59"/>
      <c r="K277" s="56"/>
      <c r="L277" s="56"/>
      <c r="M277" s="56"/>
      <c r="N277" s="56"/>
      <c r="O277" s="56"/>
      <c r="P277" s="56"/>
      <c r="Q277" s="56"/>
      <c r="R277" s="56"/>
      <c r="S277" s="56"/>
      <c r="T277" s="56"/>
      <c r="U277" s="56"/>
      <c r="V277" s="56"/>
      <c r="W277" s="56"/>
      <c r="X277" s="56"/>
      <c r="Y277" s="56"/>
      <c r="Z277" s="56"/>
    </row>
    <row r="278" spans="1:26" ht="12.75" customHeight="1">
      <c r="A278" s="56"/>
      <c r="B278" s="57"/>
      <c r="C278" s="58"/>
      <c r="D278" s="56"/>
      <c r="E278" s="56"/>
      <c r="F278" s="56"/>
      <c r="G278" s="56"/>
      <c r="H278" s="56"/>
      <c r="I278" s="56"/>
      <c r="J278" s="59"/>
      <c r="K278" s="56"/>
      <c r="L278" s="56"/>
      <c r="M278" s="56"/>
      <c r="N278" s="56"/>
      <c r="O278" s="56"/>
      <c r="P278" s="56"/>
      <c r="Q278" s="56"/>
      <c r="R278" s="56"/>
      <c r="S278" s="56"/>
      <c r="T278" s="56"/>
      <c r="U278" s="56"/>
      <c r="V278" s="56"/>
      <c r="W278" s="56"/>
      <c r="X278" s="56"/>
      <c r="Y278" s="56"/>
      <c r="Z278" s="56"/>
    </row>
    <row r="279" spans="1:26" ht="12.75" customHeight="1">
      <c r="A279" s="56"/>
      <c r="B279" s="57"/>
      <c r="C279" s="58"/>
      <c r="D279" s="56"/>
      <c r="E279" s="56"/>
      <c r="F279" s="56"/>
      <c r="G279" s="56"/>
      <c r="H279" s="56"/>
      <c r="I279" s="56"/>
      <c r="J279" s="59"/>
      <c r="K279" s="56"/>
      <c r="L279" s="56"/>
      <c r="M279" s="56"/>
      <c r="N279" s="56"/>
      <c r="O279" s="56"/>
      <c r="P279" s="56"/>
      <c r="Q279" s="56"/>
      <c r="R279" s="56"/>
      <c r="S279" s="56"/>
      <c r="T279" s="56"/>
      <c r="U279" s="56"/>
      <c r="V279" s="56"/>
      <c r="W279" s="56"/>
      <c r="X279" s="56"/>
      <c r="Y279" s="56"/>
      <c r="Z279" s="56"/>
    </row>
    <row r="280" spans="1:26" ht="12.75" customHeight="1">
      <c r="A280" s="56"/>
      <c r="B280" s="57"/>
      <c r="C280" s="58"/>
      <c r="D280" s="56"/>
      <c r="E280" s="56"/>
      <c r="F280" s="56"/>
      <c r="G280" s="56"/>
      <c r="H280" s="56"/>
      <c r="I280" s="56"/>
      <c r="J280" s="59"/>
      <c r="K280" s="56"/>
      <c r="L280" s="56"/>
      <c r="M280" s="56"/>
      <c r="N280" s="56"/>
      <c r="O280" s="56"/>
      <c r="P280" s="56"/>
      <c r="Q280" s="56"/>
      <c r="R280" s="56"/>
      <c r="S280" s="56"/>
      <c r="T280" s="56"/>
      <c r="U280" s="56"/>
      <c r="V280" s="56"/>
      <c r="W280" s="56"/>
      <c r="X280" s="56"/>
      <c r="Y280" s="56"/>
      <c r="Z280" s="56"/>
    </row>
    <row r="281" spans="1:26" ht="12.75" customHeight="1">
      <c r="A281" s="56"/>
      <c r="B281" s="57"/>
      <c r="C281" s="58"/>
      <c r="D281" s="56"/>
      <c r="E281" s="56"/>
      <c r="F281" s="56"/>
      <c r="G281" s="56"/>
      <c r="H281" s="56"/>
      <c r="I281" s="56"/>
      <c r="J281" s="59"/>
      <c r="K281" s="56"/>
      <c r="L281" s="56"/>
      <c r="M281" s="56"/>
      <c r="N281" s="56"/>
      <c r="O281" s="56"/>
      <c r="P281" s="56"/>
      <c r="Q281" s="56"/>
      <c r="R281" s="56"/>
      <c r="S281" s="56"/>
      <c r="T281" s="56"/>
      <c r="U281" s="56"/>
      <c r="V281" s="56"/>
      <c r="W281" s="56"/>
      <c r="X281" s="56"/>
      <c r="Y281" s="56"/>
      <c r="Z281" s="56"/>
    </row>
    <row r="282" spans="1:26" ht="12.75" customHeight="1">
      <c r="A282" s="56"/>
      <c r="B282" s="57"/>
      <c r="C282" s="58"/>
      <c r="D282" s="56"/>
      <c r="E282" s="56"/>
      <c r="F282" s="56"/>
      <c r="G282" s="56"/>
      <c r="H282" s="56"/>
      <c r="I282" s="56"/>
      <c r="J282" s="59"/>
      <c r="K282" s="56"/>
      <c r="L282" s="56"/>
      <c r="M282" s="56"/>
      <c r="N282" s="56"/>
      <c r="O282" s="56"/>
      <c r="P282" s="56"/>
      <c r="Q282" s="56"/>
      <c r="R282" s="56"/>
      <c r="S282" s="56"/>
      <c r="T282" s="56"/>
      <c r="U282" s="56"/>
      <c r="V282" s="56"/>
      <c r="W282" s="56"/>
      <c r="X282" s="56"/>
      <c r="Y282" s="56"/>
      <c r="Z282" s="56"/>
    </row>
    <row r="283" spans="1:26" ht="12.75" customHeight="1">
      <c r="A283" s="56"/>
      <c r="B283" s="57"/>
      <c r="C283" s="58"/>
      <c r="D283" s="56"/>
      <c r="E283" s="56"/>
      <c r="F283" s="56"/>
      <c r="G283" s="56"/>
      <c r="H283" s="56"/>
      <c r="I283" s="56"/>
      <c r="J283" s="59"/>
      <c r="K283" s="56"/>
      <c r="L283" s="56"/>
      <c r="M283" s="56"/>
      <c r="N283" s="56"/>
      <c r="O283" s="56"/>
      <c r="P283" s="56"/>
      <c r="Q283" s="56"/>
      <c r="R283" s="56"/>
      <c r="S283" s="56"/>
      <c r="T283" s="56"/>
      <c r="U283" s="56"/>
      <c r="V283" s="56"/>
      <c r="W283" s="56"/>
      <c r="X283" s="56"/>
      <c r="Y283" s="56"/>
      <c r="Z283" s="56"/>
    </row>
    <row r="284" spans="1:26" ht="12.75" customHeight="1">
      <c r="A284" s="56"/>
      <c r="B284" s="57"/>
      <c r="C284" s="58"/>
      <c r="D284" s="56"/>
      <c r="E284" s="56"/>
      <c r="F284" s="56"/>
      <c r="G284" s="56"/>
      <c r="H284" s="56"/>
      <c r="I284" s="56"/>
      <c r="J284" s="59"/>
      <c r="K284" s="56"/>
      <c r="L284" s="56"/>
      <c r="M284" s="56"/>
      <c r="N284" s="56"/>
      <c r="O284" s="56"/>
      <c r="P284" s="56"/>
      <c r="Q284" s="56"/>
      <c r="R284" s="56"/>
      <c r="S284" s="56"/>
      <c r="T284" s="56"/>
      <c r="U284" s="56"/>
      <c r="V284" s="56"/>
      <c r="W284" s="56"/>
      <c r="X284" s="56"/>
      <c r="Y284" s="56"/>
      <c r="Z284" s="56"/>
    </row>
    <row r="285" spans="1:26" ht="12.75" customHeight="1">
      <c r="A285" s="56"/>
      <c r="B285" s="57"/>
      <c r="C285" s="58"/>
      <c r="D285" s="56"/>
      <c r="E285" s="56"/>
      <c r="F285" s="56"/>
      <c r="G285" s="56"/>
      <c r="H285" s="56"/>
      <c r="I285" s="56"/>
      <c r="J285" s="59"/>
      <c r="K285" s="56"/>
      <c r="L285" s="56"/>
      <c r="M285" s="56"/>
      <c r="N285" s="56"/>
      <c r="O285" s="56"/>
      <c r="P285" s="56"/>
      <c r="Q285" s="56"/>
      <c r="R285" s="56"/>
      <c r="S285" s="56"/>
      <c r="T285" s="56"/>
      <c r="U285" s="56"/>
      <c r="V285" s="56"/>
      <c r="W285" s="56"/>
      <c r="X285" s="56"/>
      <c r="Y285" s="56"/>
      <c r="Z285" s="56"/>
    </row>
    <row r="286" spans="1:26" ht="12.75" customHeight="1">
      <c r="A286" s="56"/>
      <c r="B286" s="57"/>
      <c r="C286" s="58"/>
      <c r="D286" s="56"/>
      <c r="E286" s="56"/>
      <c r="F286" s="56"/>
      <c r="G286" s="56"/>
      <c r="H286" s="56"/>
      <c r="I286" s="56"/>
      <c r="J286" s="59"/>
      <c r="K286" s="56"/>
      <c r="L286" s="56"/>
      <c r="M286" s="56"/>
      <c r="N286" s="56"/>
      <c r="O286" s="56"/>
      <c r="P286" s="56"/>
      <c r="Q286" s="56"/>
      <c r="R286" s="56"/>
      <c r="S286" s="56"/>
      <c r="T286" s="56"/>
      <c r="U286" s="56"/>
      <c r="V286" s="56"/>
      <c r="W286" s="56"/>
      <c r="X286" s="56"/>
      <c r="Y286" s="56"/>
      <c r="Z286" s="56"/>
    </row>
    <row r="287" spans="1:26" ht="12.75" customHeight="1">
      <c r="A287" s="56"/>
      <c r="B287" s="57"/>
      <c r="C287" s="58"/>
      <c r="D287" s="56"/>
      <c r="E287" s="56"/>
      <c r="F287" s="56"/>
      <c r="G287" s="56"/>
      <c r="H287" s="56"/>
      <c r="I287" s="56"/>
      <c r="J287" s="59"/>
      <c r="K287" s="56"/>
      <c r="L287" s="56"/>
      <c r="M287" s="56"/>
      <c r="N287" s="56"/>
      <c r="O287" s="56"/>
      <c r="P287" s="56"/>
      <c r="Q287" s="56"/>
      <c r="R287" s="56"/>
      <c r="S287" s="56"/>
      <c r="T287" s="56"/>
      <c r="U287" s="56"/>
      <c r="V287" s="56"/>
      <c r="W287" s="56"/>
      <c r="X287" s="56"/>
      <c r="Y287" s="56"/>
      <c r="Z287" s="56"/>
    </row>
    <row r="288" spans="1:26" ht="12.75" customHeight="1">
      <c r="A288" s="56"/>
      <c r="B288" s="57"/>
      <c r="C288" s="58"/>
      <c r="D288" s="56"/>
      <c r="E288" s="56"/>
      <c r="F288" s="56"/>
      <c r="G288" s="56"/>
      <c r="H288" s="56"/>
      <c r="I288" s="56"/>
      <c r="J288" s="59"/>
      <c r="K288" s="56"/>
      <c r="L288" s="56"/>
      <c r="M288" s="56"/>
      <c r="N288" s="56"/>
      <c r="O288" s="56"/>
      <c r="P288" s="56"/>
      <c r="Q288" s="56"/>
      <c r="R288" s="56"/>
      <c r="S288" s="56"/>
      <c r="T288" s="56"/>
      <c r="U288" s="56"/>
      <c r="V288" s="56"/>
      <c r="W288" s="56"/>
      <c r="X288" s="56"/>
      <c r="Y288" s="56"/>
      <c r="Z288" s="56"/>
    </row>
    <row r="289" spans="1:26" ht="12.75" customHeight="1">
      <c r="A289" s="56"/>
      <c r="B289" s="57"/>
      <c r="C289" s="58"/>
      <c r="D289" s="56"/>
      <c r="E289" s="56"/>
      <c r="F289" s="56"/>
      <c r="G289" s="56"/>
      <c r="H289" s="56"/>
      <c r="I289" s="56"/>
      <c r="J289" s="59"/>
      <c r="K289" s="56"/>
      <c r="L289" s="56"/>
      <c r="M289" s="56"/>
      <c r="N289" s="56"/>
      <c r="O289" s="56"/>
      <c r="P289" s="56"/>
      <c r="Q289" s="56"/>
      <c r="R289" s="56"/>
      <c r="S289" s="56"/>
      <c r="T289" s="56"/>
      <c r="U289" s="56"/>
      <c r="V289" s="56"/>
      <c r="W289" s="56"/>
      <c r="X289" s="56"/>
      <c r="Y289" s="56"/>
      <c r="Z289" s="56"/>
    </row>
    <row r="290" spans="1:26" ht="12.75" customHeight="1">
      <c r="A290" s="56"/>
      <c r="B290" s="57"/>
      <c r="C290" s="58"/>
      <c r="D290" s="56"/>
      <c r="E290" s="56"/>
      <c r="F290" s="56"/>
      <c r="G290" s="56"/>
      <c r="H290" s="56"/>
      <c r="I290" s="56"/>
      <c r="J290" s="59"/>
      <c r="K290" s="56"/>
      <c r="L290" s="56"/>
      <c r="M290" s="56"/>
      <c r="N290" s="56"/>
      <c r="O290" s="56"/>
      <c r="P290" s="56"/>
      <c r="Q290" s="56"/>
      <c r="R290" s="56"/>
      <c r="S290" s="56"/>
      <c r="T290" s="56"/>
      <c r="U290" s="56"/>
      <c r="V290" s="56"/>
      <c r="W290" s="56"/>
      <c r="X290" s="56"/>
      <c r="Y290" s="56"/>
      <c r="Z290" s="56"/>
    </row>
    <row r="291" spans="1:26" ht="12.75" customHeight="1">
      <c r="A291" s="56"/>
      <c r="B291" s="57"/>
      <c r="C291" s="58"/>
      <c r="D291" s="56"/>
      <c r="E291" s="56"/>
      <c r="F291" s="56"/>
      <c r="G291" s="56"/>
      <c r="H291" s="56"/>
      <c r="I291" s="56"/>
      <c r="J291" s="59"/>
      <c r="K291" s="56"/>
      <c r="L291" s="56"/>
      <c r="M291" s="56"/>
      <c r="N291" s="56"/>
      <c r="O291" s="56"/>
      <c r="P291" s="56"/>
      <c r="Q291" s="56"/>
      <c r="R291" s="56"/>
      <c r="S291" s="56"/>
      <c r="T291" s="56"/>
      <c r="U291" s="56"/>
      <c r="V291" s="56"/>
      <c r="W291" s="56"/>
      <c r="X291" s="56"/>
      <c r="Y291" s="56"/>
      <c r="Z291" s="56"/>
    </row>
    <row r="292" spans="1:26" ht="12.75" customHeight="1">
      <c r="A292" s="56"/>
      <c r="B292" s="57"/>
      <c r="C292" s="58"/>
      <c r="D292" s="56"/>
      <c r="E292" s="56"/>
      <c r="F292" s="56"/>
      <c r="G292" s="56"/>
      <c r="H292" s="56"/>
      <c r="I292" s="56"/>
      <c r="J292" s="59"/>
      <c r="K292" s="56"/>
      <c r="L292" s="56"/>
      <c r="M292" s="56"/>
      <c r="N292" s="56"/>
      <c r="O292" s="56"/>
      <c r="P292" s="56"/>
      <c r="Q292" s="56"/>
      <c r="R292" s="56"/>
      <c r="S292" s="56"/>
      <c r="T292" s="56"/>
      <c r="U292" s="56"/>
      <c r="V292" s="56"/>
      <c r="W292" s="56"/>
      <c r="X292" s="56"/>
      <c r="Y292" s="56"/>
      <c r="Z292" s="56"/>
    </row>
    <row r="293" spans="1:26" ht="12.75" customHeight="1">
      <c r="A293" s="56"/>
      <c r="B293" s="57"/>
      <c r="C293" s="58"/>
      <c r="D293" s="56"/>
      <c r="E293" s="56"/>
      <c r="F293" s="56"/>
      <c r="G293" s="56"/>
      <c r="H293" s="56"/>
      <c r="I293" s="56"/>
      <c r="J293" s="59"/>
      <c r="K293" s="56"/>
      <c r="L293" s="56"/>
      <c r="M293" s="56"/>
      <c r="N293" s="56"/>
      <c r="O293" s="56"/>
      <c r="P293" s="56"/>
      <c r="Q293" s="56"/>
      <c r="R293" s="56"/>
      <c r="S293" s="56"/>
      <c r="T293" s="56"/>
      <c r="U293" s="56"/>
      <c r="V293" s="56"/>
      <c r="W293" s="56"/>
      <c r="X293" s="56"/>
      <c r="Y293" s="56"/>
      <c r="Z293" s="56"/>
    </row>
    <row r="294" spans="1:26" ht="12.75" customHeight="1">
      <c r="A294" s="56"/>
      <c r="B294" s="57"/>
      <c r="C294" s="58"/>
      <c r="D294" s="56"/>
      <c r="E294" s="56"/>
      <c r="F294" s="56"/>
      <c r="G294" s="56"/>
      <c r="H294" s="56"/>
      <c r="I294" s="56"/>
      <c r="J294" s="59"/>
      <c r="K294" s="56"/>
      <c r="L294" s="56"/>
      <c r="M294" s="56"/>
      <c r="N294" s="56"/>
      <c r="O294" s="56"/>
      <c r="P294" s="56"/>
      <c r="Q294" s="56"/>
      <c r="R294" s="56"/>
      <c r="S294" s="56"/>
      <c r="T294" s="56"/>
      <c r="U294" s="56"/>
      <c r="V294" s="56"/>
      <c r="W294" s="56"/>
      <c r="X294" s="56"/>
      <c r="Y294" s="56"/>
      <c r="Z294" s="56"/>
    </row>
    <row r="295" spans="1:26" ht="12.75" customHeight="1">
      <c r="A295" s="56"/>
      <c r="B295" s="57"/>
      <c r="C295" s="58"/>
      <c r="D295" s="56"/>
      <c r="E295" s="56"/>
      <c r="F295" s="56"/>
      <c r="G295" s="56"/>
      <c r="H295" s="56"/>
      <c r="I295" s="56"/>
      <c r="J295" s="59"/>
      <c r="K295" s="56"/>
      <c r="L295" s="56"/>
      <c r="M295" s="56"/>
      <c r="N295" s="56"/>
      <c r="O295" s="56"/>
      <c r="P295" s="56"/>
      <c r="Q295" s="56"/>
      <c r="R295" s="56"/>
      <c r="S295" s="56"/>
      <c r="T295" s="56"/>
      <c r="U295" s="56"/>
      <c r="V295" s="56"/>
      <c r="W295" s="56"/>
      <c r="X295" s="56"/>
      <c r="Y295" s="56"/>
      <c r="Z295" s="56"/>
    </row>
    <row r="296" spans="1:26" ht="12.75" customHeight="1">
      <c r="A296" s="56"/>
      <c r="B296" s="57"/>
      <c r="C296" s="58"/>
      <c r="D296" s="56"/>
      <c r="E296" s="56"/>
      <c r="F296" s="56"/>
      <c r="G296" s="56"/>
      <c r="H296" s="56"/>
      <c r="I296" s="56"/>
      <c r="J296" s="59"/>
      <c r="K296" s="56"/>
      <c r="L296" s="56"/>
      <c r="M296" s="56"/>
      <c r="N296" s="56"/>
      <c r="O296" s="56"/>
      <c r="P296" s="56"/>
      <c r="Q296" s="56"/>
      <c r="R296" s="56"/>
      <c r="S296" s="56"/>
      <c r="T296" s="56"/>
      <c r="U296" s="56"/>
      <c r="V296" s="56"/>
      <c r="W296" s="56"/>
      <c r="X296" s="56"/>
      <c r="Y296" s="56"/>
      <c r="Z296" s="56"/>
    </row>
    <row r="297" spans="1:26" ht="12.75" customHeight="1">
      <c r="A297" s="56"/>
      <c r="B297" s="57"/>
      <c r="C297" s="58"/>
      <c r="D297" s="56"/>
      <c r="E297" s="56"/>
      <c r="F297" s="56"/>
      <c r="G297" s="56"/>
      <c r="H297" s="56"/>
      <c r="I297" s="56"/>
      <c r="J297" s="59"/>
      <c r="K297" s="56"/>
      <c r="L297" s="56"/>
      <c r="M297" s="56"/>
      <c r="N297" s="56"/>
      <c r="O297" s="56"/>
      <c r="P297" s="56"/>
      <c r="Q297" s="56"/>
      <c r="R297" s="56"/>
      <c r="S297" s="56"/>
      <c r="T297" s="56"/>
      <c r="U297" s="56"/>
      <c r="V297" s="56"/>
      <c r="W297" s="56"/>
      <c r="X297" s="56"/>
      <c r="Y297" s="56"/>
      <c r="Z297" s="56"/>
    </row>
    <row r="298" spans="1:26" ht="12.75" customHeight="1">
      <c r="A298" s="56"/>
      <c r="B298" s="57"/>
      <c r="C298" s="58"/>
      <c r="D298" s="56"/>
      <c r="E298" s="56"/>
      <c r="F298" s="56"/>
      <c r="G298" s="56"/>
      <c r="H298" s="56"/>
      <c r="I298" s="56"/>
      <c r="J298" s="59"/>
      <c r="K298" s="56"/>
      <c r="L298" s="56"/>
      <c r="M298" s="56"/>
      <c r="N298" s="56"/>
      <c r="O298" s="56"/>
      <c r="P298" s="56"/>
      <c r="Q298" s="56"/>
      <c r="R298" s="56"/>
      <c r="S298" s="56"/>
      <c r="T298" s="56"/>
      <c r="U298" s="56"/>
      <c r="V298" s="56"/>
      <c r="W298" s="56"/>
      <c r="X298" s="56"/>
      <c r="Y298" s="56"/>
      <c r="Z298" s="56"/>
    </row>
    <row r="299" spans="1:26" ht="12.75" customHeight="1">
      <c r="A299" s="56"/>
      <c r="B299" s="57"/>
      <c r="C299" s="58"/>
      <c r="D299" s="56"/>
      <c r="E299" s="56"/>
      <c r="F299" s="56"/>
      <c r="G299" s="56"/>
      <c r="H299" s="56"/>
      <c r="I299" s="56"/>
      <c r="J299" s="59"/>
      <c r="K299" s="56"/>
      <c r="L299" s="56"/>
      <c r="M299" s="56"/>
      <c r="N299" s="56"/>
      <c r="O299" s="56"/>
      <c r="P299" s="56"/>
      <c r="Q299" s="56"/>
      <c r="R299" s="56"/>
      <c r="S299" s="56"/>
      <c r="T299" s="56"/>
      <c r="U299" s="56"/>
      <c r="V299" s="56"/>
      <c r="W299" s="56"/>
      <c r="X299" s="56"/>
      <c r="Y299" s="56"/>
      <c r="Z299" s="56"/>
    </row>
    <row r="300" spans="1:26" ht="12.75" customHeight="1">
      <c r="A300" s="56"/>
      <c r="B300" s="57"/>
      <c r="C300" s="58"/>
      <c r="D300" s="56"/>
      <c r="E300" s="56"/>
      <c r="F300" s="56"/>
      <c r="G300" s="56"/>
      <c r="H300" s="56"/>
      <c r="I300" s="56"/>
      <c r="J300" s="59"/>
      <c r="K300" s="56"/>
      <c r="L300" s="56"/>
      <c r="M300" s="56"/>
      <c r="N300" s="56"/>
      <c r="O300" s="56"/>
      <c r="P300" s="56"/>
      <c r="Q300" s="56"/>
      <c r="R300" s="56"/>
      <c r="S300" s="56"/>
      <c r="T300" s="56"/>
      <c r="U300" s="56"/>
      <c r="V300" s="56"/>
      <c r="W300" s="56"/>
      <c r="X300" s="56"/>
      <c r="Y300" s="56"/>
      <c r="Z300" s="56"/>
    </row>
    <row r="301" spans="1:26" ht="12.75" customHeight="1">
      <c r="A301" s="56"/>
      <c r="B301" s="57"/>
      <c r="C301" s="58"/>
      <c r="D301" s="56"/>
      <c r="E301" s="56"/>
      <c r="F301" s="56"/>
      <c r="G301" s="56"/>
      <c r="H301" s="56"/>
      <c r="I301" s="56"/>
      <c r="J301" s="59"/>
      <c r="K301" s="56"/>
      <c r="L301" s="56"/>
      <c r="M301" s="56"/>
      <c r="N301" s="56"/>
      <c r="O301" s="56"/>
      <c r="P301" s="56"/>
      <c r="Q301" s="56"/>
      <c r="R301" s="56"/>
      <c r="S301" s="56"/>
      <c r="T301" s="56"/>
      <c r="U301" s="56"/>
      <c r="V301" s="56"/>
      <c r="W301" s="56"/>
      <c r="X301" s="56"/>
      <c r="Y301" s="56"/>
      <c r="Z301" s="56"/>
    </row>
    <row r="302" spans="1:26" ht="12.75" customHeight="1">
      <c r="A302" s="56"/>
      <c r="B302" s="57"/>
      <c r="C302" s="58"/>
      <c r="D302" s="56"/>
      <c r="E302" s="56"/>
      <c r="F302" s="56"/>
      <c r="G302" s="56"/>
      <c r="H302" s="56"/>
      <c r="I302" s="56"/>
      <c r="J302" s="59"/>
      <c r="K302" s="56"/>
      <c r="L302" s="56"/>
      <c r="M302" s="56"/>
      <c r="N302" s="56"/>
      <c r="O302" s="56"/>
      <c r="P302" s="56"/>
      <c r="Q302" s="56"/>
      <c r="R302" s="56"/>
      <c r="S302" s="56"/>
      <c r="T302" s="56"/>
      <c r="U302" s="56"/>
      <c r="V302" s="56"/>
      <c r="W302" s="56"/>
      <c r="X302" s="56"/>
      <c r="Y302" s="56"/>
      <c r="Z302" s="56"/>
    </row>
    <row r="303" spans="1:26" ht="12.75" customHeight="1">
      <c r="A303" s="56"/>
      <c r="B303" s="57"/>
      <c r="C303" s="58"/>
      <c r="D303" s="56"/>
      <c r="E303" s="56"/>
      <c r="F303" s="56"/>
      <c r="G303" s="56"/>
      <c r="H303" s="56"/>
      <c r="I303" s="56"/>
      <c r="J303" s="59"/>
      <c r="K303" s="56"/>
      <c r="L303" s="56"/>
      <c r="M303" s="56"/>
      <c r="N303" s="56"/>
      <c r="O303" s="56"/>
      <c r="P303" s="56"/>
      <c r="Q303" s="56"/>
      <c r="R303" s="56"/>
      <c r="S303" s="56"/>
      <c r="T303" s="56"/>
      <c r="U303" s="56"/>
      <c r="V303" s="56"/>
      <c r="W303" s="56"/>
      <c r="X303" s="56"/>
      <c r="Y303" s="56"/>
      <c r="Z303" s="56"/>
    </row>
    <row r="304" spans="1:26" ht="12.75" customHeight="1">
      <c r="A304" s="56"/>
      <c r="B304" s="57"/>
      <c r="C304" s="58"/>
      <c r="D304" s="56"/>
      <c r="E304" s="56"/>
      <c r="F304" s="56"/>
      <c r="G304" s="56"/>
      <c r="H304" s="56"/>
      <c r="I304" s="56"/>
      <c r="J304" s="59"/>
      <c r="K304" s="56"/>
      <c r="L304" s="56"/>
      <c r="M304" s="56"/>
      <c r="N304" s="56"/>
      <c r="O304" s="56"/>
      <c r="P304" s="56"/>
      <c r="Q304" s="56"/>
      <c r="R304" s="56"/>
      <c r="S304" s="56"/>
      <c r="T304" s="56"/>
      <c r="U304" s="56"/>
      <c r="V304" s="56"/>
      <c r="W304" s="56"/>
      <c r="X304" s="56"/>
      <c r="Y304" s="56"/>
      <c r="Z304" s="56"/>
    </row>
    <row r="305" spans="1:26" ht="12.75" customHeight="1">
      <c r="A305" s="56"/>
      <c r="B305" s="57"/>
      <c r="C305" s="58"/>
      <c r="D305" s="56"/>
      <c r="E305" s="56"/>
      <c r="F305" s="56"/>
      <c r="G305" s="56"/>
      <c r="H305" s="56"/>
      <c r="I305" s="56"/>
      <c r="J305" s="59"/>
      <c r="K305" s="56"/>
      <c r="L305" s="56"/>
      <c r="M305" s="56"/>
      <c r="N305" s="56"/>
      <c r="O305" s="56"/>
      <c r="P305" s="56"/>
      <c r="Q305" s="56"/>
      <c r="R305" s="56"/>
      <c r="S305" s="56"/>
      <c r="T305" s="56"/>
      <c r="U305" s="56"/>
      <c r="V305" s="56"/>
      <c r="W305" s="56"/>
      <c r="X305" s="56"/>
      <c r="Y305" s="56"/>
      <c r="Z305" s="56"/>
    </row>
    <row r="306" spans="1:26" ht="12.75" customHeight="1">
      <c r="A306" s="56"/>
      <c r="B306" s="57"/>
      <c r="C306" s="58"/>
      <c r="D306" s="56"/>
      <c r="E306" s="56"/>
      <c r="F306" s="56"/>
      <c r="G306" s="56"/>
      <c r="H306" s="56"/>
      <c r="I306" s="56"/>
      <c r="J306" s="59"/>
      <c r="K306" s="56"/>
      <c r="L306" s="56"/>
      <c r="M306" s="56"/>
      <c r="N306" s="56"/>
      <c r="O306" s="56"/>
      <c r="P306" s="56"/>
      <c r="Q306" s="56"/>
      <c r="R306" s="56"/>
      <c r="S306" s="56"/>
      <c r="T306" s="56"/>
      <c r="U306" s="56"/>
      <c r="V306" s="56"/>
      <c r="W306" s="56"/>
      <c r="X306" s="56"/>
      <c r="Y306" s="56"/>
      <c r="Z306" s="56"/>
    </row>
    <row r="307" spans="1:26" ht="12.75" customHeight="1">
      <c r="A307" s="56"/>
      <c r="B307" s="57"/>
      <c r="C307" s="58"/>
      <c r="D307" s="56"/>
      <c r="E307" s="56"/>
      <c r="F307" s="56"/>
      <c r="G307" s="56"/>
      <c r="H307" s="56"/>
      <c r="I307" s="56"/>
      <c r="J307" s="59"/>
      <c r="K307" s="56"/>
      <c r="L307" s="56"/>
      <c r="M307" s="56"/>
      <c r="N307" s="56"/>
      <c r="O307" s="56"/>
      <c r="P307" s="56"/>
      <c r="Q307" s="56"/>
      <c r="R307" s="56"/>
      <c r="S307" s="56"/>
      <c r="T307" s="56"/>
      <c r="U307" s="56"/>
      <c r="V307" s="56"/>
      <c r="W307" s="56"/>
      <c r="X307" s="56"/>
      <c r="Y307" s="56"/>
      <c r="Z307" s="56"/>
    </row>
    <row r="308" spans="1:26" ht="12.75" customHeight="1">
      <c r="A308" s="56"/>
      <c r="B308" s="57"/>
      <c r="C308" s="58"/>
      <c r="D308" s="56"/>
      <c r="E308" s="56"/>
      <c r="F308" s="56"/>
      <c r="G308" s="56"/>
      <c r="H308" s="56"/>
      <c r="I308" s="56"/>
      <c r="J308" s="59"/>
      <c r="K308" s="56"/>
      <c r="L308" s="56"/>
      <c r="M308" s="56"/>
      <c r="N308" s="56"/>
      <c r="O308" s="56"/>
      <c r="P308" s="56"/>
      <c r="Q308" s="56"/>
      <c r="R308" s="56"/>
      <c r="S308" s="56"/>
      <c r="T308" s="56"/>
      <c r="U308" s="56"/>
      <c r="V308" s="56"/>
      <c r="W308" s="56"/>
      <c r="X308" s="56"/>
      <c r="Y308" s="56"/>
      <c r="Z308" s="56"/>
    </row>
    <row r="309" spans="1:26" ht="12.75" customHeight="1">
      <c r="A309" s="56"/>
      <c r="B309" s="57"/>
      <c r="C309" s="58"/>
      <c r="D309" s="56"/>
      <c r="E309" s="56"/>
      <c r="F309" s="56"/>
      <c r="G309" s="56"/>
      <c r="H309" s="56"/>
      <c r="I309" s="56"/>
      <c r="J309" s="59"/>
      <c r="K309" s="56"/>
      <c r="L309" s="56"/>
      <c r="M309" s="56"/>
      <c r="N309" s="56"/>
      <c r="O309" s="56"/>
      <c r="P309" s="56"/>
      <c r="Q309" s="56"/>
      <c r="R309" s="56"/>
      <c r="S309" s="56"/>
      <c r="T309" s="56"/>
      <c r="U309" s="56"/>
      <c r="V309" s="56"/>
      <c r="W309" s="56"/>
      <c r="X309" s="56"/>
      <c r="Y309" s="56"/>
      <c r="Z309" s="56"/>
    </row>
    <row r="310" spans="1:26" ht="12.75" customHeight="1">
      <c r="A310" s="56"/>
      <c r="B310" s="57"/>
      <c r="C310" s="58"/>
      <c r="D310" s="56"/>
      <c r="E310" s="56"/>
      <c r="F310" s="56"/>
      <c r="G310" s="56"/>
      <c r="H310" s="56"/>
      <c r="I310" s="56"/>
      <c r="J310" s="59"/>
      <c r="K310" s="56"/>
      <c r="L310" s="56"/>
      <c r="M310" s="56"/>
      <c r="N310" s="56"/>
      <c r="O310" s="56"/>
      <c r="P310" s="56"/>
      <c r="Q310" s="56"/>
      <c r="R310" s="56"/>
      <c r="S310" s="56"/>
      <c r="T310" s="56"/>
      <c r="U310" s="56"/>
      <c r="V310" s="56"/>
      <c r="W310" s="56"/>
      <c r="X310" s="56"/>
      <c r="Y310" s="56"/>
      <c r="Z310" s="56"/>
    </row>
    <row r="311" spans="1:26" ht="12.75" customHeight="1">
      <c r="A311" s="56"/>
      <c r="B311" s="57"/>
      <c r="C311" s="58"/>
      <c r="D311" s="56"/>
      <c r="E311" s="56"/>
      <c r="F311" s="56"/>
      <c r="G311" s="56"/>
      <c r="H311" s="56"/>
      <c r="I311" s="56"/>
      <c r="J311" s="59"/>
      <c r="K311" s="56"/>
      <c r="L311" s="56"/>
      <c r="M311" s="56"/>
      <c r="N311" s="56"/>
      <c r="O311" s="56"/>
      <c r="P311" s="56"/>
      <c r="Q311" s="56"/>
      <c r="R311" s="56"/>
      <c r="S311" s="56"/>
      <c r="T311" s="56"/>
      <c r="U311" s="56"/>
      <c r="V311" s="56"/>
      <c r="W311" s="56"/>
      <c r="X311" s="56"/>
      <c r="Y311" s="56"/>
      <c r="Z311" s="56"/>
    </row>
    <row r="312" spans="1:26" ht="12.75" customHeight="1">
      <c r="A312" s="56"/>
      <c r="B312" s="57"/>
      <c r="C312" s="58"/>
      <c r="D312" s="56"/>
      <c r="E312" s="56"/>
      <c r="F312" s="56"/>
      <c r="G312" s="56"/>
      <c r="H312" s="56"/>
      <c r="I312" s="56"/>
      <c r="J312" s="59"/>
      <c r="K312" s="56"/>
      <c r="L312" s="56"/>
      <c r="M312" s="56"/>
      <c r="N312" s="56"/>
      <c r="O312" s="56"/>
      <c r="P312" s="56"/>
      <c r="Q312" s="56"/>
      <c r="R312" s="56"/>
      <c r="S312" s="56"/>
      <c r="T312" s="56"/>
      <c r="U312" s="56"/>
      <c r="V312" s="56"/>
      <c r="W312" s="56"/>
      <c r="X312" s="56"/>
      <c r="Y312" s="56"/>
      <c r="Z312" s="56"/>
    </row>
    <row r="313" spans="1:26" ht="12.75" customHeight="1">
      <c r="A313" s="56"/>
      <c r="B313" s="57"/>
      <c r="C313" s="58"/>
      <c r="D313" s="56"/>
      <c r="E313" s="56"/>
      <c r="F313" s="56"/>
      <c r="G313" s="56"/>
      <c r="H313" s="56"/>
      <c r="I313" s="56"/>
      <c r="J313" s="59"/>
      <c r="K313" s="56"/>
      <c r="L313" s="56"/>
      <c r="M313" s="56"/>
      <c r="N313" s="56"/>
      <c r="O313" s="56"/>
      <c r="P313" s="56"/>
      <c r="Q313" s="56"/>
      <c r="R313" s="56"/>
      <c r="S313" s="56"/>
      <c r="T313" s="56"/>
      <c r="U313" s="56"/>
      <c r="V313" s="56"/>
      <c r="W313" s="56"/>
      <c r="X313" s="56"/>
      <c r="Y313" s="56"/>
      <c r="Z313" s="56"/>
    </row>
    <row r="314" spans="1:26" ht="12.75" customHeight="1">
      <c r="A314" s="56"/>
      <c r="B314" s="57"/>
      <c r="C314" s="58"/>
      <c r="D314" s="56"/>
      <c r="E314" s="56"/>
      <c r="F314" s="56"/>
      <c r="G314" s="56"/>
      <c r="H314" s="56"/>
      <c r="I314" s="56"/>
      <c r="J314" s="59"/>
      <c r="K314" s="56"/>
      <c r="L314" s="56"/>
      <c r="M314" s="56"/>
      <c r="N314" s="56"/>
      <c r="O314" s="56"/>
      <c r="P314" s="56"/>
      <c r="Q314" s="56"/>
      <c r="R314" s="56"/>
      <c r="S314" s="56"/>
      <c r="T314" s="56"/>
      <c r="U314" s="56"/>
      <c r="V314" s="56"/>
      <c r="W314" s="56"/>
      <c r="X314" s="56"/>
      <c r="Y314" s="56"/>
      <c r="Z314" s="56"/>
    </row>
    <row r="315" spans="1:26" ht="12.75" customHeight="1">
      <c r="A315" s="56"/>
      <c r="B315" s="57"/>
      <c r="C315" s="58"/>
      <c r="D315" s="56"/>
      <c r="E315" s="56"/>
      <c r="F315" s="56"/>
      <c r="G315" s="56"/>
      <c r="H315" s="56"/>
      <c r="I315" s="56"/>
      <c r="J315" s="59"/>
      <c r="K315" s="56"/>
      <c r="L315" s="56"/>
      <c r="M315" s="56"/>
      <c r="N315" s="56"/>
      <c r="O315" s="56"/>
      <c r="P315" s="56"/>
      <c r="Q315" s="56"/>
      <c r="R315" s="56"/>
      <c r="S315" s="56"/>
      <c r="T315" s="56"/>
      <c r="U315" s="56"/>
      <c r="V315" s="56"/>
      <c r="W315" s="56"/>
      <c r="X315" s="56"/>
      <c r="Y315" s="56"/>
      <c r="Z315" s="56"/>
    </row>
    <row r="316" spans="1:26" ht="12.75" customHeight="1">
      <c r="A316" s="56"/>
      <c r="B316" s="57"/>
      <c r="C316" s="58"/>
      <c r="D316" s="56"/>
      <c r="E316" s="56"/>
      <c r="F316" s="56"/>
      <c r="G316" s="56"/>
      <c r="H316" s="56"/>
      <c r="I316" s="56"/>
      <c r="J316" s="59"/>
      <c r="K316" s="56"/>
      <c r="L316" s="56"/>
      <c r="M316" s="56"/>
      <c r="N316" s="56"/>
      <c r="O316" s="56"/>
      <c r="P316" s="56"/>
      <c r="Q316" s="56"/>
      <c r="R316" s="56"/>
      <c r="S316" s="56"/>
      <c r="T316" s="56"/>
      <c r="U316" s="56"/>
      <c r="V316" s="56"/>
      <c r="W316" s="56"/>
      <c r="X316" s="56"/>
      <c r="Y316" s="56"/>
      <c r="Z316" s="56"/>
    </row>
    <row r="317" spans="1:26" ht="12.75" customHeight="1">
      <c r="A317" s="56"/>
      <c r="B317" s="57"/>
      <c r="C317" s="58"/>
      <c r="D317" s="56"/>
      <c r="E317" s="56"/>
      <c r="F317" s="56"/>
      <c r="G317" s="56"/>
      <c r="H317" s="56"/>
      <c r="I317" s="56"/>
      <c r="J317" s="59"/>
      <c r="K317" s="56"/>
      <c r="L317" s="56"/>
      <c r="M317" s="56"/>
      <c r="N317" s="56"/>
      <c r="O317" s="56"/>
      <c r="P317" s="56"/>
      <c r="Q317" s="56"/>
      <c r="R317" s="56"/>
      <c r="S317" s="56"/>
      <c r="T317" s="56"/>
      <c r="U317" s="56"/>
      <c r="V317" s="56"/>
      <c r="W317" s="56"/>
      <c r="X317" s="56"/>
      <c r="Y317" s="56"/>
      <c r="Z317" s="56"/>
    </row>
    <row r="318" spans="1:26" ht="12.75" customHeight="1">
      <c r="A318" s="56"/>
      <c r="B318" s="57"/>
      <c r="C318" s="58"/>
      <c r="D318" s="56"/>
      <c r="E318" s="56"/>
      <c r="F318" s="56"/>
      <c r="G318" s="56"/>
      <c r="H318" s="56"/>
      <c r="I318" s="56"/>
      <c r="J318" s="59"/>
      <c r="K318" s="56"/>
      <c r="L318" s="56"/>
      <c r="M318" s="56"/>
      <c r="N318" s="56"/>
      <c r="O318" s="56"/>
      <c r="P318" s="56"/>
      <c r="Q318" s="56"/>
      <c r="R318" s="56"/>
      <c r="S318" s="56"/>
      <c r="T318" s="56"/>
      <c r="U318" s="56"/>
      <c r="V318" s="56"/>
      <c r="W318" s="56"/>
      <c r="X318" s="56"/>
      <c r="Y318" s="56"/>
      <c r="Z318" s="56"/>
    </row>
    <row r="319" spans="1:26" ht="12.75" customHeight="1">
      <c r="A319" s="56"/>
      <c r="B319" s="57"/>
      <c r="C319" s="58"/>
      <c r="D319" s="56"/>
      <c r="E319" s="56"/>
      <c r="F319" s="56"/>
      <c r="G319" s="56"/>
      <c r="H319" s="56"/>
      <c r="I319" s="56"/>
      <c r="J319" s="59"/>
      <c r="K319" s="56"/>
      <c r="L319" s="56"/>
      <c r="M319" s="56"/>
      <c r="N319" s="56"/>
      <c r="O319" s="56"/>
      <c r="P319" s="56"/>
      <c r="Q319" s="56"/>
      <c r="R319" s="56"/>
      <c r="S319" s="56"/>
      <c r="T319" s="56"/>
      <c r="U319" s="56"/>
      <c r="V319" s="56"/>
      <c r="W319" s="56"/>
      <c r="X319" s="56"/>
      <c r="Y319" s="56"/>
      <c r="Z319" s="56"/>
    </row>
    <row r="320" spans="1:26" ht="12.75" customHeight="1">
      <c r="A320" s="56"/>
      <c r="B320" s="57"/>
      <c r="C320" s="58"/>
      <c r="D320" s="56"/>
      <c r="E320" s="56"/>
      <c r="F320" s="56"/>
      <c r="G320" s="56"/>
      <c r="H320" s="56"/>
      <c r="I320" s="56"/>
      <c r="J320" s="59"/>
      <c r="K320" s="56"/>
      <c r="L320" s="56"/>
      <c r="M320" s="56"/>
      <c r="N320" s="56"/>
      <c r="O320" s="56"/>
      <c r="P320" s="56"/>
      <c r="Q320" s="56"/>
      <c r="R320" s="56"/>
      <c r="S320" s="56"/>
      <c r="T320" s="56"/>
      <c r="U320" s="56"/>
      <c r="V320" s="56"/>
      <c r="W320" s="56"/>
      <c r="X320" s="56"/>
      <c r="Y320" s="56"/>
      <c r="Z320" s="56"/>
    </row>
    <row r="321" spans="1:26" ht="12.75" customHeight="1">
      <c r="A321" s="56"/>
      <c r="B321" s="57"/>
      <c r="C321" s="58"/>
      <c r="D321" s="56"/>
      <c r="E321" s="56"/>
      <c r="F321" s="56"/>
      <c r="G321" s="56"/>
      <c r="H321" s="56"/>
      <c r="I321" s="56"/>
      <c r="J321" s="59"/>
      <c r="K321" s="56"/>
      <c r="L321" s="56"/>
      <c r="M321" s="56"/>
      <c r="N321" s="56"/>
      <c r="O321" s="56"/>
      <c r="P321" s="56"/>
      <c r="Q321" s="56"/>
      <c r="R321" s="56"/>
      <c r="S321" s="56"/>
      <c r="T321" s="56"/>
      <c r="U321" s="56"/>
      <c r="V321" s="56"/>
      <c r="W321" s="56"/>
      <c r="X321" s="56"/>
      <c r="Y321" s="56"/>
      <c r="Z321" s="56"/>
    </row>
    <row r="322" spans="1:26" ht="12.75" customHeight="1">
      <c r="A322" s="56"/>
      <c r="B322" s="57"/>
      <c r="C322" s="58"/>
      <c r="D322" s="56"/>
      <c r="E322" s="56"/>
      <c r="F322" s="56"/>
      <c r="G322" s="56"/>
      <c r="H322" s="56"/>
      <c r="I322" s="56"/>
      <c r="J322" s="59"/>
      <c r="K322" s="56"/>
      <c r="L322" s="56"/>
      <c r="M322" s="56"/>
      <c r="N322" s="56"/>
      <c r="O322" s="56"/>
      <c r="P322" s="56"/>
      <c r="Q322" s="56"/>
      <c r="R322" s="56"/>
      <c r="S322" s="56"/>
      <c r="T322" s="56"/>
      <c r="U322" s="56"/>
      <c r="V322" s="56"/>
      <c r="W322" s="56"/>
      <c r="X322" s="56"/>
      <c r="Y322" s="56"/>
      <c r="Z322" s="56"/>
    </row>
    <row r="323" spans="1:26" ht="12.75" customHeight="1">
      <c r="A323" s="56"/>
      <c r="B323" s="57"/>
      <c r="C323" s="58"/>
      <c r="D323" s="56"/>
      <c r="E323" s="56"/>
      <c r="F323" s="56"/>
      <c r="G323" s="56"/>
      <c r="H323" s="56"/>
      <c r="I323" s="56"/>
      <c r="J323" s="59"/>
      <c r="K323" s="56"/>
      <c r="L323" s="56"/>
      <c r="M323" s="56"/>
      <c r="N323" s="56"/>
      <c r="O323" s="56"/>
      <c r="P323" s="56"/>
      <c r="Q323" s="56"/>
      <c r="R323" s="56"/>
      <c r="S323" s="56"/>
      <c r="T323" s="56"/>
      <c r="U323" s="56"/>
      <c r="V323" s="56"/>
      <c r="W323" s="56"/>
      <c r="X323" s="56"/>
      <c r="Y323" s="56"/>
      <c r="Z323" s="56"/>
    </row>
    <row r="324" spans="1:26" ht="12.75" customHeight="1">
      <c r="A324" s="56"/>
      <c r="B324" s="57"/>
      <c r="C324" s="58"/>
      <c r="D324" s="56"/>
      <c r="E324" s="56"/>
      <c r="F324" s="56"/>
      <c r="G324" s="56"/>
      <c r="H324" s="56"/>
      <c r="I324" s="56"/>
      <c r="J324" s="59"/>
      <c r="K324" s="56"/>
      <c r="L324" s="56"/>
      <c r="M324" s="56"/>
      <c r="N324" s="56"/>
      <c r="O324" s="56"/>
      <c r="P324" s="56"/>
      <c r="Q324" s="56"/>
      <c r="R324" s="56"/>
      <c r="S324" s="56"/>
      <c r="T324" s="56"/>
      <c r="U324" s="56"/>
      <c r="V324" s="56"/>
      <c r="W324" s="56"/>
      <c r="X324" s="56"/>
      <c r="Y324" s="56"/>
      <c r="Z324" s="56"/>
    </row>
    <row r="325" spans="1:26" ht="12.75" customHeight="1">
      <c r="A325" s="56"/>
      <c r="B325" s="57"/>
      <c r="C325" s="58"/>
      <c r="D325" s="56"/>
      <c r="E325" s="56"/>
      <c r="F325" s="56"/>
      <c r="G325" s="56"/>
      <c r="H325" s="56"/>
      <c r="I325" s="56"/>
      <c r="J325" s="59"/>
      <c r="K325" s="56"/>
      <c r="L325" s="56"/>
      <c r="M325" s="56"/>
      <c r="N325" s="56"/>
      <c r="O325" s="56"/>
      <c r="P325" s="56"/>
      <c r="Q325" s="56"/>
      <c r="R325" s="56"/>
      <c r="S325" s="56"/>
      <c r="T325" s="56"/>
      <c r="U325" s="56"/>
      <c r="V325" s="56"/>
      <c r="W325" s="56"/>
      <c r="X325" s="56"/>
      <c r="Y325" s="56"/>
      <c r="Z325" s="56"/>
    </row>
    <row r="326" spans="1:26" ht="12.75" customHeight="1">
      <c r="A326" s="56"/>
      <c r="B326" s="57"/>
      <c r="C326" s="58"/>
      <c r="D326" s="56"/>
      <c r="E326" s="56"/>
      <c r="F326" s="56"/>
      <c r="G326" s="56"/>
      <c r="H326" s="56"/>
      <c r="I326" s="56"/>
      <c r="J326" s="59"/>
      <c r="K326" s="56"/>
      <c r="L326" s="56"/>
      <c r="M326" s="56"/>
      <c r="N326" s="56"/>
      <c r="O326" s="56"/>
      <c r="P326" s="56"/>
      <c r="Q326" s="56"/>
      <c r="R326" s="56"/>
      <c r="S326" s="56"/>
      <c r="T326" s="56"/>
      <c r="U326" s="56"/>
      <c r="V326" s="56"/>
      <c r="W326" s="56"/>
      <c r="X326" s="56"/>
      <c r="Y326" s="56"/>
      <c r="Z326" s="56"/>
    </row>
    <row r="327" spans="1:26" ht="12.75" customHeight="1">
      <c r="A327" s="56"/>
      <c r="B327" s="57"/>
      <c r="C327" s="58"/>
      <c r="D327" s="56"/>
      <c r="E327" s="56"/>
      <c r="F327" s="56"/>
      <c r="G327" s="56"/>
      <c r="H327" s="56"/>
      <c r="I327" s="56"/>
      <c r="J327" s="59"/>
      <c r="K327" s="56"/>
      <c r="L327" s="56"/>
      <c r="M327" s="56"/>
      <c r="N327" s="56"/>
      <c r="O327" s="56"/>
      <c r="P327" s="56"/>
      <c r="Q327" s="56"/>
      <c r="R327" s="56"/>
      <c r="S327" s="56"/>
      <c r="T327" s="56"/>
      <c r="U327" s="56"/>
      <c r="V327" s="56"/>
      <c r="W327" s="56"/>
      <c r="X327" s="56"/>
      <c r="Y327" s="56"/>
      <c r="Z327" s="56"/>
    </row>
    <row r="328" spans="1:26" ht="12.75" customHeight="1">
      <c r="A328" s="56"/>
      <c r="B328" s="57"/>
      <c r="C328" s="58"/>
      <c r="D328" s="56"/>
      <c r="E328" s="56"/>
      <c r="F328" s="56"/>
      <c r="G328" s="56"/>
      <c r="H328" s="56"/>
      <c r="I328" s="56"/>
      <c r="J328" s="59"/>
      <c r="K328" s="56"/>
      <c r="L328" s="56"/>
      <c r="M328" s="56"/>
      <c r="N328" s="56"/>
      <c r="O328" s="56"/>
      <c r="P328" s="56"/>
      <c r="Q328" s="56"/>
      <c r="R328" s="56"/>
      <c r="S328" s="56"/>
      <c r="T328" s="56"/>
      <c r="U328" s="56"/>
      <c r="V328" s="56"/>
      <c r="W328" s="56"/>
      <c r="X328" s="56"/>
      <c r="Y328" s="56"/>
      <c r="Z328" s="56"/>
    </row>
    <row r="329" spans="1:26" ht="12.75" customHeight="1">
      <c r="A329" s="56"/>
      <c r="B329" s="57"/>
      <c r="C329" s="58"/>
      <c r="D329" s="56"/>
      <c r="E329" s="56"/>
      <c r="F329" s="56"/>
      <c r="G329" s="56"/>
      <c r="H329" s="56"/>
      <c r="I329" s="56"/>
      <c r="J329" s="59"/>
      <c r="K329" s="56"/>
      <c r="L329" s="56"/>
      <c r="M329" s="56"/>
      <c r="N329" s="56"/>
      <c r="O329" s="56"/>
      <c r="P329" s="56"/>
      <c r="Q329" s="56"/>
      <c r="R329" s="56"/>
      <c r="S329" s="56"/>
      <c r="T329" s="56"/>
      <c r="U329" s="56"/>
      <c r="V329" s="56"/>
      <c r="W329" s="56"/>
      <c r="X329" s="56"/>
      <c r="Y329" s="56"/>
      <c r="Z329" s="56"/>
    </row>
    <row r="330" spans="1:26" ht="12.75" customHeight="1">
      <c r="A330" s="56"/>
      <c r="B330" s="57"/>
      <c r="C330" s="58"/>
      <c r="D330" s="56"/>
      <c r="E330" s="56"/>
      <c r="F330" s="56"/>
      <c r="G330" s="56"/>
      <c r="H330" s="56"/>
      <c r="I330" s="56"/>
      <c r="J330" s="59"/>
      <c r="K330" s="56"/>
      <c r="L330" s="56"/>
      <c r="M330" s="56"/>
      <c r="N330" s="56"/>
      <c r="O330" s="56"/>
      <c r="P330" s="56"/>
      <c r="Q330" s="56"/>
      <c r="R330" s="56"/>
      <c r="S330" s="56"/>
      <c r="T330" s="56"/>
      <c r="U330" s="56"/>
      <c r="V330" s="56"/>
      <c r="W330" s="56"/>
      <c r="X330" s="56"/>
      <c r="Y330" s="56"/>
      <c r="Z330" s="56"/>
    </row>
    <row r="331" spans="1:26" ht="12.75" customHeight="1">
      <c r="A331" s="56"/>
      <c r="B331" s="57"/>
      <c r="C331" s="58"/>
      <c r="D331" s="56"/>
      <c r="E331" s="56"/>
      <c r="F331" s="56"/>
      <c r="G331" s="56"/>
      <c r="H331" s="56"/>
      <c r="I331" s="56"/>
      <c r="J331" s="59"/>
      <c r="K331" s="56"/>
      <c r="L331" s="56"/>
      <c r="M331" s="56"/>
      <c r="N331" s="56"/>
      <c r="O331" s="56"/>
      <c r="P331" s="56"/>
      <c r="Q331" s="56"/>
      <c r="R331" s="56"/>
      <c r="S331" s="56"/>
      <c r="T331" s="56"/>
      <c r="U331" s="56"/>
      <c r="V331" s="56"/>
      <c r="W331" s="56"/>
      <c r="X331" s="56"/>
      <c r="Y331" s="56"/>
      <c r="Z331" s="56"/>
    </row>
    <row r="332" spans="1:26" ht="12.75" customHeight="1">
      <c r="A332" s="56"/>
      <c r="B332" s="57"/>
      <c r="C332" s="58"/>
      <c r="D332" s="56"/>
      <c r="E332" s="56"/>
      <c r="F332" s="56"/>
      <c r="G332" s="56"/>
      <c r="H332" s="56"/>
      <c r="I332" s="56"/>
      <c r="J332" s="59"/>
      <c r="K332" s="56"/>
      <c r="L332" s="56"/>
      <c r="M332" s="56"/>
      <c r="N332" s="56"/>
      <c r="O332" s="56"/>
      <c r="P332" s="56"/>
      <c r="Q332" s="56"/>
      <c r="R332" s="56"/>
      <c r="S332" s="56"/>
      <c r="T332" s="56"/>
      <c r="U332" s="56"/>
      <c r="V332" s="56"/>
      <c r="W332" s="56"/>
      <c r="X332" s="56"/>
      <c r="Y332" s="56"/>
      <c r="Z332" s="56"/>
    </row>
    <row r="333" spans="1:26" ht="12.75" customHeight="1">
      <c r="A333" s="56"/>
      <c r="B333" s="57"/>
      <c r="C333" s="58"/>
      <c r="D333" s="56"/>
      <c r="E333" s="56"/>
      <c r="F333" s="56"/>
      <c r="G333" s="56"/>
      <c r="H333" s="56"/>
      <c r="I333" s="56"/>
      <c r="J333" s="59"/>
      <c r="K333" s="56"/>
      <c r="L333" s="56"/>
      <c r="M333" s="56"/>
      <c r="N333" s="56"/>
      <c r="O333" s="56"/>
      <c r="P333" s="56"/>
      <c r="Q333" s="56"/>
      <c r="R333" s="56"/>
      <c r="S333" s="56"/>
      <c r="T333" s="56"/>
      <c r="U333" s="56"/>
      <c r="V333" s="56"/>
      <c r="W333" s="56"/>
      <c r="X333" s="56"/>
      <c r="Y333" s="56"/>
      <c r="Z333" s="56"/>
    </row>
    <row r="334" spans="1:26" ht="12.75" customHeight="1">
      <c r="A334" s="56"/>
      <c r="B334" s="57"/>
      <c r="C334" s="58"/>
      <c r="D334" s="56"/>
      <c r="E334" s="56"/>
      <c r="F334" s="56"/>
      <c r="G334" s="56"/>
      <c r="H334" s="56"/>
      <c r="I334" s="56"/>
      <c r="J334" s="59"/>
      <c r="K334" s="56"/>
      <c r="L334" s="56"/>
      <c r="M334" s="56"/>
      <c r="N334" s="56"/>
      <c r="O334" s="56"/>
      <c r="P334" s="56"/>
      <c r="Q334" s="56"/>
      <c r="R334" s="56"/>
      <c r="S334" s="56"/>
      <c r="T334" s="56"/>
      <c r="U334" s="56"/>
      <c r="V334" s="56"/>
      <c r="W334" s="56"/>
      <c r="X334" s="56"/>
      <c r="Y334" s="56"/>
      <c r="Z334" s="56"/>
    </row>
    <row r="335" spans="1:26" ht="12.75" customHeight="1">
      <c r="A335" s="56"/>
      <c r="B335" s="57"/>
      <c r="C335" s="58"/>
      <c r="D335" s="56"/>
      <c r="E335" s="56"/>
      <c r="F335" s="56"/>
      <c r="G335" s="56"/>
      <c r="H335" s="56"/>
      <c r="I335" s="56"/>
      <c r="J335" s="59"/>
      <c r="K335" s="56"/>
      <c r="L335" s="56"/>
      <c r="M335" s="56"/>
      <c r="N335" s="56"/>
      <c r="O335" s="56"/>
      <c r="P335" s="56"/>
      <c r="Q335" s="56"/>
      <c r="R335" s="56"/>
      <c r="S335" s="56"/>
      <c r="T335" s="56"/>
      <c r="U335" s="56"/>
      <c r="V335" s="56"/>
      <c r="W335" s="56"/>
      <c r="X335" s="56"/>
      <c r="Y335" s="56"/>
      <c r="Z335" s="56"/>
    </row>
    <row r="336" spans="1:26" ht="12.75" customHeight="1">
      <c r="A336" s="56"/>
      <c r="B336" s="57"/>
      <c r="C336" s="58"/>
      <c r="D336" s="56"/>
      <c r="E336" s="56"/>
      <c r="F336" s="56"/>
      <c r="G336" s="56"/>
      <c r="H336" s="56"/>
      <c r="I336" s="56"/>
      <c r="J336" s="59"/>
      <c r="K336" s="56"/>
      <c r="L336" s="56"/>
      <c r="M336" s="56"/>
      <c r="N336" s="56"/>
      <c r="O336" s="56"/>
      <c r="P336" s="56"/>
      <c r="Q336" s="56"/>
      <c r="R336" s="56"/>
      <c r="S336" s="56"/>
      <c r="T336" s="56"/>
      <c r="U336" s="56"/>
      <c r="V336" s="56"/>
      <c r="W336" s="56"/>
      <c r="X336" s="56"/>
      <c r="Y336" s="56"/>
      <c r="Z336" s="56"/>
    </row>
    <row r="337" spans="1:26" ht="12.75" customHeight="1">
      <c r="A337" s="56"/>
      <c r="B337" s="57"/>
      <c r="C337" s="58"/>
      <c r="D337" s="56"/>
      <c r="E337" s="56"/>
      <c r="F337" s="56"/>
      <c r="G337" s="56"/>
      <c r="H337" s="56"/>
      <c r="I337" s="56"/>
      <c r="J337" s="59"/>
      <c r="K337" s="56"/>
      <c r="L337" s="56"/>
      <c r="M337" s="56"/>
      <c r="N337" s="56"/>
      <c r="O337" s="56"/>
      <c r="P337" s="56"/>
      <c r="Q337" s="56"/>
      <c r="R337" s="56"/>
      <c r="S337" s="56"/>
      <c r="T337" s="56"/>
      <c r="U337" s="56"/>
      <c r="V337" s="56"/>
      <c r="W337" s="56"/>
      <c r="X337" s="56"/>
      <c r="Y337" s="56"/>
      <c r="Z337" s="56"/>
    </row>
    <row r="338" spans="1:26" ht="12.75" customHeight="1">
      <c r="A338" s="56"/>
      <c r="B338" s="57"/>
      <c r="C338" s="58"/>
      <c r="D338" s="56"/>
      <c r="E338" s="56"/>
      <c r="F338" s="56"/>
      <c r="G338" s="56"/>
      <c r="H338" s="56"/>
      <c r="I338" s="56"/>
      <c r="J338" s="59"/>
      <c r="K338" s="56"/>
      <c r="L338" s="56"/>
      <c r="M338" s="56"/>
      <c r="N338" s="56"/>
      <c r="O338" s="56"/>
      <c r="P338" s="56"/>
      <c r="Q338" s="56"/>
      <c r="R338" s="56"/>
      <c r="S338" s="56"/>
      <c r="T338" s="56"/>
      <c r="U338" s="56"/>
      <c r="V338" s="56"/>
      <c r="W338" s="56"/>
      <c r="X338" s="56"/>
      <c r="Y338" s="56"/>
      <c r="Z338" s="56"/>
    </row>
    <row r="339" spans="1:26" ht="12.75" customHeight="1">
      <c r="A339" s="56"/>
      <c r="B339" s="57"/>
      <c r="C339" s="58"/>
      <c r="D339" s="56"/>
      <c r="E339" s="56"/>
      <c r="F339" s="56"/>
      <c r="G339" s="56"/>
      <c r="H339" s="56"/>
      <c r="I339" s="56"/>
      <c r="J339" s="59"/>
      <c r="K339" s="56"/>
      <c r="L339" s="56"/>
      <c r="M339" s="56"/>
      <c r="N339" s="56"/>
      <c r="O339" s="56"/>
      <c r="P339" s="56"/>
      <c r="Q339" s="56"/>
      <c r="R339" s="56"/>
      <c r="S339" s="56"/>
      <c r="T339" s="56"/>
      <c r="U339" s="56"/>
      <c r="V339" s="56"/>
      <c r="W339" s="56"/>
      <c r="X339" s="56"/>
      <c r="Y339" s="56"/>
      <c r="Z339" s="56"/>
    </row>
    <row r="340" spans="1:26" ht="12.75" customHeight="1">
      <c r="A340" s="56"/>
      <c r="B340" s="57"/>
      <c r="C340" s="58"/>
      <c r="D340" s="56"/>
      <c r="E340" s="56"/>
      <c r="F340" s="56"/>
      <c r="G340" s="56"/>
      <c r="H340" s="56"/>
      <c r="I340" s="56"/>
      <c r="J340" s="59"/>
      <c r="K340" s="56"/>
      <c r="L340" s="56"/>
      <c r="M340" s="56"/>
      <c r="N340" s="56"/>
      <c r="O340" s="56"/>
      <c r="P340" s="56"/>
      <c r="Q340" s="56"/>
      <c r="R340" s="56"/>
      <c r="S340" s="56"/>
      <c r="T340" s="56"/>
      <c r="U340" s="56"/>
      <c r="V340" s="56"/>
      <c r="W340" s="56"/>
      <c r="X340" s="56"/>
      <c r="Y340" s="56"/>
      <c r="Z340" s="56"/>
    </row>
    <row r="341" spans="1:26" ht="12.75" customHeight="1">
      <c r="A341" s="56"/>
      <c r="B341" s="57"/>
      <c r="C341" s="58"/>
      <c r="D341" s="56"/>
      <c r="E341" s="56"/>
      <c r="F341" s="56"/>
      <c r="G341" s="56"/>
      <c r="H341" s="56"/>
      <c r="I341" s="56"/>
      <c r="J341" s="59"/>
      <c r="K341" s="56"/>
      <c r="L341" s="56"/>
      <c r="M341" s="56"/>
      <c r="N341" s="56"/>
      <c r="O341" s="56"/>
      <c r="P341" s="56"/>
      <c r="Q341" s="56"/>
      <c r="R341" s="56"/>
      <c r="S341" s="56"/>
      <c r="T341" s="56"/>
      <c r="U341" s="56"/>
      <c r="V341" s="56"/>
      <c r="W341" s="56"/>
      <c r="X341" s="56"/>
      <c r="Y341" s="56"/>
      <c r="Z341" s="56"/>
    </row>
    <row r="342" spans="1:26" ht="12.75" customHeight="1">
      <c r="A342" s="56"/>
      <c r="B342" s="57"/>
      <c r="C342" s="58"/>
      <c r="D342" s="56"/>
      <c r="E342" s="56"/>
      <c r="F342" s="56"/>
      <c r="G342" s="56"/>
      <c r="H342" s="56"/>
      <c r="I342" s="56"/>
      <c r="J342" s="59"/>
      <c r="K342" s="56"/>
      <c r="L342" s="56"/>
      <c r="M342" s="56"/>
      <c r="N342" s="56"/>
      <c r="O342" s="56"/>
      <c r="P342" s="56"/>
      <c r="Q342" s="56"/>
      <c r="R342" s="56"/>
      <c r="S342" s="56"/>
      <c r="T342" s="56"/>
      <c r="U342" s="56"/>
      <c r="V342" s="56"/>
      <c r="W342" s="56"/>
      <c r="X342" s="56"/>
      <c r="Y342" s="56"/>
      <c r="Z342" s="56"/>
    </row>
    <row r="343" spans="1:26" ht="12.75" customHeight="1">
      <c r="A343" s="56"/>
      <c r="B343" s="57"/>
      <c r="C343" s="58"/>
      <c r="D343" s="56"/>
      <c r="E343" s="56"/>
      <c r="F343" s="56"/>
      <c r="G343" s="56"/>
      <c r="H343" s="56"/>
      <c r="I343" s="56"/>
      <c r="J343" s="59"/>
      <c r="K343" s="56"/>
      <c r="L343" s="56"/>
      <c r="M343" s="56"/>
      <c r="N343" s="56"/>
      <c r="O343" s="56"/>
      <c r="P343" s="56"/>
      <c r="Q343" s="56"/>
      <c r="R343" s="56"/>
      <c r="S343" s="56"/>
      <c r="T343" s="56"/>
      <c r="U343" s="56"/>
      <c r="V343" s="56"/>
      <c r="W343" s="56"/>
      <c r="X343" s="56"/>
      <c r="Y343" s="56"/>
      <c r="Z343" s="56"/>
    </row>
    <row r="344" spans="1:26" ht="12.75" customHeight="1">
      <c r="A344" s="56"/>
      <c r="B344" s="57"/>
      <c r="C344" s="58"/>
      <c r="D344" s="56"/>
      <c r="E344" s="56"/>
      <c r="F344" s="56"/>
      <c r="G344" s="56"/>
      <c r="H344" s="56"/>
      <c r="I344" s="56"/>
      <c r="J344" s="59"/>
      <c r="K344" s="56"/>
      <c r="L344" s="56"/>
      <c r="M344" s="56"/>
      <c r="N344" s="56"/>
      <c r="O344" s="56"/>
      <c r="P344" s="56"/>
      <c r="Q344" s="56"/>
      <c r="R344" s="56"/>
      <c r="S344" s="56"/>
      <c r="T344" s="56"/>
      <c r="U344" s="56"/>
      <c r="V344" s="56"/>
      <c r="W344" s="56"/>
      <c r="X344" s="56"/>
      <c r="Y344" s="56"/>
      <c r="Z344" s="56"/>
    </row>
    <row r="345" spans="1:26" ht="12.75" customHeight="1">
      <c r="A345" s="56"/>
      <c r="B345" s="57"/>
      <c r="C345" s="58"/>
      <c r="D345" s="56"/>
      <c r="E345" s="56"/>
      <c r="F345" s="56"/>
      <c r="G345" s="56"/>
      <c r="H345" s="56"/>
      <c r="I345" s="56"/>
      <c r="J345" s="59"/>
      <c r="K345" s="56"/>
      <c r="L345" s="56"/>
      <c r="M345" s="56"/>
      <c r="N345" s="56"/>
      <c r="O345" s="56"/>
      <c r="P345" s="56"/>
      <c r="Q345" s="56"/>
      <c r="R345" s="56"/>
      <c r="S345" s="56"/>
      <c r="T345" s="56"/>
      <c r="U345" s="56"/>
      <c r="V345" s="56"/>
      <c r="W345" s="56"/>
      <c r="X345" s="56"/>
      <c r="Y345" s="56"/>
      <c r="Z345" s="56"/>
    </row>
    <row r="346" spans="1:26" ht="12.75" customHeight="1">
      <c r="A346" s="56"/>
      <c r="B346" s="57"/>
      <c r="C346" s="58"/>
      <c r="D346" s="56"/>
      <c r="E346" s="56"/>
      <c r="F346" s="56"/>
      <c r="G346" s="56"/>
      <c r="H346" s="56"/>
      <c r="I346" s="56"/>
      <c r="J346" s="59"/>
      <c r="K346" s="56"/>
      <c r="L346" s="56"/>
      <c r="M346" s="56"/>
      <c r="N346" s="56"/>
      <c r="O346" s="56"/>
      <c r="P346" s="56"/>
      <c r="Q346" s="56"/>
      <c r="R346" s="56"/>
      <c r="S346" s="56"/>
      <c r="T346" s="56"/>
      <c r="U346" s="56"/>
      <c r="V346" s="56"/>
      <c r="W346" s="56"/>
      <c r="X346" s="56"/>
      <c r="Y346" s="56"/>
      <c r="Z346" s="56"/>
    </row>
    <row r="347" spans="1:26" ht="12.75" customHeight="1">
      <c r="A347" s="56"/>
      <c r="B347" s="57"/>
      <c r="C347" s="58"/>
      <c r="D347" s="56"/>
      <c r="E347" s="56"/>
      <c r="F347" s="56"/>
      <c r="G347" s="56"/>
      <c r="H347" s="56"/>
      <c r="I347" s="56"/>
      <c r="J347" s="59"/>
      <c r="K347" s="56"/>
      <c r="L347" s="56"/>
      <c r="M347" s="56"/>
      <c r="N347" s="56"/>
      <c r="O347" s="56"/>
      <c r="P347" s="56"/>
      <c r="Q347" s="56"/>
      <c r="R347" s="56"/>
      <c r="S347" s="56"/>
      <c r="T347" s="56"/>
      <c r="U347" s="56"/>
      <c r="V347" s="56"/>
      <c r="W347" s="56"/>
      <c r="X347" s="56"/>
      <c r="Y347" s="56"/>
      <c r="Z347" s="56"/>
    </row>
    <row r="348" spans="1:26" ht="12.75" customHeight="1">
      <c r="A348" s="56"/>
      <c r="B348" s="57"/>
      <c r="C348" s="58"/>
      <c r="D348" s="56"/>
      <c r="E348" s="56"/>
      <c r="F348" s="56"/>
      <c r="G348" s="56"/>
      <c r="H348" s="56"/>
      <c r="I348" s="56"/>
      <c r="J348" s="59"/>
      <c r="K348" s="56"/>
      <c r="L348" s="56"/>
      <c r="M348" s="56"/>
      <c r="N348" s="56"/>
      <c r="O348" s="56"/>
      <c r="P348" s="56"/>
      <c r="Q348" s="56"/>
      <c r="R348" s="56"/>
      <c r="S348" s="56"/>
      <c r="T348" s="56"/>
      <c r="U348" s="56"/>
      <c r="V348" s="56"/>
      <c r="W348" s="56"/>
      <c r="X348" s="56"/>
      <c r="Y348" s="56"/>
      <c r="Z348" s="56"/>
    </row>
    <row r="349" spans="1:26" ht="12.75" customHeight="1">
      <c r="A349" s="56"/>
      <c r="B349" s="57"/>
      <c r="C349" s="58"/>
      <c r="D349" s="56"/>
      <c r="E349" s="56"/>
      <c r="F349" s="56"/>
      <c r="G349" s="56"/>
      <c r="H349" s="56"/>
      <c r="I349" s="56"/>
      <c r="J349" s="59"/>
      <c r="K349" s="56"/>
      <c r="L349" s="56"/>
      <c r="M349" s="56"/>
      <c r="N349" s="56"/>
      <c r="O349" s="56"/>
      <c r="P349" s="56"/>
      <c r="Q349" s="56"/>
      <c r="R349" s="56"/>
      <c r="S349" s="56"/>
      <c r="T349" s="56"/>
      <c r="U349" s="56"/>
      <c r="V349" s="56"/>
      <c r="W349" s="56"/>
      <c r="X349" s="56"/>
      <c r="Y349" s="56"/>
      <c r="Z349" s="56"/>
    </row>
    <row r="350" spans="1:26" ht="12.75" customHeight="1">
      <c r="A350" s="56"/>
      <c r="B350" s="57"/>
      <c r="C350" s="58"/>
      <c r="D350" s="56"/>
      <c r="E350" s="56"/>
      <c r="F350" s="56"/>
      <c r="G350" s="56"/>
      <c r="H350" s="56"/>
      <c r="I350" s="56"/>
      <c r="J350" s="59"/>
      <c r="K350" s="56"/>
      <c r="L350" s="56"/>
      <c r="M350" s="56"/>
      <c r="N350" s="56"/>
      <c r="O350" s="56"/>
      <c r="P350" s="56"/>
      <c r="Q350" s="56"/>
      <c r="R350" s="56"/>
      <c r="S350" s="56"/>
      <c r="T350" s="56"/>
      <c r="U350" s="56"/>
      <c r="V350" s="56"/>
      <c r="W350" s="56"/>
      <c r="X350" s="56"/>
      <c r="Y350" s="56"/>
      <c r="Z350" s="56"/>
    </row>
    <row r="351" spans="1:26" ht="12.75" customHeight="1">
      <c r="A351" s="56"/>
      <c r="B351" s="57"/>
      <c r="C351" s="58"/>
      <c r="D351" s="56"/>
      <c r="E351" s="56"/>
      <c r="F351" s="56"/>
      <c r="G351" s="56"/>
      <c r="H351" s="56"/>
      <c r="I351" s="56"/>
      <c r="J351" s="59"/>
      <c r="K351" s="56"/>
      <c r="L351" s="56"/>
      <c r="M351" s="56"/>
      <c r="N351" s="56"/>
      <c r="O351" s="56"/>
      <c r="P351" s="56"/>
      <c r="Q351" s="56"/>
      <c r="R351" s="56"/>
      <c r="S351" s="56"/>
      <c r="T351" s="56"/>
      <c r="U351" s="56"/>
      <c r="V351" s="56"/>
      <c r="W351" s="56"/>
      <c r="X351" s="56"/>
      <c r="Y351" s="56"/>
      <c r="Z351" s="56"/>
    </row>
    <row r="352" spans="1:26" ht="12.75" customHeight="1">
      <c r="A352" s="56"/>
      <c r="B352" s="57"/>
      <c r="C352" s="58"/>
      <c r="D352" s="56"/>
      <c r="E352" s="56"/>
      <c r="F352" s="56"/>
      <c r="G352" s="56"/>
      <c r="H352" s="56"/>
      <c r="I352" s="56"/>
      <c r="J352" s="59"/>
      <c r="K352" s="56"/>
      <c r="L352" s="56"/>
      <c r="M352" s="56"/>
      <c r="N352" s="56"/>
      <c r="O352" s="56"/>
      <c r="P352" s="56"/>
      <c r="Q352" s="56"/>
      <c r="R352" s="56"/>
      <c r="S352" s="56"/>
      <c r="T352" s="56"/>
      <c r="U352" s="56"/>
      <c r="V352" s="56"/>
      <c r="W352" s="56"/>
      <c r="X352" s="56"/>
      <c r="Y352" s="56"/>
      <c r="Z352" s="56"/>
    </row>
    <row r="353" spans="1:26" ht="12.75" customHeight="1">
      <c r="A353" s="56"/>
      <c r="B353" s="57"/>
      <c r="C353" s="58"/>
      <c r="D353" s="56"/>
      <c r="E353" s="56"/>
      <c r="F353" s="56"/>
      <c r="G353" s="56"/>
      <c r="H353" s="56"/>
      <c r="I353" s="56"/>
      <c r="J353" s="59"/>
      <c r="K353" s="56"/>
      <c r="L353" s="56"/>
      <c r="M353" s="56"/>
      <c r="N353" s="56"/>
      <c r="O353" s="56"/>
      <c r="P353" s="56"/>
      <c r="Q353" s="56"/>
      <c r="R353" s="56"/>
      <c r="S353" s="56"/>
      <c r="T353" s="56"/>
      <c r="U353" s="56"/>
      <c r="V353" s="56"/>
      <c r="W353" s="56"/>
      <c r="X353" s="56"/>
      <c r="Y353" s="56"/>
      <c r="Z353" s="56"/>
    </row>
    <row r="354" spans="1:26" ht="12.75" customHeight="1">
      <c r="A354" s="56"/>
      <c r="B354" s="57"/>
      <c r="C354" s="58"/>
      <c r="D354" s="56"/>
      <c r="E354" s="56"/>
      <c r="F354" s="56"/>
      <c r="G354" s="56"/>
      <c r="H354" s="56"/>
      <c r="I354" s="56"/>
      <c r="J354" s="59"/>
      <c r="K354" s="56"/>
      <c r="L354" s="56"/>
      <c r="M354" s="56"/>
      <c r="N354" s="56"/>
      <c r="O354" s="56"/>
      <c r="P354" s="56"/>
      <c r="Q354" s="56"/>
      <c r="R354" s="56"/>
      <c r="S354" s="56"/>
      <c r="T354" s="56"/>
      <c r="U354" s="56"/>
      <c r="V354" s="56"/>
      <c r="W354" s="56"/>
      <c r="X354" s="56"/>
      <c r="Y354" s="56"/>
      <c r="Z354" s="56"/>
    </row>
    <row r="355" spans="1:26" ht="12.75" customHeight="1">
      <c r="A355" s="56"/>
      <c r="B355" s="57"/>
      <c r="C355" s="58"/>
      <c r="D355" s="56"/>
      <c r="E355" s="56"/>
      <c r="F355" s="56"/>
      <c r="G355" s="56"/>
      <c r="H355" s="56"/>
      <c r="I355" s="56"/>
      <c r="J355" s="59"/>
      <c r="K355" s="56"/>
      <c r="L355" s="56"/>
      <c r="M355" s="56"/>
      <c r="N355" s="56"/>
      <c r="O355" s="56"/>
      <c r="P355" s="56"/>
      <c r="Q355" s="56"/>
      <c r="R355" s="56"/>
      <c r="S355" s="56"/>
      <c r="T355" s="56"/>
      <c r="U355" s="56"/>
      <c r="V355" s="56"/>
      <c r="W355" s="56"/>
      <c r="X355" s="56"/>
      <c r="Y355" s="56"/>
      <c r="Z355" s="56"/>
    </row>
    <row r="356" spans="1:26" ht="12.75" customHeight="1">
      <c r="A356" s="56"/>
      <c r="B356" s="57"/>
      <c r="C356" s="58"/>
      <c r="D356" s="56"/>
      <c r="E356" s="56"/>
      <c r="F356" s="56"/>
      <c r="G356" s="56"/>
      <c r="H356" s="56"/>
      <c r="I356" s="56"/>
      <c r="J356" s="59"/>
      <c r="K356" s="56"/>
      <c r="L356" s="56"/>
      <c r="M356" s="56"/>
      <c r="N356" s="56"/>
      <c r="O356" s="56"/>
      <c r="P356" s="56"/>
      <c r="Q356" s="56"/>
      <c r="R356" s="56"/>
      <c r="S356" s="56"/>
      <c r="T356" s="56"/>
      <c r="U356" s="56"/>
      <c r="V356" s="56"/>
      <c r="W356" s="56"/>
      <c r="X356" s="56"/>
      <c r="Y356" s="56"/>
      <c r="Z356" s="56"/>
    </row>
    <row r="357" spans="1:26" ht="12.75" customHeight="1">
      <c r="A357" s="56"/>
      <c r="B357" s="57"/>
      <c r="C357" s="58"/>
      <c r="D357" s="56"/>
      <c r="E357" s="56"/>
      <c r="F357" s="56"/>
      <c r="G357" s="56"/>
      <c r="H357" s="56"/>
      <c r="I357" s="56"/>
      <c r="J357" s="59"/>
      <c r="K357" s="56"/>
      <c r="L357" s="56"/>
      <c r="M357" s="56"/>
      <c r="N357" s="56"/>
      <c r="O357" s="56"/>
      <c r="P357" s="56"/>
      <c r="Q357" s="56"/>
      <c r="R357" s="56"/>
      <c r="S357" s="56"/>
      <c r="T357" s="56"/>
      <c r="U357" s="56"/>
      <c r="V357" s="56"/>
      <c r="W357" s="56"/>
      <c r="X357" s="56"/>
      <c r="Y357" s="56"/>
      <c r="Z357" s="56"/>
    </row>
    <row r="358" spans="1:26" ht="12.75" customHeight="1">
      <c r="A358" s="56"/>
      <c r="B358" s="57"/>
      <c r="C358" s="58"/>
      <c r="D358" s="56"/>
      <c r="E358" s="56"/>
      <c r="F358" s="56"/>
      <c r="G358" s="56"/>
      <c r="H358" s="56"/>
      <c r="I358" s="56"/>
      <c r="J358" s="59"/>
      <c r="K358" s="56"/>
      <c r="L358" s="56"/>
      <c r="M358" s="56"/>
      <c r="N358" s="56"/>
      <c r="O358" s="56"/>
      <c r="P358" s="56"/>
      <c r="Q358" s="56"/>
      <c r="R358" s="56"/>
      <c r="S358" s="56"/>
      <c r="T358" s="56"/>
      <c r="U358" s="56"/>
      <c r="V358" s="56"/>
      <c r="W358" s="56"/>
      <c r="X358" s="56"/>
      <c r="Y358" s="56"/>
      <c r="Z358" s="56"/>
    </row>
    <row r="359" spans="1:26" ht="12.75" customHeight="1">
      <c r="A359" s="56"/>
      <c r="B359" s="57"/>
      <c r="C359" s="58"/>
      <c r="D359" s="56"/>
      <c r="E359" s="56"/>
      <c r="F359" s="56"/>
      <c r="G359" s="56"/>
      <c r="H359" s="56"/>
      <c r="I359" s="56"/>
      <c r="J359" s="59"/>
      <c r="K359" s="56"/>
      <c r="L359" s="56"/>
      <c r="M359" s="56"/>
      <c r="N359" s="56"/>
      <c r="O359" s="56"/>
      <c r="P359" s="56"/>
      <c r="Q359" s="56"/>
      <c r="R359" s="56"/>
      <c r="S359" s="56"/>
      <c r="T359" s="56"/>
      <c r="U359" s="56"/>
      <c r="V359" s="56"/>
      <c r="W359" s="56"/>
      <c r="X359" s="56"/>
      <c r="Y359" s="56"/>
      <c r="Z359" s="56"/>
    </row>
    <row r="360" spans="1:26" ht="12.75" customHeight="1">
      <c r="A360" s="56"/>
      <c r="B360" s="57"/>
      <c r="C360" s="58"/>
      <c r="D360" s="56"/>
      <c r="E360" s="56"/>
      <c r="F360" s="56"/>
      <c r="G360" s="56"/>
      <c r="H360" s="56"/>
      <c r="I360" s="56"/>
      <c r="J360" s="59"/>
      <c r="K360" s="56"/>
      <c r="L360" s="56"/>
      <c r="M360" s="56"/>
      <c r="N360" s="56"/>
      <c r="O360" s="56"/>
      <c r="P360" s="56"/>
      <c r="Q360" s="56"/>
      <c r="R360" s="56"/>
      <c r="S360" s="56"/>
      <c r="T360" s="56"/>
      <c r="U360" s="56"/>
      <c r="V360" s="56"/>
      <c r="W360" s="56"/>
      <c r="X360" s="56"/>
      <c r="Y360" s="56"/>
      <c r="Z360" s="56"/>
    </row>
    <row r="361" spans="1:26" ht="12.75" customHeight="1">
      <c r="A361" s="56"/>
      <c r="B361" s="57"/>
      <c r="C361" s="58"/>
      <c r="D361" s="56"/>
      <c r="E361" s="56"/>
      <c r="F361" s="56"/>
      <c r="G361" s="56"/>
      <c r="H361" s="56"/>
      <c r="I361" s="56"/>
      <c r="J361" s="59"/>
      <c r="K361" s="56"/>
      <c r="L361" s="56"/>
      <c r="M361" s="56"/>
      <c r="N361" s="56"/>
      <c r="O361" s="56"/>
      <c r="P361" s="56"/>
      <c r="Q361" s="56"/>
      <c r="R361" s="56"/>
      <c r="S361" s="56"/>
      <c r="T361" s="56"/>
      <c r="U361" s="56"/>
      <c r="V361" s="56"/>
      <c r="W361" s="56"/>
      <c r="X361" s="56"/>
      <c r="Y361" s="56"/>
      <c r="Z361" s="56"/>
    </row>
    <row r="362" spans="1:26" ht="12.75" customHeight="1">
      <c r="A362" s="56"/>
      <c r="B362" s="57"/>
      <c r="C362" s="58"/>
      <c r="D362" s="56"/>
      <c r="E362" s="56"/>
      <c r="F362" s="56"/>
      <c r="G362" s="56"/>
      <c r="H362" s="56"/>
      <c r="I362" s="56"/>
      <c r="J362" s="59"/>
      <c r="K362" s="56"/>
      <c r="L362" s="56"/>
      <c r="M362" s="56"/>
      <c r="N362" s="56"/>
      <c r="O362" s="56"/>
      <c r="P362" s="56"/>
      <c r="Q362" s="56"/>
      <c r="R362" s="56"/>
      <c r="S362" s="56"/>
      <c r="T362" s="56"/>
      <c r="U362" s="56"/>
      <c r="V362" s="56"/>
      <c r="W362" s="56"/>
      <c r="X362" s="56"/>
      <c r="Y362" s="56"/>
      <c r="Z362" s="56"/>
    </row>
    <row r="363" spans="1:26" ht="12.75" customHeight="1">
      <c r="A363" s="56"/>
      <c r="B363" s="57"/>
      <c r="C363" s="58"/>
      <c r="D363" s="56"/>
      <c r="E363" s="56"/>
      <c r="F363" s="56"/>
      <c r="G363" s="56"/>
      <c r="H363" s="56"/>
      <c r="I363" s="56"/>
      <c r="J363" s="59"/>
      <c r="K363" s="56"/>
      <c r="L363" s="56"/>
      <c r="M363" s="56"/>
      <c r="N363" s="56"/>
      <c r="O363" s="56"/>
      <c r="P363" s="56"/>
      <c r="Q363" s="56"/>
      <c r="R363" s="56"/>
      <c r="S363" s="56"/>
      <c r="T363" s="56"/>
      <c r="U363" s="56"/>
      <c r="V363" s="56"/>
      <c r="W363" s="56"/>
      <c r="X363" s="56"/>
      <c r="Y363" s="56"/>
      <c r="Z363" s="56"/>
    </row>
    <row r="364" spans="1:26" ht="12.75" customHeight="1">
      <c r="A364" s="56"/>
      <c r="B364" s="57"/>
      <c r="C364" s="58"/>
      <c r="D364" s="56"/>
      <c r="E364" s="56"/>
      <c r="F364" s="56"/>
      <c r="G364" s="56"/>
      <c r="H364" s="56"/>
      <c r="I364" s="56"/>
      <c r="J364" s="59"/>
      <c r="K364" s="56"/>
      <c r="L364" s="56"/>
      <c r="M364" s="56"/>
      <c r="N364" s="56"/>
      <c r="O364" s="56"/>
      <c r="P364" s="56"/>
      <c r="Q364" s="56"/>
      <c r="R364" s="56"/>
      <c r="S364" s="56"/>
      <c r="T364" s="56"/>
      <c r="U364" s="56"/>
      <c r="V364" s="56"/>
      <c r="W364" s="56"/>
      <c r="X364" s="56"/>
      <c r="Y364" s="56"/>
      <c r="Z364" s="56"/>
    </row>
    <row r="365" spans="1:26" ht="12.75" customHeight="1">
      <c r="A365" s="56"/>
      <c r="B365" s="56"/>
      <c r="C365" s="56"/>
      <c r="D365" s="56"/>
      <c r="E365" s="56"/>
      <c r="F365" s="56"/>
      <c r="G365" s="56"/>
      <c r="H365" s="56"/>
      <c r="I365" s="56"/>
      <c r="J365" s="56"/>
      <c r="K365" s="56"/>
      <c r="L365" s="56"/>
      <c r="M365" s="56"/>
      <c r="N365" s="56"/>
      <c r="O365" s="56"/>
      <c r="P365" s="56"/>
      <c r="Q365" s="56"/>
      <c r="R365" s="56"/>
      <c r="S365" s="56"/>
      <c r="T365" s="56"/>
      <c r="U365" s="56"/>
      <c r="V365" s="56"/>
      <c r="W365" s="56"/>
      <c r="X365" s="56"/>
      <c r="Y365" s="56"/>
      <c r="Z365" s="56"/>
    </row>
    <row r="366" spans="1:26" ht="12.75" customHeight="1">
      <c r="A366" s="56"/>
      <c r="B366" s="56"/>
      <c r="C366" s="56"/>
      <c r="D366" s="56"/>
      <c r="E366" s="56"/>
      <c r="F366" s="56"/>
      <c r="G366" s="56"/>
      <c r="H366" s="56"/>
      <c r="I366" s="56"/>
      <c r="J366" s="56"/>
      <c r="K366" s="56"/>
      <c r="L366" s="56"/>
      <c r="M366" s="56"/>
      <c r="N366" s="56"/>
      <c r="O366" s="56"/>
      <c r="P366" s="56"/>
      <c r="Q366" s="56"/>
      <c r="R366" s="56"/>
      <c r="S366" s="56"/>
      <c r="T366" s="56"/>
      <c r="U366" s="56"/>
      <c r="V366" s="56"/>
      <c r="W366" s="56"/>
      <c r="X366" s="56"/>
      <c r="Y366" s="56"/>
      <c r="Z366" s="56"/>
    </row>
    <row r="367" spans="1:26" ht="12.75" customHeight="1">
      <c r="A367" s="56"/>
      <c r="B367" s="56"/>
      <c r="C367" s="56"/>
      <c r="D367" s="56"/>
      <c r="E367" s="56"/>
      <c r="F367" s="56"/>
      <c r="G367" s="56"/>
      <c r="H367" s="56"/>
      <c r="I367" s="56"/>
      <c r="J367" s="56"/>
      <c r="K367" s="56"/>
      <c r="L367" s="56"/>
      <c r="M367" s="56"/>
      <c r="N367" s="56"/>
      <c r="O367" s="56"/>
      <c r="P367" s="56"/>
      <c r="Q367" s="56"/>
      <c r="R367" s="56"/>
      <c r="S367" s="56"/>
      <c r="T367" s="56"/>
      <c r="U367" s="56"/>
      <c r="V367" s="56"/>
      <c r="W367" s="56"/>
      <c r="X367" s="56"/>
      <c r="Y367" s="56"/>
      <c r="Z367" s="56"/>
    </row>
    <row r="368" spans="1:26" ht="12.75" customHeight="1">
      <c r="A368" s="56"/>
      <c r="B368" s="56"/>
      <c r="C368" s="56"/>
      <c r="D368" s="56"/>
      <c r="E368" s="56"/>
      <c r="F368" s="56"/>
      <c r="G368" s="56"/>
      <c r="H368" s="56"/>
      <c r="I368" s="56"/>
      <c r="J368" s="56"/>
      <c r="K368" s="56"/>
      <c r="L368" s="56"/>
      <c r="M368" s="56"/>
      <c r="N368" s="56"/>
      <c r="O368" s="56"/>
      <c r="P368" s="56"/>
      <c r="Q368" s="56"/>
      <c r="R368" s="56"/>
      <c r="S368" s="56"/>
      <c r="T368" s="56"/>
      <c r="U368" s="56"/>
      <c r="V368" s="56"/>
      <c r="W368" s="56"/>
      <c r="X368" s="56"/>
      <c r="Y368" s="56"/>
      <c r="Z368" s="56"/>
    </row>
    <row r="369" spans="1:26" ht="12.75" customHeight="1">
      <c r="A369" s="56"/>
      <c r="B369" s="56"/>
      <c r="C369" s="56"/>
      <c r="D369" s="56"/>
      <c r="E369" s="56"/>
      <c r="F369" s="56"/>
      <c r="G369" s="56"/>
      <c r="H369" s="56"/>
      <c r="I369" s="56"/>
      <c r="J369" s="56"/>
      <c r="K369" s="56"/>
      <c r="L369" s="56"/>
      <c r="M369" s="56"/>
      <c r="N369" s="56"/>
      <c r="O369" s="56"/>
      <c r="P369" s="56"/>
      <c r="Q369" s="56"/>
      <c r="R369" s="56"/>
      <c r="S369" s="56"/>
      <c r="T369" s="56"/>
      <c r="U369" s="56"/>
      <c r="V369" s="56"/>
      <c r="W369" s="56"/>
      <c r="X369" s="56"/>
      <c r="Y369" s="56"/>
      <c r="Z369" s="56"/>
    </row>
    <row r="370" spans="1:26" ht="12.75" customHeight="1">
      <c r="A370" s="56"/>
      <c r="B370" s="56"/>
      <c r="C370" s="56"/>
      <c r="D370" s="56"/>
      <c r="E370" s="56"/>
      <c r="F370" s="56"/>
      <c r="G370" s="56"/>
      <c r="H370" s="56"/>
      <c r="I370" s="56"/>
      <c r="J370" s="56"/>
      <c r="K370" s="56"/>
      <c r="L370" s="56"/>
      <c r="M370" s="56"/>
      <c r="N370" s="56"/>
      <c r="O370" s="56"/>
      <c r="P370" s="56"/>
      <c r="Q370" s="56"/>
      <c r="R370" s="56"/>
      <c r="S370" s="56"/>
      <c r="T370" s="56"/>
      <c r="U370" s="56"/>
      <c r="V370" s="56"/>
      <c r="W370" s="56"/>
      <c r="X370" s="56"/>
      <c r="Y370" s="56"/>
      <c r="Z370" s="56"/>
    </row>
    <row r="371" spans="1:26" ht="12.75" customHeight="1">
      <c r="A371" s="56"/>
      <c r="B371" s="56"/>
      <c r="C371" s="56"/>
      <c r="D371" s="56"/>
      <c r="E371" s="56"/>
      <c r="F371" s="56"/>
      <c r="G371" s="56"/>
      <c r="H371" s="56"/>
      <c r="I371" s="56"/>
      <c r="J371" s="56"/>
      <c r="K371" s="56"/>
      <c r="L371" s="56"/>
      <c r="M371" s="56"/>
      <c r="N371" s="56"/>
      <c r="O371" s="56"/>
      <c r="P371" s="56"/>
      <c r="Q371" s="56"/>
      <c r="R371" s="56"/>
      <c r="S371" s="56"/>
      <c r="T371" s="56"/>
      <c r="U371" s="56"/>
      <c r="V371" s="56"/>
      <c r="W371" s="56"/>
      <c r="X371" s="56"/>
      <c r="Y371" s="56"/>
      <c r="Z371" s="56"/>
    </row>
    <row r="372" spans="1:26" ht="12.75" customHeight="1">
      <c r="A372" s="56"/>
      <c r="B372" s="56"/>
      <c r="C372" s="56"/>
      <c r="D372" s="56"/>
      <c r="E372" s="56"/>
      <c r="F372" s="56"/>
      <c r="G372" s="56"/>
      <c r="H372" s="56"/>
      <c r="I372" s="56"/>
      <c r="J372" s="56"/>
      <c r="K372" s="56"/>
      <c r="L372" s="56"/>
      <c r="M372" s="56"/>
      <c r="N372" s="56"/>
      <c r="O372" s="56"/>
      <c r="P372" s="56"/>
      <c r="Q372" s="56"/>
      <c r="R372" s="56"/>
      <c r="S372" s="56"/>
      <c r="T372" s="56"/>
      <c r="U372" s="56"/>
      <c r="V372" s="56"/>
      <c r="W372" s="56"/>
      <c r="X372" s="56"/>
      <c r="Y372" s="56"/>
      <c r="Z372" s="56"/>
    </row>
    <row r="373" spans="1:26" ht="12.75" customHeight="1">
      <c r="A373" s="56"/>
      <c r="B373" s="56"/>
      <c r="C373" s="56"/>
      <c r="D373" s="56"/>
      <c r="E373" s="56"/>
      <c r="F373" s="56"/>
      <c r="G373" s="56"/>
      <c r="H373" s="56"/>
      <c r="I373" s="56"/>
      <c r="J373" s="56"/>
      <c r="K373" s="56"/>
      <c r="L373" s="56"/>
      <c r="M373" s="56"/>
      <c r="N373" s="56"/>
      <c r="O373" s="56"/>
      <c r="P373" s="56"/>
      <c r="Q373" s="56"/>
      <c r="R373" s="56"/>
      <c r="S373" s="56"/>
      <c r="T373" s="56"/>
      <c r="U373" s="56"/>
      <c r="V373" s="56"/>
      <c r="W373" s="56"/>
      <c r="X373" s="56"/>
      <c r="Y373" s="56"/>
      <c r="Z373" s="56"/>
    </row>
    <row r="374" spans="1:26" ht="12.75" customHeight="1">
      <c r="A374" s="56"/>
      <c r="B374" s="56"/>
      <c r="C374" s="56"/>
      <c r="D374" s="56"/>
      <c r="E374" s="56"/>
      <c r="F374" s="56"/>
      <c r="G374" s="56"/>
      <c r="H374" s="56"/>
      <c r="I374" s="56"/>
      <c r="J374" s="56"/>
      <c r="K374" s="56"/>
      <c r="L374" s="56"/>
      <c r="M374" s="56"/>
      <c r="N374" s="56"/>
      <c r="O374" s="56"/>
      <c r="P374" s="56"/>
      <c r="Q374" s="56"/>
      <c r="R374" s="56"/>
      <c r="S374" s="56"/>
      <c r="T374" s="56"/>
      <c r="U374" s="56"/>
      <c r="V374" s="56"/>
      <c r="W374" s="56"/>
      <c r="X374" s="56"/>
      <c r="Y374" s="56"/>
      <c r="Z374" s="56"/>
    </row>
    <row r="375" spans="1:26" ht="12.75" customHeight="1">
      <c r="A375" s="56"/>
      <c r="B375" s="56"/>
      <c r="C375" s="56"/>
      <c r="D375" s="56"/>
      <c r="E375" s="56"/>
      <c r="F375" s="56"/>
      <c r="G375" s="56"/>
      <c r="H375" s="56"/>
      <c r="I375" s="56"/>
      <c r="J375" s="56"/>
      <c r="K375" s="56"/>
      <c r="L375" s="56"/>
      <c r="M375" s="56"/>
      <c r="N375" s="56"/>
      <c r="O375" s="56"/>
      <c r="P375" s="56"/>
      <c r="Q375" s="56"/>
      <c r="R375" s="56"/>
      <c r="S375" s="56"/>
      <c r="T375" s="56"/>
      <c r="U375" s="56"/>
      <c r="V375" s="56"/>
      <c r="W375" s="56"/>
      <c r="X375" s="56"/>
      <c r="Y375" s="56"/>
      <c r="Z375" s="56"/>
    </row>
    <row r="376" spans="1:26" ht="12.75" customHeight="1">
      <c r="A376" s="56"/>
      <c r="B376" s="56"/>
      <c r="C376" s="56"/>
      <c r="D376" s="56"/>
      <c r="E376" s="56"/>
      <c r="F376" s="56"/>
      <c r="G376" s="56"/>
      <c r="H376" s="56"/>
      <c r="I376" s="56"/>
      <c r="J376" s="56"/>
      <c r="K376" s="56"/>
      <c r="L376" s="56"/>
      <c r="M376" s="56"/>
      <c r="N376" s="56"/>
      <c r="O376" s="56"/>
      <c r="P376" s="56"/>
      <c r="Q376" s="56"/>
      <c r="R376" s="56"/>
      <c r="S376" s="56"/>
      <c r="T376" s="56"/>
      <c r="U376" s="56"/>
      <c r="V376" s="56"/>
      <c r="W376" s="56"/>
      <c r="X376" s="56"/>
      <c r="Y376" s="56"/>
      <c r="Z376" s="56"/>
    </row>
    <row r="377" spans="1:26" ht="12.75" customHeight="1">
      <c r="A377" s="56"/>
      <c r="B377" s="56"/>
      <c r="C377" s="56"/>
      <c r="D377" s="56"/>
      <c r="E377" s="56"/>
      <c r="F377" s="56"/>
      <c r="G377" s="56"/>
      <c r="H377" s="56"/>
      <c r="I377" s="56"/>
      <c r="J377" s="56"/>
      <c r="K377" s="56"/>
      <c r="L377" s="56"/>
      <c r="M377" s="56"/>
      <c r="N377" s="56"/>
      <c r="O377" s="56"/>
      <c r="P377" s="56"/>
      <c r="Q377" s="56"/>
      <c r="R377" s="56"/>
      <c r="S377" s="56"/>
      <c r="T377" s="56"/>
      <c r="U377" s="56"/>
      <c r="V377" s="56"/>
      <c r="W377" s="56"/>
      <c r="X377" s="56"/>
      <c r="Y377" s="56"/>
      <c r="Z377" s="56"/>
    </row>
    <row r="378" spans="1:26" ht="12.75" customHeight="1">
      <c r="A378" s="56"/>
      <c r="B378" s="56"/>
      <c r="C378" s="56"/>
      <c r="D378" s="56"/>
      <c r="E378" s="56"/>
      <c r="F378" s="56"/>
      <c r="G378" s="56"/>
      <c r="H378" s="56"/>
      <c r="I378" s="56"/>
      <c r="J378" s="56"/>
      <c r="K378" s="56"/>
      <c r="L378" s="56"/>
      <c r="M378" s="56"/>
      <c r="N378" s="56"/>
      <c r="O378" s="56"/>
      <c r="P378" s="56"/>
      <c r="Q378" s="56"/>
      <c r="R378" s="56"/>
      <c r="S378" s="56"/>
      <c r="T378" s="56"/>
      <c r="U378" s="56"/>
      <c r="V378" s="56"/>
      <c r="W378" s="56"/>
      <c r="X378" s="56"/>
      <c r="Y378" s="56"/>
      <c r="Z378" s="56"/>
    </row>
    <row r="379" spans="1:26" ht="12.75" customHeight="1">
      <c r="A379" s="56"/>
      <c r="B379" s="56"/>
      <c r="C379" s="56"/>
      <c r="D379" s="56"/>
      <c r="E379" s="56"/>
      <c r="F379" s="56"/>
      <c r="G379" s="56"/>
      <c r="H379" s="56"/>
      <c r="I379" s="56"/>
      <c r="J379" s="56"/>
      <c r="K379" s="56"/>
      <c r="L379" s="56"/>
      <c r="M379" s="56"/>
      <c r="N379" s="56"/>
      <c r="O379" s="56"/>
      <c r="P379" s="56"/>
      <c r="Q379" s="56"/>
      <c r="R379" s="56"/>
      <c r="S379" s="56"/>
      <c r="T379" s="56"/>
      <c r="U379" s="56"/>
      <c r="V379" s="56"/>
      <c r="W379" s="56"/>
      <c r="X379" s="56"/>
      <c r="Y379" s="56"/>
      <c r="Z379" s="56"/>
    </row>
    <row r="380" spans="1:26" ht="12.75" customHeight="1">
      <c r="A380" s="56"/>
      <c r="B380" s="56"/>
      <c r="C380" s="56"/>
      <c r="D380" s="56"/>
      <c r="E380" s="56"/>
      <c r="F380" s="56"/>
      <c r="G380" s="56"/>
      <c r="H380" s="56"/>
      <c r="I380" s="56"/>
      <c r="J380" s="56"/>
      <c r="K380" s="56"/>
      <c r="L380" s="56"/>
      <c r="M380" s="56"/>
      <c r="N380" s="56"/>
      <c r="O380" s="56"/>
      <c r="P380" s="56"/>
      <c r="Q380" s="56"/>
      <c r="R380" s="56"/>
      <c r="S380" s="56"/>
      <c r="T380" s="56"/>
      <c r="U380" s="56"/>
      <c r="V380" s="56"/>
      <c r="W380" s="56"/>
      <c r="X380" s="56"/>
      <c r="Y380" s="56"/>
      <c r="Z380" s="56"/>
    </row>
    <row r="381" spans="1:26" ht="12.75" customHeight="1">
      <c r="A381" s="56"/>
      <c r="B381" s="56"/>
      <c r="C381" s="56"/>
      <c r="D381" s="56"/>
      <c r="E381" s="56"/>
      <c r="F381" s="56"/>
      <c r="G381" s="56"/>
      <c r="H381" s="56"/>
      <c r="I381" s="56"/>
      <c r="J381" s="56"/>
      <c r="K381" s="56"/>
      <c r="L381" s="56"/>
      <c r="M381" s="56"/>
      <c r="N381" s="56"/>
      <c r="O381" s="56"/>
      <c r="P381" s="56"/>
      <c r="Q381" s="56"/>
      <c r="R381" s="56"/>
      <c r="S381" s="56"/>
      <c r="T381" s="56"/>
      <c r="U381" s="56"/>
      <c r="V381" s="56"/>
      <c r="W381" s="56"/>
      <c r="X381" s="56"/>
      <c r="Y381" s="56"/>
      <c r="Z381" s="56"/>
    </row>
    <row r="382" spans="1:26" ht="12.75" customHeight="1">
      <c r="A382" s="56"/>
      <c r="B382" s="56"/>
      <c r="C382" s="56"/>
      <c r="D382" s="56"/>
      <c r="E382" s="56"/>
      <c r="F382" s="56"/>
      <c r="G382" s="56"/>
      <c r="H382" s="56"/>
      <c r="I382" s="56"/>
      <c r="J382" s="56"/>
      <c r="K382" s="56"/>
      <c r="L382" s="56"/>
      <c r="M382" s="56"/>
      <c r="N382" s="56"/>
      <c r="O382" s="56"/>
      <c r="P382" s="56"/>
      <c r="Q382" s="56"/>
      <c r="R382" s="56"/>
      <c r="S382" s="56"/>
      <c r="T382" s="56"/>
      <c r="U382" s="56"/>
      <c r="V382" s="56"/>
      <c r="W382" s="56"/>
      <c r="X382" s="56"/>
      <c r="Y382" s="56"/>
      <c r="Z382" s="56"/>
    </row>
    <row r="383" spans="1:26" ht="12.75" customHeight="1">
      <c r="A383" s="56"/>
      <c r="B383" s="56"/>
      <c r="C383" s="56"/>
      <c r="D383" s="56"/>
      <c r="E383" s="56"/>
      <c r="F383" s="56"/>
      <c r="G383" s="56"/>
      <c r="H383" s="56"/>
      <c r="I383" s="56"/>
      <c r="J383" s="56"/>
      <c r="K383" s="56"/>
      <c r="L383" s="56"/>
      <c r="M383" s="56"/>
      <c r="N383" s="56"/>
      <c r="O383" s="56"/>
      <c r="P383" s="56"/>
      <c r="Q383" s="56"/>
      <c r="R383" s="56"/>
      <c r="S383" s="56"/>
      <c r="T383" s="56"/>
      <c r="U383" s="56"/>
      <c r="V383" s="56"/>
      <c r="W383" s="56"/>
      <c r="X383" s="56"/>
      <c r="Y383" s="56"/>
      <c r="Z383" s="56"/>
    </row>
    <row r="384" spans="1:26" ht="12.75" customHeight="1">
      <c r="A384" s="56"/>
      <c r="B384" s="56"/>
      <c r="C384" s="56"/>
      <c r="D384" s="56"/>
      <c r="E384" s="56"/>
      <c r="F384" s="56"/>
      <c r="G384" s="56"/>
      <c r="H384" s="56"/>
      <c r="I384" s="56"/>
      <c r="J384" s="56"/>
      <c r="K384" s="56"/>
      <c r="L384" s="56"/>
      <c r="M384" s="56"/>
      <c r="N384" s="56"/>
      <c r="O384" s="56"/>
      <c r="P384" s="56"/>
      <c r="Q384" s="56"/>
      <c r="R384" s="56"/>
      <c r="S384" s="56"/>
      <c r="T384" s="56"/>
      <c r="U384" s="56"/>
      <c r="V384" s="56"/>
      <c r="W384" s="56"/>
      <c r="X384" s="56"/>
      <c r="Y384" s="56"/>
      <c r="Z384" s="56"/>
    </row>
    <row r="385" spans="1:26" ht="12.75" customHeight="1">
      <c r="A385" s="56"/>
      <c r="B385" s="56"/>
      <c r="C385" s="56"/>
      <c r="D385" s="56"/>
      <c r="E385" s="56"/>
      <c r="F385" s="56"/>
      <c r="G385" s="56"/>
      <c r="H385" s="56"/>
      <c r="I385" s="56"/>
      <c r="J385" s="56"/>
      <c r="K385" s="56"/>
      <c r="L385" s="56"/>
      <c r="M385" s="56"/>
      <c r="N385" s="56"/>
      <c r="O385" s="56"/>
      <c r="P385" s="56"/>
      <c r="Q385" s="56"/>
      <c r="R385" s="56"/>
      <c r="S385" s="56"/>
      <c r="T385" s="56"/>
      <c r="U385" s="56"/>
      <c r="V385" s="56"/>
      <c r="W385" s="56"/>
      <c r="X385" s="56"/>
      <c r="Y385" s="56"/>
      <c r="Z385" s="56"/>
    </row>
    <row r="386" spans="1:26" ht="12.75" customHeight="1">
      <c r="A386" s="56"/>
      <c r="B386" s="56"/>
      <c r="C386" s="56"/>
      <c r="D386" s="56"/>
      <c r="E386" s="56"/>
      <c r="F386" s="56"/>
      <c r="G386" s="56"/>
      <c r="H386" s="56"/>
      <c r="I386" s="56"/>
      <c r="J386" s="56"/>
      <c r="K386" s="56"/>
      <c r="L386" s="56"/>
      <c r="M386" s="56"/>
      <c r="N386" s="56"/>
      <c r="O386" s="56"/>
      <c r="P386" s="56"/>
      <c r="Q386" s="56"/>
      <c r="R386" s="56"/>
      <c r="S386" s="56"/>
      <c r="T386" s="56"/>
      <c r="U386" s="56"/>
      <c r="V386" s="56"/>
      <c r="W386" s="56"/>
      <c r="X386" s="56"/>
      <c r="Y386" s="56"/>
      <c r="Z386" s="56"/>
    </row>
    <row r="387" spans="1:26" ht="12.75" customHeight="1">
      <c r="A387" s="56"/>
      <c r="B387" s="56"/>
      <c r="C387" s="56"/>
      <c r="D387" s="56"/>
      <c r="E387" s="56"/>
      <c r="F387" s="56"/>
      <c r="G387" s="56"/>
      <c r="H387" s="56"/>
      <c r="I387" s="56"/>
      <c r="J387" s="56"/>
      <c r="K387" s="56"/>
      <c r="L387" s="56"/>
      <c r="M387" s="56"/>
      <c r="N387" s="56"/>
      <c r="O387" s="56"/>
      <c r="P387" s="56"/>
      <c r="Q387" s="56"/>
      <c r="R387" s="56"/>
      <c r="S387" s="56"/>
      <c r="T387" s="56"/>
      <c r="U387" s="56"/>
      <c r="V387" s="56"/>
      <c r="W387" s="56"/>
      <c r="X387" s="56"/>
      <c r="Y387" s="56"/>
      <c r="Z387" s="56"/>
    </row>
    <row r="388" spans="1:26" ht="12.75" customHeight="1">
      <c r="A388" s="56"/>
      <c r="B388" s="56"/>
      <c r="C388" s="56"/>
      <c r="D388" s="56"/>
      <c r="E388" s="56"/>
      <c r="F388" s="56"/>
      <c r="G388" s="56"/>
      <c r="H388" s="56"/>
      <c r="I388" s="56"/>
      <c r="J388" s="56"/>
      <c r="K388" s="56"/>
      <c r="L388" s="56"/>
      <c r="M388" s="56"/>
      <c r="N388" s="56"/>
      <c r="O388" s="56"/>
      <c r="P388" s="56"/>
      <c r="Q388" s="56"/>
      <c r="R388" s="56"/>
      <c r="S388" s="56"/>
      <c r="T388" s="56"/>
      <c r="U388" s="56"/>
      <c r="V388" s="56"/>
      <c r="W388" s="56"/>
      <c r="X388" s="56"/>
      <c r="Y388" s="56"/>
      <c r="Z388" s="56"/>
    </row>
    <row r="389" spans="1:26" ht="12.75" customHeight="1">
      <c r="A389" s="56"/>
      <c r="B389" s="56"/>
      <c r="C389" s="56"/>
      <c r="D389" s="56"/>
      <c r="E389" s="56"/>
      <c r="F389" s="56"/>
      <c r="G389" s="56"/>
      <c r="H389" s="56"/>
      <c r="I389" s="56"/>
      <c r="J389" s="56"/>
      <c r="K389" s="56"/>
      <c r="L389" s="56"/>
      <c r="M389" s="56"/>
      <c r="N389" s="56"/>
      <c r="O389" s="56"/>
      <c r="P389" s="56"/>
      <c r="Q389" s="56"/>
      <c r="R389" s="56"/>
      <c r="S389" s="56"/>
      <c r="T389" s="56"/>
      <c r="U389" s="56"/>
      <c r="V389" s="56"/>
      <c r="W389" s="56"/>
      <c r="X389" s="56"/>
      <c r="Y389" s="56"/>
      <c r="Z389" s="56"/>
    </row>
    <row r="390" spans="1:26" ht="12.75" customHeight="1">
      <c r="A390" s="56"/>
      <c r="B390" s="56"/>
      <c r="C390" s="56"/>
      <c r="D390" s="56"/>
      <c r="E390" s="56"/>
      <c r="F390" s="56"/>
      <c r="G390" s="56"/>
      <c r="H390" s="56"/>
      <c r="I390" s="56"/>
      <c r="J390" s="56"/>
      <c r="K390" s="56"/>
      <c r="L390" s="56"/>
      <c r="M390" s="56"/>
      <c r="N390" s="56"/>
      <c r="O390" s="56"/>
      <c r="P390" s="56"/>
      <c r="Q390" s="56"/>
      <c r="R390" s="56"/>
      <c r="S390" s="56"/>
      <c r="T390" s="56"/>
      <c r="U390" s="56"/>
      <c r="V390" s="56"/>
      <c r="W390" s="56"/>
      <c r="X390" s="56"/>
      <c r="Y390" s="56"/>
      <c r="Z390" s="56"/>
    </row>
    <row r="391" spans="1:26" ht="12.75" customHeight="1">
      <c r="A391" s="56"/>
      <c r="B391" s="56"/>
      <c r="C391" s="56"/>
      <c r="D391" s="56"/>
      <c r="E391" s="56"/>
      <c r="F391" s="56"/>
      <c r="G391" s="56"/>
      <c r="H391" s="56"/>
      <c r="I391" s="56"/>
      <c r="J391" s="56"/>
      <c r="K391" s="56"/>
      <c r="L391" s="56"/>
      <c r="M391" s="56"/>
      <c r="N391" s="56"/>
      <c r="O391" s="56"/>
      <c r="P391" s="56"/>
      <c r="Q391" s="56"/>
      <c r="R391" s="56"/>
      <c r="S391" s="56"/>
      <c r="T391" s="56"/>
      <c r="U391" s="56"/>
      <c r="V391" s="56"/>
      <c r="W391" s="56"/>
      <c r="X391" s="56"/>
      <c r="Y391" s="56"/>
      <c r="Z391" s="56"/>
    </row>
    <row r="392" spans="1:26" ht="12.75" customHeight="1">
      <c r="A392" s="56"/>
      <c r="B392" s="56"/>
      <c r="C392" s="56"/>
      <c r="D392" s="56"/>
      <c r="E392" s="56"/>
      <c r="F392" s="56"/>
      <c r="G392" s="56"/>
      <c r="H392" s="56"/>
      <c r="I392" s="56"/>
      <c r="J392" s="56"/>
      <c r="K392" s="56"/>
      <c r="L392" s="56"/>
      <c r="M392" s="56"/>
      <c r="N392" s="56"/>
      <c r="O392" s="56"/>
      <c r="P392" s="56"/>
      <c r="Q392" s="56"/>
      <c r="R392" s="56"/>
      <c r="S392" s="56"/>
      <c r="T392" s="56"/>
      <c r="U392" s="56"/>
      <c r="V392" s="56"/>
      <c r="W392" s="56"/>
      <c r="X392" s="56"/>
      <c r="Y392" s="56"/>
      <c r="Z392" s="56"/>
    </row>
    <row r="393" spans="1:26" ht="12.75" customHeight="1">
      <c r="A393" s="56"/>
      <c r="B393" s="56"/>
      <c r="C393" s="56"/>
      <c r="D393" s="56"/>
      <c r="E393" s="56"/>
      <c r="F393" s="56"/>
      <c r="G393" s="56"/>
      <c r="H393" s="56"/>
      <c r="I393" s="56"/>
      <c r="J393" s="56"/>
      <c r="K393" s="56"/>
      <c r="L393" s="56"/>
      <c r="M393" s="56"/>
      <c r="N393" s="56"/>
      <c r="O393" s="56"/>
      <c r="P393" s="56"/>
      <c r="Q393" s="56"/>
      <c r="R393" s="56"/>
      <c r="S393" s="56"/>
      <c r="T393" s="56"/>
      <c r="U393" s="56"/>
      <c r="V393" s="56"/>
      <c r="W393" s="56"/>
      <c r="X393" s="56"/>
      <c r="Y393" s="56"/>
      <c r="Z393" s="56"/>
    </row>
    <row r="394" spans="1:26" ht="12.75" customHeight="1">
      <c r="A394" s="56"/>
      <c r="B394" s="56"/>
      <c r="C394" s="56"/>
      <c r="D394" s="56"/>
      <c r="E394" s="56"/>
      <c r="F394" s="56"/>
      <c r="G394" s="56"/>
      <c r="H394" s="56"/>
      <c r="I394" s="56"/>
      <c r="J394" s="56"/>
      <c r="K394" s="56"/>
      <c r="L394" s="56"/>
      <c r="M394" s="56"/>
      <c r="N394" s="56"/>
      <c r="O394" s="56"/>
      <c r="P394" s="56"/>
      <c r="Q394" s="56"/>
      <c r="R394" s="56"/>
      <c r="S394" s="56"/>
      <c r="T394" s="56"/>
      <c r="U394" s="56"/>
      <c r="V394" s="56"/>
      <c r="W394" s="56"/>
      <c r="X394" s="56"/>
      <c r="Y394" s="56"/>
      <c r="Z394" s="56"/>
    </row>
    <row r="395" spans="1:26" ht="12.75" customHeight="1">
      <c r="A395" s="56"/>
      <c r="B395" s="56"/>
      <c r="C395" s="56"/>
      <c r="D395" s="56"/>
      <c r="E395" s="56"/>
      <c r="F395" s="56"/>
      <c r="G395" s="56"/>
      <c r="H395" s="56"/>
      <c r="I395" s="56"/>
      <c r="J395" s="56"/>
      <c r="K395" s="56"/>
      <c r="L395" s="56"/>
      <c r="M395" s="56"/>
      <c r="N395" s="56"/>
      <c r="O395" s="56"/>
      <c r="P395" s="56"/>
      <c r="Q395" s="56"/>
      <c r="R395" s="56"/>
      <c r="S395" s="56"/>
      <c r="T395" s="56"/>
      <c r="U395" s="56"/>
      <c r="V395" s="56"/>
      <c r="W395" s="56"/>
      <c r="X395" s="56"/>
      <c r="Y395" s="56"/>
      <c r="Z395" s="56"/>
    </row>
    <row r="396" spans="1:26" ht="12.75" customHeight="1">
      <c r="A396" s="56"/>
      <c r="B396" s="56"/>
      <c r="C396" s="56"/>
      <c r="D396" s="56"/>
      <c r="E396" s="56"/>
      <c r="F396" s="56"/>
      <c r="G396" s="56"/>
      <c r="H396" s="56"/>
      <c r="I396" s="56"/>
      <c r="J396" s="56"/>
      <c r="K396" s="56"/>
      <c r="L396" s="56"/>
      <c r="M396" s="56"/>
      <c r="N396" s="56"/>
      <c r="O396" s="56"/>
      <c r="P396" s="56"/>
      <c r="Q396" s="56"/>
      <c r="R396" s="56"/>
      <c r="S396" s="56"/>
      <c r="T396" s="56"/>
      <c r="U396" s="56"/>
      <c r="V396" s="56"/>
      <c r="W396" s="56"/>
      <c r="X396" s="56"/>
      <c r="Y396" s="56"/>
      <c r="Z396" s="56"/>
    </row>
    <row r="397" spans="1:26" ht="12.75" customHeight="1">
      <c r="A397" s="56"/>
      <c r="B397" s="56"/>
      <c r="C397" s="56"/>
      <c r="D397" s="56"/>
      <c r="E397" s="56"/>
      <c r="F397" s="56"/>
      <c r="G397" s="56"/>
      <c r="H397" s="56"/>
      <c r="I397" s="56"/>
      <c r="J397" s="56"/>
      <c r="K397" s="56"/>
      <c r="L397" s="56"/>
      <c r="M397" s="56"/>
      <c r="N397" s="56"/>
      <c r="O397" s="56"/>
      <c r="P397" s="56"/>
      <c r="Q397" s="56"/>
      <c r="R397" s="56"/>
      <c r="S397" s="56"/>
      <c r="T397" s="56"/>
      <c r="U397" s="56"/>
      <c r="V397" s="56"/>
      <c r="W397" s="56"/>
      <c r="X397" s="56"/>
      <c r="Y397" s="56"/>
      <c r="Z397" s="56"/>
    </row>
    <row r="398" spans="1:26" ht="12.75" customHeight="1">
      <c r="A398" s="56"/>
      <c r="B398" s="56"/>
      <c r="C398" s="56"/>
      <c r="D398" s="56"/>
      <c r="E398" s="56"/>
      <c r="F398" s="56"/>
      <c r="G398" s="56"/>
      <c r="H398" s="56"/>
      <c r="I398" s="56"/>
      <c r="J398" s="56"/>
      <c r="K398" s="56"/>
      <c r="L398" s="56"/>
      <c r="M398" s="56"/>
      <c r="N398" s="56"/>
      <c r="O398" s="56"/>
      <c r="P398" s="56"/>
      <c r="Q398" s="56"/>
      <c r="R398" s="56"/>
      <c r="S398" s="56"/>
      <c r="T398" s="56"/>
      <c r="U398" s="56"/>
      <c r="V398" s="56"/>
      <c r="W398" s="56"/>
      <c r="X398" s="56"/>
      <c r="Y398" s="56"/>
      <c r="Z398" s="56"/>
    </row>
    <row r="399" spans="1:26" ht="12.75" customHeight="1">
      <c r="A399" s="56"/>
      <c r="B399" s="56"/>
      <c r="C399" s="56"/>
      <c r="D399" s="56"/>
      <c r="E399" s="56"/>
      <c r="F399" s="56"/>
      <c r="G399" s="56"/>
      <c r="H399" s="56"/>
      <c r="I399" s="56"/>
      <c r="J399" s="56"/>
      <c r="K399" s="56"/>
      <c r="L399" s="56"/>
      <c r="M399" s="56"/>
      <c r="N399" s="56"/>
      <c r="O399" s="56"/>
      <c r="P399" s="56"/>
      <c r="Q399" s="56"/>
      <c r="R399" s="56"/>
      <c r="S399" s="56"/>
      <c r="T399" s="56"/>
      <c r="U399" s="56"/>
      <c r="V399" s="56"/>
      <c r="W399" s="56"/>
      <c r="X399" s="56"/>
      <c r="Y399" s="56"/>
      <c r="Z399" s="56"/>
    </row>
    <row r="400" spans="1:26" ht="12.75" customHeight="1">
      <c r="A400" s="56"/>
      <c r="B400" s="56"/>
      <c r="C400" s="56"/>
      <c r="D400" s="56"/>
      <c r="E400" s="56"/>
      <c r="F400" s="56"/>
      <c r="G400" s="56"/>
      <c r="H400" s="56"/>
      <c r="I400" s="56"/>
      <c r="J400" s="56"/>
      <c r="K400" s="56"/>
      <c r="L400" s="56"/>
      <c r="M400" s="56"/>
      <c r="N400" s="56"/>
      <c r="O400" s="56"/>
      <c r="P400" s="56"/>
      <c r="Q400" s="56"/>
      <c r="R400" s="56"/>
      <c r="S400" s="56"/>
      <c r="T400" s="56"/>
      <c r="U400" s="56"/>
      <c r="V400" s="56"/>
      <c r="W400" s="56"/>
      <c r="X400" s="56"/>
      <c r="Y400" s="56"/>
      <c r="Z400" s="56"/>
    </row>
    <row r="401" spans="1:26" ht="12.75" customHeight="1">
      <c r="A401" s="56"/>
      <c r="B401" s="56"/>
      <c r="C401" s="56"/>
      <c r="D401" s="56"/>
      <c r="E401" s="56"/>
      <c r="F401" s="56"/>
      <c r="G401" s="56"/>
      <c r="H401" s="56"/>
      <c r="I401" s="56"/>
      <c r="J401" s="56"/>
      <c r="K401" s="56"/>
      <c r="L401" s="56"/>
      <c r="M401" s="56"/>
      <c r="N401" s="56"/>
      <c r="O401" s="56"/>
      <c r="P401" s="56"/>
      <c r="Q401" s="56"/>
      <c r="R401" s="56"/>
      <c r="S401" s="56"/>
      <c r="T401" s="56"/>
      <c r="U401" s="56"/>
      <c r="V401" s="56"/>
      <c r="W401" s="56"/>
      <c r="X401" s="56"/>
      <c r="Y401" s="56"/>
      <c r="Z401" s="56"/>
    </row>
    <row r="402" spans="1:26" ht="12.75" customHeight="1">
      <c r="A402" s="56"/>
      <c r="B402" s="56"/>
      <c r="C402" s="56"/>
      <c r="D402" s="56"/>
      <c r="E402" s="56"/>
      <c r="F402" s="56"/>
      <c r="G402" s="56"/>
      <c r="H402" s="56"/>
      <c r="I402" s="56"/>
      <c r="J402" s="56"/>
      <c r="K402" s="56"/>
      <c r="L402" s="56"/>
      <c r="M402" s="56"/>
      <c r="N402" s="56"/>
      <c r="O402" s="56"/>
      <c r="P402" s="56"/>
      <c r="Q402" s="56"/>
      <c r="R402" s="56"/>
      <c r="S402" s="56"/>
      <c r="T402" s="56"/>
      <c r="U402" s="56"/>
      <c r="V402" s="56"/>
      <c r="W402" s="56"/>
      <c r="X402" s="56"/>
      <c r="Y402" s="56"/>
      <c r="Z402" s="56"/>
    </row>
    <row r="403" spans="1:26" ht="12.75" customHeight="1">
      <c r="A403" s="56"/>
      <c r="B403" s="56"/>
      <c r="C403" s="56"/>
      <c r="D403" s="56"/>
      <c r="E403" s="56"/>
      <c r="F403" s="56"/>
      <c r="G403" s="56"/>
      <c r="H403" s="56"/>
      <c r="I403" s="56"/>
      <c r="J403" s="56"/>
      <c r="K403" s="56"/>
      <c r="L403" s="56"/>
      <c r="M403" s="56"/>
      <c r="N403" s="56"/>
      <c r="O403" s="56"/>
      <c r="P403" s="56"/>
      <c r="Q403" s="56"/>
      <c r="R403" s="56"/>
      <c r="S403" s="56"/>
      <c r="T403" s="56"/>
      <c r="U403" s="56"/>
      <c r="V403" s="56"/>
      <c r="W403" s="56"/>
      <c r="X403" s="56"/>
      <c r="Y403" s="56"/>
      <c r="Z403" s="56"/>
    </row>
    <row r="404" spans="1:26" ht="12.75" customHeight="1">
      <c r="A404" s="56"/>
      <c r="B404" s="56"/>
      <c r="C404" s="56"/>
      <c r="D404" s="56"/>
      <c r="E404" s="56"/>
      <c r="F404" s="56"/>
      <c r="G404" s="56"/>
      <c r="H404" s="56"/>
      <c r="I404" s="56"/>
      <c r="J404" s="56"/>
      <c r="K404" s="56"/>
      <c r="L404" s="56"/>
      <c r="M404" s="56"/>
      <c r="N404" s="56"/>
      <c r="O404" s="56"/>
      <c r="P404" s="56"/>
      <c r="Q404" s="56"/>
      <c r="R404" s="56"/>
      <c r="S404" s="56"/>
      <c r="T404" s="56"/>
      <c r="U404" s="56"/>
      <c r="V404" s="56"/>
      <c r="W404" s="56"/>
      <c r="X404" s="56"/>
      <c r="Y404" s="56"/>
      <c r="Z404" s="56"/>
    </row>
    <row r="405" spans="1:26" ht="12.75" customHeight="1">
      <c r="A405" s="56"/>
      <c r="B405" s="56"/>
      <c r="C405" s="56"/>
      <c r="D405" s="56"/>
      <c r="E405" s="56"/>
      <c r="F405" s="56"/>
      <c r="G405" s="56"/>
      <c r="H405" s="56"/>
      <c r="I405" s="56"/>
      <c r="J405" s="56"/>
      <c r="K405" s="56"/>
      <c r="L405" s="56"/>
      <c r="M405" s="56"/>
      <c r="N405" s="56"/>
      <c r="O405" s="56"/>
      <c r="P405" s="56"/>
      <c r="Q405" s="56"/>
      <c r="R405" s="56"/>
      <c r="S405" s="56"/>
      <c r="T405" s="56"/>
      <c r="U405" s="56"/>
      <c r="V405" s="56"/>
      <c r="W405" s="56"/>
      <c r="X405" s="56"/>
      <c r="Y405" s="56"/>
      <c r="Z405" s="56"/>
    </row>
    <row r="406" spans="1:26" ht="12.75" customHeight="1">
      <c r="A406" s="56"/>
      <c r="B406" s="56"/>
      <c r="C406" s="56"/>
      <c r="D406" s="56"/>
      <c r="E406" s="56"/>
      <c r="F406" s="56"/>
      <c r="G406" s="56"/>
      <c r="H406" s="56"/>
      <c r="I406" s="56"/>
      <c r="J406" s="56"/>
      <c r="K406" s="56"/>
      <c r="L406" s="56"/>
      <c r="M406" s="56"/>
      <c r="N406" s="56"/>
      <c r="O406" s="56"/>
      <c r="P406" s="56"/>
      <c r="Q406" s="56"/>
      <c r="R406" s="56"/>
      <c r="S406" s="56"/>
      <c r="T406" s="56"/>
      <c r="U406" s="56"/>
      <c r="V406" s="56"/>
      <c r="W406" s="56"/>
      <c r="X406" s="56"/>
      <c r="Y406" s="56"/>
      <c r="Z406" s="56"/>
    </row>
    <row r="407" spans="1:26" ht="12.75" customHeight="1">
      <c r="A407" s="56"/>
      <c r="B407" s="56"/>
      <c r="C407" s="56"/>
      <c r="D407" s="56"/>
      <c r="E407" s="56"/>
      <c r="F407" s="56"/>
      <c r="G407" s="56"/>
      <c r="H407" s="56"/>
      <c r="I407" s="56"/>
      <c r="J407" s="56"/>
      <c r="K407" s="56"/>
      <c r="L407" s="56"/>
      <c r="M407" s="56"/>
      <c r="N407" s="56"/>
      <c r="O407" s="56"/>
      <c r="P407" s="56"/>
      <c r="Q407" s="56"/>
      <c r="R407" s="56"/>
      <c r="S407" s="56"/>
      <c r="T407" s="56"/>
      <c r="U407" s="56"/>
      <c r="V407" s="56"/>
      <c r="W407" s="56"/>
      <c r="X407" s="56"/>
      <c r="Y407" s="56"/>
      <c r="Z407" s="56"/>
    </row>
    <row r="408" spans="1:26" ht="12.75" customHeight="1">
      <c r="A408" s="56"/>
      <c r="B408" s="56"/>
      <c r="C408" s="56"/>
      <c r="D408" s="56"/>
      <c r="E408" s="56"/>
      <c r="F408" s="56"/>
      <c r="G408" s="56"/>
      <c r="H408" s="56"/>
      <c r="I408" s="56"/>
      <c r="J408" s="56"/>
      <c r="K408" s="56"/>
      <c r="L408" s="56"/>
      <c r="M408" s="56"/>
      <c r="N408" s="56"/>
      <c r="O408" s="56"/>
      <c r="P408" s="56"/>
      <c r="Q408" s="56"/>
      <c r="R408" s="56"/>
      <c r="S408" s="56"/>
      <c r="T408" s="56"/>
      <c r="U408" s="56"/>
      <c r="V408" s="56"/>
      <c r="W408" s="56"/>
      <c r="X408" s="56"/>
      <c r="Y408" s="56"/>
      <c r="Z408" s="56"/>
    </row>
    <row r="409" spans="1:26" ht="12.75" customHeight="1">
      <c r="A409" s="56"/>
      <c r="B409" s="56"/>
      <c r="C409" s="56"/>
      <c r="D409" s="56"/>
      <c r="E409" s="56"/>
      <c r="F409" s="56"/>
      <c r="G409" s="56"/>
      <c r="H409" s="56"/>
      <c r="I409" s="56"/>
      <c r="J409" s="56"/>
      <c r="K409" s="56"/>
      <c r="L409" s="56"/>
      <c r="M409" s="56"/>
      <c r="N409" s="56"/>
      <c r="O409" s="56"/>
      <c r="P409" s="56"/>
      <c r="Q409" s="56"/>
      <c r="R409" s="56"/>
      <c r="S409" s="56"/>
      <c r="T409" s="56"/>
      <c r="U409" s="56"/>
      <c r="V409" s="56"/>
      <c r="W409" s="56"/>
      <c r="X409" s="56"/>
      <c r="Y409" s="56"/>
      <c r="Z409" s="56"/>
    </row>
    <row r="410" spans="1:26" ht="12.75" customHeight="1">
      <c r="A410" s="56"/>
      <c r="B410" s="56"/>
      <c r="C410" s="56"/>
      <c r="D410" s="56"/>
      <c r="E410" s="56"/>
      <c r="F410" s="56"/>
      <c r="G410" s="56"/>
      <c r="H410" s="56"/>
      <c r="I410" s="56"/>
      <c r="J410" s="56"/>
      <c r="K410" s="56"/>
      <c r="L410" s="56"/>
      <c r="M410" s="56"/>
      <c r="N410" s="56"/>
      <c r="O410" s="56"/>
      <c r="P410" s="56"/>
      <c r="Q410" s="56"/>
      <c r="R410" s="56"/>
      <c r="S410" s="56"/>
      <c r="T410" s="56"/>
      <c r="U410" s="56"/>
      <c r="V410" s="56"/>
      <c r="W410" s="56"/>
      <c r="X410" s="56"/>
      <c r="Y410" s="56"/>
      <c r="Z410" s="56"/>
    </row>
    <row r="411" spans="1:26" ht="12.75" customHeight="1">
      <c r="A411" s="56"/>
      <c r="B411" s="56"/>
      <c r="C411" s="56"/>
      <c r="D411" s="56"/>
      <c r="E411" s="56"/>
      <c r="F411" s="56"/>
      <c r="G411" s="56"/>
      <c r="H411" s="56"/>
      <c r="I411" s="56"/>
      <c r="J411" s="56"/>
      <c r="K411" s="56"/>
      <c r="L411" s="56"/>
      <c r="M411" s="56"/>
      <c r="N411" s="56"/>
      <c r="O411" s="56"/>
      <c r="P411" s="56"/>
      <c r="Q411" s="56"/>
      <c r="R411" s="56"/>
      <c r="S411" s="56"/>
      <c r="T411" s="56"/>
      <c r="U411" s="56"/>
      <c r="V411" s="56"/>
      <c r="W411" s="56"/>
      <c r="X411" s="56"/>
      <c r="Y411" s="56"/>
      <c r="Z411" s="56"/>
    </row>
    <row r="412" spans="1:26" ht="12.75" customHeight="1">
      <c r="A412" s="56"/>
      <c r="B412" s="56"/>
      <c r="C412" s="56"/>
      <c r="D412" s="56"/>
      <c r="E412" s="56"/>
      <c r="F412" s="56"/>
      <c r="G412" s="56"/>
      <c r="H412" s="56"/>
      <c r="I412" s="56"/>
      <c r="J412" s="56"/>
      <c r="K412" s="56"/>
      <c r="L412" s="56"/>
      <c r="M412" s="56"/>
      <c r="N412" s="56"/>
      <c r="O412" s="56"/>
      <c r="P412" s="56"/>
      <c r="Q412" s="56"/>
      <c r="R412" s="56"/>
      <c r="S412" s="56"/>
      <c r="T412" s="56"/>
      <c r="U412" s="56"/>
      <c r="V412" s="56"/>
      <c r="W412" s="56"/>
      <c r="X412" s="56"/>
      <c r="Y412" s="56"/>
      <c r="Z412" s="56"/>
    </row>
    <row r="413" spans="1:26" ht="12.75" customHeight="1">
      <c r="A413" s="56"/>
      <c r="B413" s="56"/>
      <c r="C413" s="56"/>
      <c r="D413" s="56"/>
      <c r="E413" s="56"/>
      <c r="F413" s="56"/>
      <c r="G413" s="56"/>
      <c r="H413" s="56"/>
      <c r="I413" s="56"/>
      <c r="J413" s="56"/>
      <c r="K413" s="56"/>
      <c r="L413" s="56"/>
      <c r="M413" s="56"/>
      <c r="N413" s="56"/>
      <c r="O413" s="56"/>
      <c r="P413" s="56"/>
      <c r="Q413" s="56"/>
      <c r="R413" s="56"/>
      <c r="S413" s="56"/>
      <c r="T413" s="56"/>
      <c r="U413" s="56"/>
      <c r="V413" s="56"/>
      <c r="W413" s="56"/>
      <c r="X413" s="56"/>
      <c r="Y413" s="56"/>
      <c r="Z413" s="56"/>
    </row>
    <row r="414" spans="1:26" ht="12.75" customHeight="1">
      <c r="A414" s="56"/>
      <c r="B414" s="56"/>
      <c r="C414" s="56"/>
      <c r="D414" s="56"/>
      <c r="E414" s="56"/>
      <c r="F414" s="56"/>
      <c r="G414" s="56"/>
      <c r="H414" s="56"/>
      <c r="I414" s="56"/>
      <c r="J414" s="56"/>
      <c r="K414" s="56"/>
      <c r="L414" s="56"/>
      <c r="M414" s="56"/>
      <c r="N414" s="56"/>
      <c r="O414" s="56"/>
      <c r="P414" s="56"/>
      <c r="Q414" s="56"/>
      <c r="R414" s="56"/>
      <c r="S414" s="56"/>
      <c r="T414" s="56"/>
      <c r="U414" s="56"/>
      <c r="V414" s="56"/>
      <c r="W414" s="56"/>
      <c r="X414" s="56"/>
      <c r="Y414" s="56"/>
      <c r="Z414" s="56"/>
    </row>
    <row r="415" spans="1:26" ht="12.75" customHeight="1">
      <c r="A415" s="56"/>
      <c r="B415" s="56"/>
      <c r="C415" s="56"/>
      <c r="D415" s="56"/>
      <c r="E415" s="56"/>
      <c r="F415" s="56"/>
      <c r="G415" s="56"/>
      <c r="H415" s="56"/>
      <c r="I415" s="56"/>
      <c r="J415" s="56"/>
      <c r="K415" s="56"/>
      <c r="L415" s="56"/>
      <c r="M415" s="56"/>
      <c r="N415" s="56"/>
      <c r="O415" s="56"/>
      <c r="P415" s="56"/>
      <c r="Q415" s="56"/>
      <c r="R415" s="56"/>
      <c r="S415" s="56"/>
      <c r="T415" s="56"/>
      <c r="U415" s="56"/>
      <c r="V415" s="56"/>
      <c r="W415" s="56"/>
      <c r="X415" s="56"/>
      <c r="Y415" s="56"/>
      <c r="Z415" s="56"/>
    </row>
    <row r="416" spans="1:26" ht="12.75" customHeight="1">
      <c r="A416" s="56"/>
      <c r="B416" s="56"/>
      <c r="C416" s="56"/>
      <c r="D416" s="56"/>
      <c r="E416" s="56"/>
      <c r="F416" s="56"/>
      <c r="G416" s="56"/>
      <c r="H416" s="56"/>
      <c r="I416" s="56"/>
      <c r="J416" s="56"/>
      <c r="K416" s="56"/>
      <c r="L416" s="56"/>
      <c r="M416" s="56"/>
      <c r="N416" s="56"/>
      <c r="O416" s="56"/>
      <c r="P416" s="56"/>
      <c r="Q416" s="56"/>
      <c r="R416" s="56"/>
      <c r="S416" s="56"/>
      <c r="T416" s="56"/>
      <c r="U416" s="56"/>
      <c r="V416" s="56"/>
      <c r="W416" s="56"/>
      <c r="X416" s="56"/>
      <c r="Y416" s="56"/>
      <c r="Z416" s="56"/>
    </row>
    <row r="417" spans="1:26" ht="12.75" customHeight="1">
      <c r="A417" s="56"/>
      <c r="B417" s="56"/>
      <c r="C417" s="56"/>
      <c r="D417" s="56"/>
      <c r="E417" s="56"/>
      <c r="F417" s="56"/>
      <c r="G417" s="56"/>
      <c r="H417" s="56"/>
      <c r="I417" s="56"/>
      <c r="J417" s="56"/>
      <c r="K417" s="56"/>
      <c r="L417" s="56"/>
      <c r="M417" s="56"/>
      <c r="N417" s="56"/>
      <c r="O417" s="56"/>
      <c r="P417" s="56"/>
      <c r="Q417" s="56"/>
      <c r="R417" s="56"/>
      <c r="S417" s="56"/>
      <c r="T417" s="56"/>
      <c r="U417" s="56"/>
      <c r="V417" s="56"/>
      <c r="W417" s="56"/>
      <c r="X417" s="56"/>
      <c r="Y417" s="56"/>
      <c r="Z417" s="56"/>
    </row>
    <row r="418" spans="1:26" ht="12.75" customHeight="1">
      <c r="A418" s="56"/>
      <c r="B418" s="56"/>
      <c r="C418" s="56"/>
      <c r="D418" s="56"/>
      <c r="E418" s="56"/>
      <c r="F418" s="56"/>
      <c r="G418" s="56"/>
      <c r="H418" s="56"/>
      <c r="I418" s="56"/>
      <c r="J418" s="56"/>
      <c r="K418" s="56"/>
      <c r="L418" s="56"/>
      <c r="M418" s="56"/>
      <c r="N418" s="56"/>
      <c r="O418" s="56"/>
      <c r="P418" s="56"/>
      <c r="Q418" s="56"/>
      <c r="R418" s="56"/>
      <c r="S418" s="56"/>
      <c r="T418" s="56"/>
      <c r="U418" s="56"/>
      <c r="V418" s="56"/>
      <c r="W418" s="56"/>
      <c r="X418" s="56"/>
      <c r="Y418" s="56"/>
      <c r="Z418" s="56"/>
    </row>
    <row r="419" spans="1:26" ht="12.75" customHeight="1">
      <c r="A419" s="56"/>
      <c r="B419" s="56"/>
      <c r="C419" s="56"/>
      <c r="D419" s="56"/>
      <c r="E419" s="56"/>
      <c r="F419" s="56"/>
      <c r="G419" s="56"/>
      <c r="H419" s="56"/>
      <c r="I419" s="56"/>
      <c r="J419" s="56"/>
      <c r="K419" s="56"/>
      <c r="L419" s="56"/>
      <c r="M419" s="56"/>
      <c r="N419" s="56"/>
      <c r="O419" s="56"/>
      <c r="P419" s="56"/>
      <c r="Q419" s="56"/>
      <c r="R419" s="56"/>
      <c r="S419" s="56"/>
      <c r="T419" s="56"/>
      <c r="U419" s="56"/>
      <c r="V419" s="56"/>
      <c r="W419" s="56"/>
      <c r="X419" s="56"/>
      <c r="Y419" s="56"/>
      <c r="Z419" s="56"/>
    </row>
    <row r="420" spans="1:26" ht="12.75" customHeight="1">
      <c r="A420" s="56"/>
      <c r="B420" s="56"/>
      <c r="C420" s="56"/>
      <c r="D420" s="56"/>
      <c r="E420" s="56"/>
      <c r="F420" s="56"/>
      <c r="G420" s="56"/>
      <c r="H420" s="56"/>
      <c r="I420" s="56"/>
      <c r="J420" s="56"/>
      <c r="K420" s="56"/>
      <c r="L420" s="56"/>
      <c r="M420" s="56"/>
      <c r="N420" s="56"/>
      <c r="O420" s="56"/>
      <c r="P420" s="56"/>
      <c r="Q420" s="56"/>
      <c r="R420" s="56"/>
      <c r="S420" s="56"/>
      <c r="T420" s="56"/>
      <c r="U420" s="56"/>
      <c r="V420" s="56"/>
      <c r="W420" s="56"/>
      <c r="X420" s="56"/>
      <c r="Y420" s="56"/>
      <c r="Z420" s="56"/>
    </row>
    <row r="421" spans="1:26" ht="12.75" customHeight="1">
      <c r="A421" s="56"/>
      <c r="B421" s="56"/>
      <c r="C421" s="56"/>
      <c r="D421" s="56"/>
      <c r="E421" s="56"/>
      <c r="F421" s="56"/>
      <c r="G421" s="56"/>
      <c r="H421" s="56"/>
      <c r="I421" s="56"/>
      <c r="J421" s="56"/>
      <c r="K421" s="56"/>
      <c r="L421" s="56"/>
      <c r="M421" s="56"/>
      <c r="N421" s="56"/>
      <c r="O421" s="56"/>
      <c r="P421" s="56"/>
      <c r="Q421" s="56"/>
      <c r="R421" s="56"/>
      <c r="S421" s="56"/>
      <c r="T421" s="56"/>
      <c r="U421" s="56"/>
      <c r="V421" s="56"/>
      <c r="W421" s="56"/>
      <c r="X421" s="56"/>
      <c r="Y421" s="56"/>
      <c r="Z421" s="56"/>
    </row>
    <row r="422" spans="1:26" ht="12.75" customHeight="1">
      <c r="A422" s="56"/>
      <c r="B422" s="56"/>
      <c r="C422" s="56"/>
      <c r="D422" s="56"/>
      <c r="E422" s="56"/>
      <c r="F422" s="56"/>
      <c r="G422" s="56"/>
      <c r="H422" s="56"/>
      <c r="I422" s="56"/>
      <c r="J422" s="56"/>
      <c r="K422" s="56"/>
      <c r="L422" s="56"/>
      <c r="M422" s="56"/>
      <c r="N422" s="56"/>
      <c r="O422" s="56"/>
      <c r="P422" s="56"/>
      <c r="Q422" s="56"/>
      <c r="R422" s="56"/>
      <c r="S422" s="56"/>
      <c r="T422" s="56"/>
      <c r="U422" s="56"/>
      <c r="V422" s="56"/>
      <c r="W422" s="56"/>
      <c r="X422" s="56"/>
      <c r="Y422" s="56"/>
      <c r="Z422" s="56"/>
    </row>
    <row r="423" spans="1:26" ht="12.75" customHeight="1">
      <c r="A423" s="56"/>
      <c r="B423" s="56"/>
      <c r="C423" s="56"/>
      <c r="D423" s="56"/>
      <c r="E423" s="56"/>
      <c r="F423" s="56"/>
      <c r="G423" s="56"/>
      <c r="H423" s="56"/>
      <c r="I423" s="56"/>
      <c r="J423" s="56"/>
      <c r="K423" s="56"/>
      <c r="L423" s="56"/>
      <c r="M423" s="56"/>
      <c r="N423" s="56"/>
      <c r="O423" s="56"/>
      <c r="P423" s="56"/>
      <c r="Q423" s="56"/>
      <c r="R423" s="56"/>
      <c r="S423" s="56"/>
      <c r="T423" s="56"/>
      <c r="U423" s="56"/>
      <c r="V423" s="56"/>
      <c r="W423" s="56"/>
      <c r="X423" s="56"/>
      <c r="Y423" s="56"/>
      <c r="Z423" s="56"/>
    </row>
    <row r="424" spans="1:26" ht="12.75" customHeight="1">
      <c r="A424" s="56"/>
      <c r="B424" s="56"/>
      <c r="C424" s="56"/>
      <c r="D424" s="56"/>
      <c r="E424" s="56"/>
      <c r="F424" s="56"/>
      <c r="G424" s="56"/>
      <c r="H424" s="56"/>
      <c r="I424" s="56"/>
      <c r="J424" s="56"/>
      <c r="K424" s="56"/>
      <c r="L424" s="56"/>
      <c r="M424" s="56"/>
      <c r="N424" s="56"/>
      <c r="O424" s="56"/>
      <c r="P424" s="56"/>
      <c r="Q424" s="56"/>
      <c r="R424" s="56"/>
      <c r="S424" s="56"/>
      <c r="T424" s="56"/>
      <c r="U424" s="56"/>
      <c r="V424" s="56"/>
      <c r="W424" s="56"/>
      <c r="X424" s="56"/>
      <c r="Y424" s="56"/>
      <c r="Z424" s="56"/>
    </row>
    <row r="425" spans="1:26" ht="12.75" customHeight="1">
      <c r="A425" s="56"/>
      <c r="B425" s="56"/>
      <c r="C425" s="56"/>
      <c r="D425" s="56"/>
      <c r="E425" s="56"/>
      <c r="F425" s="56"/>
      <c r="G425" s="56"/>
      <c r="H425" s="56"/>
      <c r="I425" s="56"/>
      <c r="J425" s="56"/>
      <c r="K425" s="56"/>
      <c r="L425" s="56"/>
      <c r="M425" s="56"/>
      <c r="N425" s="56"/>
      <c r="O425" s="56"/>
      <c r="P425" s="56"/>
      <c r="Q425" s="56"/>
      <c r="R425" s="56"/>
      <c r="S425" s="56"/>
      <c r="T425" s="56"/>
      <c r="U425" s="56"/>
      <c r="V425" s="56"/>
      <c r="W425" s="56"/>
      <c r="X425" s="56"/>
      <c r="Y425" s="56"/>
      <c r="Z425" s="56"/>
    </row>
    <row r="426" spans="1:26" ht="12.75" customHeight="1">
      <c r="A426" s="56"/>
      <c r="B426" s="56"/>
      <c r="C426" s="56"/>
      <c r="D426" s="56"/>
      <c r="E426" s="56"/>
      <c r="F426" s="56"/>
      <c r="G426" s="56"/>
      <c r="H426" s="56"/>
      <c r="I426" s="56"/>
      <c r="J426" s="56"/>
      <c r="K426" s="56"/>
      <c r="L426" s="56"/>
      <c r="M426" s="56"/>
      <c r="N426" s="56"/>
      <c r="O426" s="56"/>
      <c r="P426" s="56"/>
      <c r="Q426" s="56"/>
      <c r="R426" s="56"/>
      <c r="S426" s="56"/>
      <c r="T426" s="56"/>
      <c r="U426" s="56"/>
      <c r="V426" s="56"/>
      <c r="W426" s="56"/>
      <c r="X426" s="56"/>
      <c r="Y426" s="56"/>
      <c r="Z426" s="56"/>
    </row>
    <row r="427" spans="1:26" ht="12.75" customHeight="1">
      <c r="A427" s="56"/>
      <c r="B427" s="56"/>
      <c r="C427" s="56"/>
      <c r="D427" s="56"/>
      <c r="E427" s="56"/>
      <c r="F427" s="56"/>
      <c r="G427" s="56"/>
      <c r="H427" s="56"/>
      <c r="I427" s="56"/>
      <c r="J427" s="56"/>
      <c r="K427" s="56"/>
      <c r="L427" s="56"/>
      <c r="M427" s="56"/>
      <c r="N427" s="56"/>
      <c r="O427" s="56"/>
      <c r="P427" s="56"/>
      <c r="Q427" s="56"/>
      <c r="R427" s="56"/>
      <c r="S427" s="56"/>
      <c r="T427" s="56"/>
      <c r="U427" s="56"/>
      <c r="V427" s="56"/>
      <c r="W427" s="56"/>
      <c r="X427" s="56"/>
      <c r="Y427" s="56"/>
      <c r="Z427" s="56"/>
    </row>
    <row r="428" spans="1:26" ht="12.75" customHeight="1">
      <c r="A428" s="56"/>
      <c r="B428" s="56"/>
      <c r="C428" s="56"/>
      <c r="D428" s="56"/>
      <c r="E428" s="56"/>
      <c r="F428" s="56"/>
      <c r="G428" s="56"/>
      <c r="H428" s="56"/>
      <c r="I428" s="56"/>
      <c r="J428" s="56"/>
      <c r="K428" s="56"/>
      <c r="L428" s="56"/>
      <c r="M428" s="56"/>
      <c r="N428" s="56"/>
      <c r="O428" s="56"/>
      <c r="P428" s="56"/>
      <c r="Q428" s="56"/>
      <c r="R428" s="56"/>
      <c r="S428" s="56"/>
      <c r="T428" s="56"/>
      <c r="U428" s="56"/>
      <c r="V428" s="56"/>
      <c r="W428" s="56"/>
      <c r="X428" s="56"/>
      <c r="Y428" s="56"/>
      <c r="Z428" s="56"/>
    </row>
    <row r="429" spans="1:26" ht="12.75" customHeight="1">
      <c r="A429" s="56"/>
      <c r="B429" s="56"/>
      <c r="C429" s="56"/>
      <c r="D429" s="56"/>
      <c r="E429" s="56"/>
      <c r="F429" s="56"/>
      <c r="G429" s="56"/>
      <c r="H429" s="56"/>
      <c r="I429" s="56"/>
      <c r="J429" s="56"/>
      <c r="K429" s="56"/>
      <c r="L429" s="56"/>
      <c r="M429" s="56"/>
      <c r="N429" s="56"/>
      <c r="O429" s="56"/>
      <c r="P429" s="56"/>
      <c r="Q429" s="56"/>
      <c r="R429" s="56"/>
      <c r="S429" s="56"/>
      <c r="T429" s="56"/>
      <c r="U429" s="56"/>
      <c r="V429" s="56"/>
      <c r="W429" s="56"/>
      <c r="X429" s="56"/>
      <c r="Y429" s="56"/>
      <c r="Z429" s="56"/>
    </row>
    <row r="430" spans="1:26" ht="12.75" customHeight="1">
      <c r="A430" s="56"/>
      <c r="B430" s="56"/>
      <c r="C430" s="56"/>
      <c r="D430" s="56"/>
      <c r="E430" s="56"/>
      <c r="F430" s="56"/>
      <c r="G430" s="56"/>
      <c r="H430" s="56"/>
      <c r="I430" s="56"/>
      <c r="J430" s="56"/>
      <c r="K430" s="56"/>
      <c r="L430" s="56"/>
      <c r="M430" s="56"/>
      <c r="N430" s="56"/>
      <c r="O430" s="56"/>
      <c r="P430" s="56"/>
      <c r="Q430" s="56"/>
      <c r="R430" s="56"/>
      <c r="S430" s="56"/>
      <c r="T430" s="56"/>
      <c r="U430" s="56"/>
      <c r="V430" s="56"/>
      <c r="W430" s="56"/>
      <c r="X430" s="56"/>
      <c r="Y430" s="56"/>
      <c r="Z430" s="56"/>
    </row>
    <row r="431" spans="1:26" ht="12.75" customHeight="1">
      <c r="A431" s="56"/>
      <c r="B431" s="56"/>
      <c r="C431" s="56"/>
      <c r="D431" s="56"/>
      <c r="E431" s="56"/>
      <c r="F431" s="56"/>
      <c r="G431" s="56"/>
      <c r="H431" s="56"/>
      <c r="I431" s="56"/>
      <c r="J431" s="56"/>
      <c r="K431" s="56"/>
      <c r="L431" s="56"/>
      <c r="M431" s="56"/>
      <c r="N431" s="56"/>
      <c r="O431" s="56"/>
      <c r="P431" s="56"/>
      <c r="Q431" s="56"/>
      <c r="R431" s="56"/>
      <c r="S431" s="56"/>
      <c r="T431" s="56"/>
      <c r="U431" s="56"/>
      <c r="V431" s="56"/>
      <c r="W431" s="56"/>
      <c r="X431" s="56"/>
      <c r="Y431" s="56"/>
      <c r="Z431" s="56"/>
    </row>
    <row r="432" spans="1:26" ht="12.75" customHeight="1">
      <c r="A432" s="56"/>
      <c r="B432" s="56"/>
      <c r="C432" s="56"/>
      <c r="D432" s="56"/>
      <c r="E432" s="56"/>
      <c r="F432" s="56"/>
      <c r="G432" s="56"/>
      <c r="H432" s="56"/>
      <c r="I432" s="56"/>
      <c r="J432" s="56"/>
      <c r="K432" s="56"/>
      <c r="L432" s="56"/>
      <c r="M432" s="56"/>
      <c r="N432" s="56"/>
      <c r="O432" s="56"/>
      <c r="P432" s="56"/>
      <c r="Q432" s="56"/>
      <c r="R432" s="56"/>
      <c r="S432" s="56"/>
      <c r="T432" s="56"/>
      <c r="U432" s="56"/>
      <c r="V432" s="56"/>
      <c r="W432" s="56"/>
      <c r="X432" s="56"/>
      <c r="Y432" s="56"/>
      <c r="Z432" s="56"/>
    </row>
    <row r="433" spans="1:26" ht="12.75" customHeight="1">
      <c r="A433" s="56"/>
      <c r="B433" s="56"/>
      <c r="C433" s="56"/>
      <c r="D433" s="56"/>
      <c r="E433" s="56"/>
      <c r="F433" s="56"/>
      <c r="G433" s="56"/>
      <c r="H433" s="56"/>
      <c r="I433" s="56"/>
      <c r="J433" s="56"/>
      <c r="K433" s="56"/>
      <c r="L433" s="56"/>
      <c r="M433" s="56"/>
      <c r="N433" s="56"/>
      <c r="O433" s="56"/>
      <c r="P433" s="56"/>
      <c r="Q433" s="56"/>
      <c r="R433" s="56"/>
      <c r="S433" s="56"/>
      <c r="T433" s="56"/>
      <c r="U433" s="56"/>
      <c r="V433" s="56"/>
      <c r="W433" s="56"/>
      <c r="X433" s="56"/>
      <c r="Y433" s="56"/>
      <c r="Z433" s="56"/>
    </row>
    <row r="434" spans="1:26" ht="12.75" customHeight="1">
      <c r="A434" s="56"/>
      <c r="B434" s="56"/>
      <c r="C434" s="56"/>
      <c r="D434" s="56"/>
      <c r="E434" s="56"/>
      <c r="F434" s="56"/>
      <c r="G434" s="56"/>
      <c r="H434" s="56"/>
      <c r="I434" s="56"/>
      <c r="J434" s="56"/>
      <c r="K434" s="56"/>
      <c r="L434" s="56"/>
      <c r="M434" s="56"/>
      <c r="N434" s="56"/>
      <c r="O434" s="56"/>
      <c r="P434" s="56"/>
      <c r="Q434" s="56"/>
      <c r="R434" s="56"/>
      <c r="S434" s="56"/>
      <c r="T434" s="56"/>
      <c r="U434" s="56"/>
      <c r="V434" s="56"/>
      <c r="W434" s="56"/>
      <c r="X434" s="56"/>
      <c r="Y434" s="56"/>
      <c r="Z434" s="56"/>
    </row>
    <row r="435" spans="1:26" ht="12.75" customHeight="1">
      <c r="A435" s="56"/>
      <c r="B435" s="56"/>
      <c r="C435" s="56"/>
      <c r="D435" s="56"/>
      <c r="E435" s="56"/>
      <c r="F435" s="56"/>
      <c r="G435" s="56"/>
      <c r="H435" s="56"/>
      <c r="I435" s="56"/>
      <c r="J435" s="56"/>
      <c r="K435" s="56"/>
      <c r="L435" s="56"/>
      <c r="M435" s="56"/>
      <c r="N435" s="56"/>
      <c r="O435" s="56"/>
      <c r="P435" s="56"/>
      <c r="Q435" s="56"/>
      <c r="R435" s="56"/>
      <c r="S435" s="56"/>
      <c r="T435" s="56"/>
      <c r="U435" s="56"/>
      <c r="V435" s="56"/>
      <c r="W435" s="56"/>
      <c r="X435" s="56"/>
      <c r="Y435" s="56"/>
      <c r="Z435" s="56"/>
    </row>
    <row r="436" spans="1:26" ht="12.75" customHeight="1">
      <c r="A436" s="56"/>
      <c r="B436" s="56"/>
      <c r="C436" s="56"/>
      <c r="D436" s="56"/>
      <c r="E436" s="56"/>
      <c r="F436" s="56"/>
      <c r="G436" s="56"/>
      <c r="H436" s="56"/>
      <c r="I436" s="56"/>
      <c r="J436" s="56"/>
      <c r="K436" s="56"/>
      <c r="L436" s="56"/>
      <c r="M436" s="56"/>
      <c r="N436" s="56"/>
      <c r="O436" s="56"/>
      <c r="P436" s="56"/>
      <c r="Q436" s="56"/>
      <c r="R436" s="56"/>
      <c r="S436" s="56"/>
      <c r="T436" s="56"/>
      <c r="U436" s="56"/>
      <c r="V436" s="56"/>
      <c r="W436" s="56"/>
      <c r="X436" s="56"/>
      <c r="Y436" s="56"/>
      <c r="Z436" s="56"/>
    </row>
    <row r="437" spans="1:26" ht="12.75" customHeight="1">
      <c r="A437" s="56"/>
      <c r="B437" s="56"/>
      <c r="C437" s="56"/>
      <c r="D437" s="56"/>
      <c r="E437" s="56"/>
      <c r="F437" s="56"/>
      <c r="G437" s="56"/>
      <c r="H437" s="56"/>
      <c r="I437" s="56"/>
      <c r="J437" s="56"/>
      <c r="K437" s="56"/>
      <c r="L437" s="56"/>
      <c r="M437" s="56"/>
      <c r="N437" s="56"/>
      <c r="O437" s="56"/>
      <c r="P437" s="56"/>
      <c r="Q437" s="56"/>
      <c r="R437" s="56"/>
      <c r="S437" s="56"/>
      <c r="T437" s="56"/>
      <c r="U437" s="56"/>
      <c r="V437" s="56"/>
      <c r="W437" s="56"/>
      <c r="X437" s="56"/>
      <c r="Y437" s="56"/>
      <c r="Z437" s="56"/>
    </row>
    <row r="438" spans="1:26" ht="12.75" customHeight="1">
      <c r="A438" s="56"/>
      <c r="B438" s="56"/>
      <c r="C438" s="56"/>
      <c r="D438" s="56"/>
      <c r="E438" s="56"/>
      <c r="F438" s="56"/>
      <c r="G438" s="56"/>
      <c r="H438" s="56"/>
      <c r="I438" s="56"/>
      <c r="J438" s="56"/>
      <c r="K438" s="56"/>
      <c r="L438" s="56"/>
      <c r="M438" s="56"/>
      <c r="N438" s="56"/>
      <c r="O438" s="56"/>
      <c r="P438" s="56"/>
      <c r="Q438" s="56"/>
      <c r="R438" s="56"/>
      <c r="S438" s="56"/>
      <c r="T438" s="56"/>
      <c r="U438" s="56"/>
      <c r="V438" s="56"/>
      <c r="W438" s="56"/>
      <c r="X438" s="56"/>
      <c r="Y438" s="56"/>
      <c r="Z438" s="56"/>
    </row>
    <row r="439" spans="1:26" ht="12.75" customHeight="1">
      <c r="A439" s="56"/>
      <c r="B439" s="56"/>
      <c r="C439" s="56"/>
      <c r="D439" s="56"/>
      <c r="E439" s="56"/>
      <c r="F439" s="56"/>
      <c r="G439" s="56"/>
      <c r="H439" s="56"/>
      <c r="I439" s="56"/>
      <c r="J439" s="56"/>
      <c r="K439" s="56"/>
      <c r="L439" s="56"/>
      <c r="M439" s="56"/>
      <c r="N439" s="56"/>
      <c r="O439" s="56"/>
      <c r="P439" s="56"/>
      <c r="Q439" s="56"/>
      <c r="R439" s="56"/>
      <c r="S439" s="56"/>
      <c r="T439" s="56"/>
      <c r="U439" s="56"/>
      <c r="V439" s="56"/>
      <c r="W439" s="56"/>
      <c r="X439" s="56"/>
      <c r="Y439" s="56"/>
      <c r="Z439" s="56"/>
    </row>
    <row r="440" spans="1:26" ht="12.75" customHeight="1">
      <c r="A440" s="56"/>
      <c r="B440" s="56"/>
      <c r="C440" s="56"/>
      <c r="D440" s="56"/>
      <c r="E440" s="56"/>
      <c r="F440" s="56"/>
      <c r="G440" s="56"/>
      <c r="H440" s="56"/>
      <c r="I440" s="56"/>
      <c r="J440" s="56"/>
      <c r="K440" s="56"/>
      <c r="L440" s="56"/>
      <c r="M440" s="56"/>
      <c r="N440" s="56"/>
      <c r="O440" s="56"/>
      <c r="P440" s="56"/>
      <c r="Q440" s="56"/>
      <c r="R440" s="56"/>
      <c r="S440" s="56"/>
      <c r="T440" s="56"/>
      <c r="U440" s="56"/>
      <c r="V440" s="56"/>
      <c r="W440" s="56"/>
      <c r="X440" s="56"/>
      <c r="Y440" s="56"/>
      <c r="Z440" s="56"/>
    </row>
    <row r="441" spans="1:26" ht="12.75" customHeight="1">
      <c r="A441" s="56"/>
      <c r="B441" s="56"/>
      <c r="C441" s="56"/>
      <c r="D441" s="56"/>
      <c r="E441" s="56"/>
      <c r="F441" s="56"/>
      <c r="G441" s="56"/>
      <c r="H441" s="56"/>
      <c r="I441" s="56"/>
      <c r="J441" s="56"/>
      <c r="K441" s="56"/>
      <c r="L441" s="56"/>
      <c r="M441" s="56"/>
      <c r="N441" s="56"/>
      <c r="O441" s="56"/>
      <c r="P441" s="56"/>
      <c r="Q441" s="56"/>
      <c r="R441" s="56"/>
      <c r="S441" s="56"/>
      <c r="T441" s="56"/>
      <c r="U441" s="56"/>
      <c r="V441" s="56"/>
      <c r="W441" s="56"/>
      <c r="X441" s="56"/>
      <c r="Y441" s="56"/>
      <c r="Z441" s="56"/>
    </row>
    <row r="442" spans="1:26" ht="12.75" customHeight="1">
      <c r="A442" s="56"/>
      <c r="B442" s="56"/>
      <c r="C442" s="56"/>
      <c r="D442" s="56"/>
      <c r="E442" s="56"/>
      <c r="F442" s="56"/>
      <c r="G442" s="56"/>
      <c r="H442" s="56"/>
      <c r="I442" s="56"/>
      <c r="J442" s="56"/>
      <c r="K442" s="56"/>
      <c r="L442" s="56"/>
      <c r="M442" s="56"/>
      <c r="N442" s="56"/>
      <c r="O442" s="56"/>
      <c r="P442" s="56"/>
      <c r="Q442" s="56"/>
      <c r="R442" s="56"/>
      <c r="S442" s="56"/>
      <c r="T442" s="56"/>
      <c r="U442" s="56"/>
      <c r="V442" s="56"/>
      <c r="W442" s="56"/>
      <c r="X442" s="56"/>
      <c r="Y442" s="56"/>
      <c r="Z442" s="56"/>
    </row>
    <row r="443" spans="1:26" ht="12.75" customHeight="1">
      <c r="A443" s="56"/>
      <c r="B443" s="56"/>
      <c r="C443" s="56"/>
      <c r="D443" s="56"/>
      <c r="E443" s="56"/>
      <c r="F443" s="56"/>
      <c r="G443" s="56"/>
      <c r="H443" s="56"/>
      <c r="I443" s="56"/>
      <c r="J443" s="56"/>
      <c r="K443" s="56"/>
      <c r="L443" s="56"/>
      <c r="M443" s="56"/>
      <c r="N443" s="56"/>
      <c r="O443" s="56"/>
      <c r="P443" s="56"/>
      <c r="Q443" s="56"/>
      <c r="R443" s="56"/>
      <c r="S443" s="56"/>
      <c r="T443" s="56"/>
      <c r="U443" s="56"/>
      <c r="V443" s="56"/>
      <c r="W443" s="56"/>
      <c r="X443" s="56"/>
      <c r="Y443" s="56"/>
      <c r="Z443" s="56"/>
    </row>
    <row r="444" spans="1:26" ht="12.75" customHeight="1">
      <c r="A444" s="56"/>
      <c r="B444" s="56"/>
      <c r="C444" s="56"/>
      <c r="D444" s="56"/>
      <c r="E444" s="56"/>
      <c r="F444" s="56"/>
      <c r="G444" s="56"/>
      <c r="H444" s="56"/>
      <c r="I444" s="56"/>
      <c r="J444" s="56"/>
      <c r="K444" s="56"/>
      <c r="L444" s="56"/>
      <c r="M444" s="56"/>
      <c r="N444" s="56"/>
      <c r="O444" s="56"/>
      <c r="P444" s="56"/>
      <c r="Q444" s="56"/>
      <c r="R444" s="56"/>
      <c r="S444" s="56"/>
      <c r="T444" s="56"/>
      <c r="U444" s="56"/>
      <c r="V444" s="56"/>
      <c r="W444" s="56"/>
      <c r="X444" s="56"/>
      <c r="Y444" s="56"/>
      <c r="Z444" s="56"/>
    </row>
    <row r="445" spans="1:26" ht="12.75" customHeight="1">
      <c r="A445" s="56"/>
      <c r="B445" s="56"/>
      <c r="C445" s="56"/>
      <c r="D445" s="56"/>
      <c r="E445" s="56"/>
      <c r="F445" s="56"/>
      <c r="G445" s="56"/>
      <c r="H445" s="56"/>
      <c r="I445" s="56"/>
      <c r="J445" s="56"/>
      <c r="K445" s="56"/>
      <c r="L445" s="56"/>
      <c r="M445" s="56"/>
      <c r="N445" s="56"/>
      <c r="O445" s="56"/>
      <c r="P445" s="56"/>
      <c r="Q445" s="56"/>
      <c r="R445" s="56"/>
      <c r="S445" s="56"/>
      <c r="T445" s="56"/>
      <c r="U445" s="56"/>
      <c r="V445" s="56"/>
      <c r="W445" s="56"/>
      <c r="X445" s="56"/>
      <c r="Y445" s="56"/>
      <c r="Z445" s="56"/>
    </row>
    <row r="446" spans="1:26" ht="12.75" customHeight="1">
      <c r="A446" s="56"/>
      <c r="B446" s="56"/>
      <c r="C446" s="56"/>
      <c r="D446" s="56"/>
      <c r="E446" s="56"/>
      <c r="F446" s="56"/>
      <c r="G446" s="56"/>
      <c r="H446" s="56"/>
      <c r="I446" s="56"/>
      <c r="J446" s="56"/>
      <c r="K446" s="56"/>
      <c r="L446" s="56"/>
      <c r="M446" s="56"/>
      <c r="N446" s="56"/>
      <c r="O446" s="56"/>
      <c r="P446" s="56"/>
      <c r="Q446" s="56"/>
      <c r="R446" s="56"/>
      <c r="S446" s="56"/>
      <c r="T446" s="56"/>
      <c r="U446" s="56"/>
      <c r="V446" s="56"/>
      <c r="W446" s="56"/>
      <c r="X446" s="56"/>
      <c r="Y446" s="56"/>
      <c r="Z446" s="56"/>
    </row>
    <row r="447" spans="1:26" ht="12.75" customHeight="1">
      <c r="A447" s="56"/>
      <c r="B447" s="56"/>
      <c r="C447" s="56"/>
      <c r="D447" s="56"/>
      <c r="E447" s="56"/>
      <c r="F447" s="56"/>
      <c r="G447" s="56"/>
      <c r="H447" s="56"/>
      <c r="I447" s="56"/>
      <c r="J447" s="56"/>
      <c r="K447" s="56"/>
      <c r="L447" s="56"/>
      <c r="M447" s="56"/>
      <c r="N447" s="56"/>
      <c r="O447" s="56"/>
      <c r="P447" s="56"/>
      <c r="Q447" s="56"/>
      <c r="R447" s="56"/>
      <c r="S447" s="56"/>
      <c r="T447" s="56"/>
      <c r="U447" s="56"/>
      <c r="V447" s="56"/>
      <c r="W447" s="56"/>
      <c r="X447" s="56"/>
      <c r="Y447" s="56"/>
      <c r="Z447" s="56"/>
    </row>
    <row r="448" spans="1:26" ht="12.75" customHeight="1">
      <c r="A448" s="56"/>
      <c r="B448" s="56"/>
      <c r="C448" s="56"/>
      <c r="D448" s="56"/>
      <c r="E448" s="56"/>
      <c r="F448" s="56"/>
      <c r="G448" s="56"/>
      <c r="H448" s="56"/>
      <c r="I448" s="56"/>
      <c r="J448" s="56"/>
      <c r="K448" s="56"/>
      <c r="L448" s="56"/>
      <c r="M448" s="56"/>
      <c r="N448" s="56"/>
      <c r="O448" s="56"/>
      <c r="P448" s="56"/>
      <c r="Q448" s="56"/>
      <c r="R448" s="56"/>
      <c r="S448" s="56"/>
      <c r="T448" s="56"/>
      <c r="U448" s="56"/>
      <c r="V448" s="56"/>
      <c r="W448" s="56"/>
      <c r="X448" s="56"/>
      <c r="Y448" s="56"/>
      <c r="Z448" s="56"/>
    </row>
    <row r="449" spans="1:26" ht="12.75" customHeight="1">
      <c r="A449" s="56"/>
      <c r="B449" s="56"/>
      <c r="C449" s="56"/>
      <c r="D449" s="56"/>
      <c r="E449" s="56"/>
      <c r="F449" s="56"/>
      <c r="G449" s="56"/>
      <c r="H449" s="56"/>
      <c r="I449" s="56"/>
      <c r="J449" s="56"/>
      <c r="K449" s="56"/>
      <c r="L449" s="56"/>
      <c r="M449" s="56"/>
      <c r="N449" s="56"/>
      <c r="O449" s="56"/>
      <c r="P449" s="56"/>
      <c r="Q449" s="56"/>
      <c r="R449" s="56"/>
      <c r="S449" s="56"/>
      <c r="T449" s="56"/>
      <c r="U449" s="56"/>
      <c r="V449" s="56"/>
      <c r="W449" s="56"/>
      <c r="X449" s="56"/>
      <c r="Y449" s="56"/>
      <c r="Z449" s="56"/>
    </row>
    <row r="450" spans="1:26" ht="12.75" customHeight="1">
      <c r="A450" s="56"/>
      <c r="B450" s="56"/>
      <c r="C450" s="56"/>
      <c r="D450" s="56"/>
      <c r="E450" s="56"/>
      <c r="F450" s="56"/>
      <c r="G450" s="56"/>
      <c r="H450" s="56"/>
      <c r="I450" s="56"/>
      <c r="J450" s="56"/>
      <c r="K450" s="56"/>
      <c r="L450" s="56"/>
      <c r="M450" s="56"/>
      <c r="N450" s="56"/>
      <c r="O450" s="56"/>
      <c r="P450" s="56"/>
      <c r="Q450" s="56"/>
      <c r="R450" s="56"/>
      <c r="S450" s="56"/>
      <c r="T450" s="56"/>
      <c r="U450" s="56"/>
      <c r="V450" s="56"/>
      <c r="W450" s="56"/>
      <c r="X450" s="56"/>
      <c r="Y450" s="56"/>
      <c r="Z450" s="56"/>
    </row>
    <row r="451" spans="1:26" ht="12.75" customHeight="1">
      <c r="A451" s="56"/>
      <c r="B451" s="56"/>
      <c r="C451" s="56"/>
      <c r="D451" s="56"/>
      <c r="E451" s="56"/>
      <c r="F451" s="56"/>
      <c r="G451" s="56"/>
      <c r="H451" s="56"/>
      <c r="I451" s="56"/>
      <c r="J451" s="56"/>
      <c r="K451" s="56"/>
      <c r="L451" s="56"/>
      <c r="M451" s="56"/>
      <c r="N451" s="56"/>
      <c r="O451" s="56"/>
      <c r="P451" s="56"/>
      <c r="Q451" s="56"/>
      <c r="R451" s="56"/>
      <c r="S451" s="56"/>
      <c r="T451" s="56"/>
      <c r="U451" s="56"/>
      <c r="V451" s="56"/>
      <c r="W451" s="56"/>
      <c r="X451" s="56"/>
      <c r="Y451" s="56"/>
      <c r="Z451" s="56"/>
    </row>
    <row r="452" spans="1:26" ht="12.75" customHeight="1">
      <c r="A452" s="56"/>
      <c r="B452" s="56"/>
      <c r="C452" s="56"/>
      <c r="D452" s="56"/>
      <c r="E452" s="56"/>
      <c r="F452" s="56"/>
      <c r="G452" s="56"/>
      <c r="H452" s="56"/>
      <c r="I452" s="56"/>
      <c r="J452" s="56"/>
      <c r="K452" s="56"/>
      <c r="L452" s="56"/>
      <c r="M452" s="56"/>
      <c r="N452" s="56"/>
      <c r="O452" s="56"/>
      <c r="P452" s="56"/>
      <c r="Q452" s="56"/>
      <c r="R452" s="56"/>
      <c r="S452" s="56"/>
      <c r="T452" s="56"/>
      <c r="U452" s="56"/>
      <c r="V452" s="56"/>
      <c r="W452" s="56"/>
      <c r="X452" s="56"/>
      <c r="Y452" s="56"/>
      <c r="Z452" s="56"/>
    </row>
    <row r="453" spans="1:26" ht="12.75" customHeight="1">
      <c r="A453" s="56"/>
      <c r="B453" s="56"/>
      <c r="C453" s="56"/>
      <c r="D453" s="56"/>
      <c r="E453" s="56"/>
      <c r="F453" s="56"/>
      <c r="G453" s="56"/>
      <c r="H453" s="56"/>
      <c r="I453" s="56"/>
      <c r="J453" s="56"/>
      <c r="K453" s="56"/>
      <c r="L453" s="56"/>
      <c r="M453" s="56"/>
      <c r="N453" s="56"/>
      <c r="O453" s="56"/>
      <c r="P453" s="56"/>
      <c r="Q453" s="56"/>
      <c r="R453" s="56"/>
      <c r="S453" s="56"/>
      <c r="T453" s="56"/>
      <c r="U453" s="56"/>
      <c r="V453" s="56"/>
      <c r="W453" s="56"/>
      <c r="X453" s="56"/>
      <c r="Y453" s="56"/>
      <c r="Z453" s="56"/>
    </row>
    <row r="454" spans="1:26" ht="12.75" customHeight="1">
      <c r="A454" s="56"/>
      <c r="B454" s="56"/>
      <c r="C454" s="56"/>
      <c r="D454" s="56"/>
      <c r="E454" s="56"/>
      <c r="F454" s="56"/>
      <c r="G454" s="56"/>
      <c r="H454" s="56"/>
      <c r="I454" s="56"/>
      <c r="J454" s="56"/>
      <c r="K454" s="56"/>
      <c r="L454" s="56"/>
      <c r="M454" s="56"/>
      <c r="N454" s="56"/>
      <c r="O454" s="56"/>
      <c r="P454" s="56"/>
      <c r="Q454" s="56"/>
      <c r="R454" s="56"/>
      <c r="S454" s="56"/>
      <c r="T454" s="56"/>
      <c r="U454" s="56"/>
      <c r="V454" s="56"/>
      <c r="W454" s="56"/>
      <c r="X454" s="56"/>
      <c r="Y454" s="56"/>
      <c r="Z454" s="56"/>
    </row>
    <row r="455" spans="1:26" ht="12.75" customHeight="1">
      <c r="A455" s="56"/>
      <c r="B455" s="56"/>
      <c r="C455" s="56"/>
      <c r="D455" s="56"/>
      <c r="E455" s="56"/>
      <c r="F455" s="56"/>
      <c r="G455" s="56"/>
      <c r="H455" s="56"/>
      <c r="I455" s="56"/>
      <c r="J455" s="56"/>
      <c r="K455" s="56"/>
      <c r="L455" s="56"/>
      <c r="M455" s="56"/>
      <c r="N455" s="56"/>
      <c r="O455" s="56"/>
      <c r="P455" s="56"/>
      <c r="Q455" s="56"/>
      <c r="R455" s="56"/>
      <c r="S455" s="56"/>
      <c r="T455" s="56"/>
      <c r="U455" s="56"/>
      <c r="V455" s="56"/>
      <c r="W455" s="56"/>
      <c r="X455" s="56"/>
      <c r="Y455" s="56"/>
      <c r="Z455" s="56"/>
    </row>
    <row r="456" spans="1:26" ht="12.75" customHeight="1">
      <c r="A456" s="56"/>
      <c r="B456" s="56"/>
      <c r="C456" s="56"/>
      <c r="D456" s="56"/>
      <c r="E456" s="56"/>
      <c r="F456" s="56"/>
      <c r="G456" s="56"/>
      <c r="H456" s="56"/>
      <c r="I456" s="56"/>
      <c r="J456" s="56"/>
      <c r="K456" s="56"/>
      <c r="L456" s="56"/>
      <c r="M456" s="56"/>
      <c r="N456" s="56"/>
      <c r="O456" s="56"/>
      <c r="P456" s="56"/>
      <c r="Q456" s="56"/>
      <c r="R456" s="56"/>
      <c r="S456" s="56"/>
      <c r="T456" s="56"/>
      <c r="U456" s="56"/>
      <c r="V456" s="56"/>
      <c r="W456" s="56"/>
      <c r="X456" s="56"/>
      <c r="Y456" s="56"/>
      <c r="Z456" s="56"/>
    </row>
    <row r="457" spans="1:26" ht="12.75" customHeight="1">
      <c r="A457" s="56"/>
      <c r="B457" s="56"/>
      <c r="C457" s="56"/>
      <c r="D457" s="56"/>
      <c r="E457" s="56"/>
      <c r="F457" s="56"/>
      <c r="G457" s="56"/>
      <c r="H457" s="56"/>
      <c r="I457" s="56"/>
      <c r="J457" s="56"/>
      <c r="K457" s="56"/>
      <c r="L457" s="56"/>
      <c r="M457" s="56"/>
      <c r="N457" s="56"/>
      <c r="O457" s="56"/>
      <c r="P457" s="56"/>
      <c r="Q457" s="56"/>
      <c r="R457" s="56"/>
      <c r="S457" s="56"/>
      <c r="T457" s="56"/>
      <c r="U457" s="56"/>
      <c r="V457" s="56"/>
      <c r="W457" s="56"/>
      <c r="X457" s="56"/>
      <c r="Y457" s="56"/>
      <c r="Z457" s="56"/>
    </row>
    <row r="458" spans="1:26" ht="12.75" customHeight="1">
      <c r="A458" s="56"/>
      <c r="B458" s="56"/>
      <c r="C458" s="56"/>
      <c r="D458" s="56"/>
      <c r="E458" s="56"/>
      <c r="F458" s="56"/>
      <c r="G458" s="56"/>
      <c r="H458" s="56"/>
      <c r="I458" s="56"/>
      <c r="J458" s="56"/>
      <c r="K458" s="56"/>
      <c r="L458" s="56"/>
      <c r="M458" s="56"/>
      <c r="N458" s="56"/>
      <c r="O458" s="56"/>
      <c r="P458" s="56"/>
      <c r="Q458" s="56"/>
      <c r="R458" s="56"/>
      <c r="S458" s="56"/>
      <c r="T458" s="56"/>
      <c r="U458" s="56"/>
      <c r="V458" s="56"/>
      <c r="W458" s="56"/>
      <c r="X458" s="56"/>
      <c r="Y458" s="56"/>
      <c r="Z458" s="56"/>
    </row>
    <row r="459" spans="1:26" ht="12.75" customHeight="1">
      <c r="A459" s="56"/>
      <c r="B459" s="56"/>
      <c r="C459" s="56"/>
      <c r="D459" s="56"/>
      <c r="E459" s="56"/>
      <c r="F459" s="56"/>
      <c r="G459" s="56"/>
      <c r="H459" s="56"/>
      <c r="I459" s="56"/>
      <c r="J459" s="56"/>
      <c r="K459" s="56"/>
      <c r="L459" s="56"/>
      <c r="M459" s="56"/>
      <c r="N459" s="56"/>
      <c r="O459" s="56"/>
      <c r="P459" s="56"/>
      <c r="Q459" s="56"/>
      <c r="R459" s="56"/>
      <c r="S459" s="56"/>
      <c r="T459" s="56"/>
      <c r="U459" s="56"/>
      <c r="V459" s="56"/>
      <c r="W459" s="56"/>
      <c r="X459" s="56"/>
      <c r="Y459" s="56"/>
      <c r="Z459" s="56"/>
    </row>
    <row r="460" spans="1:26" ht="12.75" customHeight="1">
      <c r="A460" s="56"/>
      <c r="B460" s="56"/>
      <c r="C460" s="56"/>
      <c r="D460" s="56"/>
      <c r="E460" s="56"/>
      <c r="F460" s="56"/>
      <c r="G460" s="56"/>
      <c r="H460" s="56"/>
      <c r="I460" s="56"/>
      <c r="J460" s="56"/>
      <c r="K460" s="56"/>
      <c r="L460" s="56"/>
      <c r="M460" s="56"/>
      <c r="N460" s="56"/>
      <c r="O460" s="56"/>
      <c r="P460" s="56"/>
      <c r="Q460" s="56"/>
      <c r="R460" s="56"/>
      <c r="S460" s="56"/>
      <c r="T460" s="56"/>
      <c r="U460" s="56"/>
      <c r="V460" s="56"/>
      <c r="W460" s="56"/>
      <c r="X460" s="56"/>
      <c r="Y460" s="56"/>
      <c r="Z460" s="56"/>
    </row>
    <row r="461" spans="1:26" ht="12.75" customHeight="1">
      <c r="A461" s="56"/>
      <c r="B461" s="56"/>
      <c r="C461" s="56"/>
      <c r="D461" s="56"/>
      <c r="E461" s="56"/>
      <c r="F461" s="56"/>
      <c r="G461" s="56"/>
      <c r="H461" s="56"/>
      <c r="I461" s="56"/>
      <c r="J461" s="56"/>
      <c r="K461" s="56"/>
      <c r="L461" s="56"/>
      <c r="M461" s="56"/>
      <c r="N461" s="56"/>
      <c r="O461" s="56"/>
      <c r="P461" s="56"/>
      <c r="Q461" s="56"/>
      <c r="R461" s="56"/>
      <c r="S461" s="56"/>
      <c r="T461" s="56"/>
      <c r="U461" s="56"/>
      <c r="V461" s="56"/>
      <c r="W461" s="56"/>
      <c r="X461" s="56"/>
      <c r="Y461" s="56"/>
      <c r="Z461" s="56"/>
    </row>
    <row r="462" spans="1:26" ht="12.75" customHeight="1">
      <c r="A462" s="56"/>
      <c r="B462" s="56"/>
      <c r="C462" s="56"/>
      <c r="D462" s="56"/>
      <c r="E462" s="56"/>
      <c r="F462" s="56"/>
      <c r="G462" s="56"/>
      <c r="H462" s="56"/>
      <c r="I462" s="56"/>
      <c r="J462" s="56"/>
      <c r="K462" s="56"/>
      <c r="L462" s="56"/>
      <c r="M462" s="56"/>
      <c r="N462" s="56"/>
      <c r="O462" s="56"/>
      <c r="P462" s="56"/>
      <c r="Q462" s="56"/>
      <c r="R462" s="56"/>
      <c r="S462" s="56"/>
      <c r="T462" s="56"/>
      <c r="U462" s="56"/>
      <c r="V462" s="56"/>
      <c r="W462" s="56"/>
      <c r="X462" s="56"/>
      <c r="Y462" s="56"/>
      <c r="Z462" s="56"/>
    </row>
    <row r="463" spans="1:26" ht="12.75" customHeight="1">
      <c r="A463" s="56"/>
      <c r="B463" s="56"/>
      <c r="C463" s="56"/>
      <c r="D463" s="56"/>
      <c r="E463" s="56"/>
      <c r="F463" s="56"/>
      <c r="G463" s="56"/>
      <c r="H463" s="56"/>
      <c r="I463" s="56"/>
      <c r="J463" s="56"/>
      <c r="K463" s="56"/>
      <c r="L463" s="56"/>
      <c r="M463" s="56"/>
      <c r="N463" s="56"/>
      <c r="O463" s="56"/>
      <c r="P463" s="56"/>
      <c r="Q463" s="56"/>
      <c r="R463" s="56"/>
      <c r="S463" s="56"/>
      <c r="T463" s="56"/>
      <c r="U463" s="56"/>
      <c r="V463" s="56"/>
      <c r="W463" s="56"/>
      <c r="X463" s="56"/>
      <c r="Y463" s="56"/>
      <c r="Z463" s="56"/>
    </row>
    <row r="464" spans="1:26" ht="12.75" customHeight="1">
      <c r="A464" s="56"/>
      <c r="B464" s="56"/>
      <c r="C464" s="56"/>
      <c r="D464" s="56"/>
      <c r="E464" s="56"/>
      <c r="F464" s="56"/>
      <c r="G464" s="56"/>
      <c r="H464" s="56"/>
      <c r="I464" s="56"/>
      <c r="J464" s="56"/>
      <c r="K464" s="56"/>
      <c r="L464" s="56"/>
      <c r="M464" s="56"/>
      <c r="N464" s="56"/>
      <c r="O464" s="56"/>
      <c r="P464" s="56"/>
      <c r="Q464" s="56"/>
      <c r="R464" s="56"/>
      <c r="S464" s="56"/>
      <c r="T464" s="56"/>
      <c r="U464" s="56"/>
      <c r="V464" s="56"/>
      <c r="W464" s="56"/>
      <c r="X464" s="56"/>
      <c r="Y464" s="56"/>
      <c r="Z464" s="56"/>
    </row>
    <row r="465" spans="1:26" ht="12.75" customHeight="1">
      <c r="A465" s="56"/>
      <c r="B465" s="56"/>
      <c r="C465" s="56"/>
      <c r="D465" s="56"/>
      <c r="E465" s="56"/>
      <c r="F465" s="56"/>
      <c r="G465" s="56"/>
      <c r="H465" s="56"/>
      <c r="I465" s="56"/>
      <c r="J465" s="56"/>
      <c r="K465" s="56"/>
      <c r="L465" s="56"/>
      <c r="M465" s="56"/>
      <c r="N465" s="56"/>
      <c r="O465" s="56"/>
      <c r="P465" s="56"/>
      <c r="Q465" s="56"/>
      <c r="R465" s="56"/>
      <c r="S465" s="56"/>
      <c r="T465" s="56"/>
      <c r="U465" s="56"/>
      <c r="V465" s="56"/>
      <c r="W465" s="56"/>
      <c r="X465" s="56"/>
      <c r="Y465" s="56"/>
      <c r="Z465" s="56"/>
    </row>
    <row r="466" spans="1:26" ht="12.75" customHeight="1">
      <c r="A466" s="56"/>
      <c r="B466" s="56"/>
      <c r="C466" s="56"/>
      <c r="D466" s="56"/>
      <c r="E466" s="56"/>
      <c r="F466" s="56"/>
      <c r="G466" s="56"/>
      <c r="H466" s="56"/>
      <c r="I466" s="56"/>
      <c r="J466" s="56"/>
      <c r="K466" s="56"/>
      <c r="L466" s="56"/>
      <c r="M466" s="56"/>
      <c r="N466" s="56"/>
      <c r="O466" s="56"/>
      <c r="P466" s="56"/>
      <c r="Q466" s="56"/>
      <c r="R466" s="56"/>
      <c r="S466" s="56"/>
      <c r="T466" s="56"/>
      <c r="U466" s="56"/>
      <c r="V466" s="56"/>
      <c r="W466" s="56"/>
      <c r="X466" s="56"/>
      <c r="Y466" s="56"/>
      <c r="Z466" s="56"/>
    </row>
    <row r="467" spans="1:26" ht="12.75" customHeight="1">
      <c r="A467" s="56"/>
      <c r="B467" s="56"/>
      <c r="C467" s="56"/>
      <c r="D467" s="56"/>
      <c r="E467" s="56"/>
      <c r="F467" s="56"/>
      <c r="G467" s="56"/>
      <c r="H467" s="56"/>
      <c r="I467" s="56"/>
      <c r="J467" s="56"/>
      <c r="K467" s="56"/>
      <c r="L467" s="56"/>
      <c r="M467" s="56"/>
      <c r="N467" s="56"/>
      <c r="O467" s="56"/>
      <c r="P467" s="56"/>
      <c r="Q467" s="56"/>
      <c r="R467" s="56"/>
      <c r="S467" s="56"/>
      <c r="T467" s="56"/>
      <c r="U467" s="56"/>
      <c r="V467" s="56"/>
      <c r="W467" s="56"/>
      <c r="X467" s="56"/>
      <c r="Y467" s="56"/>
      <c r="Z467" s="56"/>
    </row>
    <row r="468" spans="1:26" ht="12.75" customHeight="1">
      <c r="A468" s="56"/>
      <c r="B468" s="56"/>
      <c r="C468" s="56"/>
      <c r="D468" s="56"/>
      <c r="E468" s="56"/>
      <c r="F468" s="56"/>
      <c r="G468" s="56"/>
      <c r="H468" s="56"/>
      <c r="I468" s="56"/>
      <c r="J468" s="56"/>
      <c r="K468" s="56"/>
      <c r="L468" s="56"/>
      <c r="M468" s="56"/>
      <c r="N468" s="56"/>
      <c r="O468" s="56"/>
      <c r="P468" s="56"/>
      <c r="Q468" s="56"/>
      <c r="R468" s="56"/>
      <c r="S468" s="56"/>
      <c r="T468" s="56"/>
      <c r="U468" s="56"/>
      <c r="V468" s="56"/>
      <c r="W468" s="56"/>
      <c r="X468" s="56"/>
      <c r="Y468" s="56"/>
      <c r="Z468" s="56"/>
    </row>
    <row r="469" spans="1:26" ht="12.75" customHeight="1">
      <c r="A469" s="56"/>
      <c r="B469" s="56"/>
      <c r="C469" s="56"/>
      <c r="D469" s="56"/>
      <c r="E469" s="56"/>
      <c r="F469" s="56"/>
      <c r="G469" s="56"/>
      <c r="H469" s="56"/>
      <c r="I469" s="56"/>
      <c r="J469" s="56"/>
      <c r="K469" s="56"/>
      <c r="L469" s="56"/>
      <c r="M469" s="56"/>
      <c r="N469" s="56"/>
      <c r="O469" s="56"/>
      <c r="P469" s="56"/>
      <c r="Q469" s="56"/>
      <c r="R469" s="56"/>
      <c r="S469" s="56"/>
      <c r="T469" s="56"/>
      <c r="U469" s="56"/>
      <c r="V469" s="56"/>
      <c r="W469" s="56"/>
      <c r="X469" s="56"/>
      <c r="Y469" s="56"/>
      <c r="Z469" s="56"/>
    </row>
    <row r="470" spans="1:26" ht="12.75" customHeight="1">
      <c r="A470" s="56"/>
      <c r="B470" s="56"/>
      <c r="C470" s="56"/>
      <c r="D470" s="56"/>
      <c r="E470" s="56"/>
      <c r="F470" s="56"/>
      <c r="G470" s="56"/>
      <c r="H470" s="56"/>
      <c r="I470" s="56"/>
      <c r="J470" s="56"/>
      <c r="K470" s="56"/>
      <c r="L470" s="56"/>
      <c r="M470" s="56"/>
      <c r="N470" s="56"/>
      <c r="O470" s="56"/>
      <c r="P470" s="56"/>
      <c r="Q470" s="56"/>
      <c r="R470" s="56"/>
      <c r="S470" s="56"/>
      <c r="T470" s="56"/>
      <c r="U470" s="56"/>
      <c r="V470" s="56"/>
      <c r="W470" s="56"/>
      <c r="X470" s="56"/>
      <c r="Y470" s="56"/>
      <c r="Z470" s="56"/>
    </row>
    <row r="471" spans="1:26" ht="12.75" customHeight="1">
      <c r="A471" s="56"/>
      <c r="B471" s="56"/>
      <c r="C471" s="56"/>
      <c r="D471" s="56"/>
      <c r="E471" s="56"/>
      <c r="F471" s="56"/>
      <c r="G471" s="56"/>
      <c r="H471" s="56"/>
      <c r="I471" s="56"/>
      <c r="J471" s="56"/>
      <c r="K471" s="56"/>
      <c r="L471" s="56"/>
      <c r="M471" s="56"/>
      <c r="N471" s="56"/>
      <c r="O471" s="56"/>
      <c r="P471" s="56"/>
      <c r="Q471" s="56"/>
      <c r="R471" s="56"/>
      <c r="S471" s="56"/>
      <c r="T471" s="56"/>
      <c r="U471" s="56"/>
      <c r="V471" s="56"/>
      <c r="W471" s="56"/>
      <c r="X471" s="56"/>
      <c r="Y471" s="56"/>
      <c r="Z471" s="56"/>
    </row>
    <row r="472" spans="1:26" ht="12.75" customHeight="1">
      <c r="A472" s="56"/>
      <c r="B472" s="56"/>
      <c r="C472" s="56"/>
      <c r="D472" s="56"/>
      <c r="E472" s="56"/>
      <c r="F472" s="56"/>
      <c r="G472" s="56"/>
      <c r="H472" s="56"/>
      <c r="I472" s="56"/>
      <c r="J472" s="56"/>
      <c r="K472" s="56"/>
      <c r="L472" s="56"/>
      <c r="M472" s="56"/>
      <c r="N472" s="56"/>
      <c r="O472" s="56"/>
      <c r="P472" s="56"/>
      <c r="Q472" s="56"/>
      <c r="R472" s="56"/>
      <c r="S472" s="56"/>
      <c r="T472" s="56"/>
      <c r="U472" s="56"/>
      <c r="V472" s="56"/>
      <c r="W472" s="56"/>
      <c r="X472" s="56"/>
      <c r="Y472" s="56"/>
      <c r="Z472" s="56"/>
    </row>
    <row r="473" spans="1:26" ht="12.75" customHeight="1">
      <c r="A473" s="56"/>
      <c r="B473" s="56"/>
      <c r="C473" s="56"/>
      <c r="D473" s="56"/>
      <c r="E473" s="56"/>
      <c r="F473" s="56"/>
      <c r="G473" s="56"/>
      <c r="H473" s="56"/>
      <c r="I473" s="56"/>
      <c r="J473" s="56"/>
      <c r="K473" s="56"/>
      <c r="L473" s="56"/>
      <c r="M473" s="56"/>
      <c r="N473" s="56"/>
      <c r="O473" s="56"/>
      <c r="P473" s="56"/>
      <c r="Q473" s="56"/>
      <c r="R473" s="56"/>
      <c r="S473" s="56"/>
      <c r="T473" s="56"/>
      <c r="U473" s="56"/>
      <c r="V473" s="56"/>
      <c r="W473" s="56"/>
      <c r="X473" s="56"/>
      <c r="Y473" s="56"/>
      <c r="Z473" s="56"/>
    </row>
    <row r="474" spans="1:26" ht="12.75" customHeight="1">
      <c r="A474" s="56"/>
      <c r="B474" s="56"/>
      <c r="C474" s="56"/>
      <c r="D474" s="56"/>
      <c r="E474" s="56"/>
      <c r="F474" s="56"/>
      <c r="G474" s="56"/>
      <c r="H474" s="56"/>
      <c r="I474" s="56"/>
      <c r="J474" s="56"/>
      <c r="K474" s="56"/>
      <c r="L474" s="56"/>
      <c r="M474" s="56"/>
      <c r="N474" s="56"/>
      <c r="O474" s="56"/>
      <c r="P474" s="56"/>
      <c r="Q474" s="56"/>
      <c r="R474" s="56"/>
      <c r="S474" s="56"/>
      <c r="T474" s="56"/>
      <c r="U474" s="56"/>
      <c r="V474" s="56"/>
      <c r="W474" s="56"/>
      <c r="X474" s="56"/>
      <c r="Y474" s="56"/>
      <c r="Z474" s="56"/>
    </row>
    <row r="475" spans="1:26" ht="12.75" customHeight="1">
      <c r="A475" s="56"/>
      <c r="B475" s="56"/>
      <c r="C475" s="56"/>
      <c r="D475" s="56"/>
      <c r="E475" s="56"/>
      <c r="F475" s="56"/>
      <c r="G475" s="56"/>
      <c r="H475" s="56"/>
      <c r="I475" s="56"/>
      <c r="J475" s="56"/>
      <c r="K475" s="56"/>
      <c r="L475" s="56"/>
      <c r="M475" s="56"/>
      <c r="N475" s="56"/>
      <c r="O475" s="56"/>
      <c r="P475" s="56"/>
      <c r="Q475" s="56"/>
      <c r="R475" s="56"/>
      <c r="S475" s="56"/>
      <c r="T475" s="56"/>
      <c r="U475" s="56"/>
      <c r="V475" s="56"/>
      <c r="W475" s="56"/>
      <c r="X475" s="56"/>
      <c r="Y475" s="56"/>
      <c r="Z475" s="56"/>
    </row>
    <row r="476" spans="1:26" ht="12.75" customHeight="1">
      <c r="A476" s="56"/>
      <c r="B476" s="56"/>
      <c r="C476" s="56"/>
      <c r="D476" s="56"/>
      <c r="E476" s="56"/>
      <c r="F476" s="56"/>
      <c r="G476" s="56"/>
      <c r="H476" s="56"/>
      <c r="I476" s="56"/>
      <c r="J476" s="56"/>
      <c r="K476" s="56"/>
      <c r="L476" s="56"/>
      <c r="M476" s="56"/>
      <c r="N476" s="56"/>
      <c r="O476" s="56"/>
      <c r="P476" s="56"/>
      <c r="Q476" s="56"/>
      <c r="R476" s="56"/>
      <c r="S476" s="56"/>
      <c r="T476" s="56"/>
      <c r="U476" s="56"/>
      <c r="V476" s="56"/>
      <c r="W476" s="56"/>
      <c r="X476" s="56"/>
      <c r="Y476" s="56"/>
      <c r="Z476" s="56"/>
    </row>
    <row r="477" spans="1:26" ht="12.75" customHeight="1">
      <c r="A477" s="56"/>
      <c r="B477" s="56"/>
      <c r="C477" s="56"/>
      <c r="D477" s="56"/>
      <c r="E477" s="56"/>
      <c r="F477" s="56"/>
      <c r="G477" s="56"/>
      <c r="H477" s="56"/>
      <c r="I477" s="56"/>
      <c r="J477" s="56"/>
      <c r="K477" s="56"/>
      <c r="L477" s="56"/>
      <c r="M477" s="56"/>
      <c r="N477" s="56"/>
      <c r="O477" s="56"/>
      <c r="P477" s="56"/>
      <c r="Q477" s="56"/>
      <c r="R477" s="56"/>
      <c r="S477" s="56"/>
      <c r="T477" s="56"/>
      <c r="U477" s="56"/>
      <c r="V477" s="56"/>
      <c r="W477" s="56"/>
      <c r="X477" s="56"/>
      <c r="Y477" s="56"/>
      <c r="Z477" s="56"/>
    </row>
    <row r="478" spans="1:26" ht="12.75" customHeight="1">
      <c r="A478" s="56"/>
      <c r="B478" s="56"/>
      <c r="C478" s="56"/>
      <c r="D478" s="56"/>
      <c r="E478" s="56"/>
      <c r="F478" s="56"/>
      <c r="G478" s="56"/>
      <c r="H478" s="56"/>
      <c r="I478" s="56"/>
      <c r="J478" s="56"/>
      <c r="K478" s="56"/>
      <c r="L478" s="56"/>
      <c r="M478" s="56"/>
      <c r="N478" s="56"/>
      <c r="O478" s="56"/>
      <c r="P478" s="56"/>
      <c r="Q478" s="56"/>
      <c r="R478" s="56"/>
      <c r="S478" s="56"/>
      <c r="T478" s="56"/>
      <c r="U478" s="56"/>
      <c r="V478" s="56"/>
      <c r="W478" s="56"/>
      <c r="X478" s="56"/>
      <c r="Y478" s="56"/>
      <c r="Z478" s="56"/>
    </row>
    <row r="479" spans="1:26" ht="12.75" customHeight="1">
      <c r="A479" s="56"/>
      <c r="B479" s="56"/>
      <c r="C479" s="56"/>
      <c r="D479" s="56"/>
      <c r="E479" s="56"/>
      <c r="F479" s="56"/>
      <c r="G479" s="56"/>
      <c r="H479" s="56"/>
      <c r="I479" s="56"/>
      <c r="J479" s="56"/>
      <c r="K479" s="56"/>
      <c r="L479" s="56"/>
      <c r="M479" s="56"/>
      <c r="N479" s="56"/>
      <c r="O479" s="56"/>
      <c r="P479" s="56"/>
      <c r="Q479" s="56"/>
      <c r="R479" s="56"/>
      <c r="S479" s="56"/>
      <c r="T479" s="56"/>
      <c r="U479" s="56"/>
      <c r="V479" s="56"/>
      <c r="W479" s="56"/>
      <c r="X479" s="56"/>
      <c r="Y479" s="56"/>
      <c r="Z479" s="56"/>
    </row>
    <row r="480" spans="1:26" ht="12.75" customHeight="1">
      <c r="A480" s="56"/>
      <c r="B480" s="56"/>
      <c r="C480" s="56"/>
      <c r="D480" s="56"/>
      <c r="E480" s="56"/>
      <c r="F480" s="56"/>
      <c r="G480" s="56"/>
      <c r="H480" s="56"/>
      <c r="I480" s="56"/>
      <c r="J480" s="56"/>
      <c r="K480" s="56"/>
      <c r="L480" s="56"/>
      <c r="M480" s="56"/>
      <c r="N480" s="56"/>
      <c r="O480" s="56"/>
      <c r="P480" s="56"/>
      <c r="Q480" s="56"/>
      <c r="R480" s="56"/>
      <c r="S480" s="56"/>
      <c r="T480" s="56"/>
      <c r="U480" s="56"/>
      <c r="V480" s="56"/>
      <c r="W480" s="56"/>
      <c r="X480" s="56"/>
      <c r="Y480" s="56"/>
      <c r="Z480" s="56"/>
    </row>
    <row r="481" spans="1:26" ht="12.75" customHeight="1">
      <c r="A481" s="56"/>
      <c r="B481" s="56"/>
      <c r="C481" s="56"/>
      <c r="D481" s="56"/>
      <c r="E481" s="56"/>
      <c r="F481" s="56"/>
      <c r="G481" s="56"/>
      <c r="H481" s="56"/>
      <c r="I481" s="56"/>
      <c r="J481" s="56"/>
      <c r="K481" s="56"/>
      <c r="L481" s="56"/>
      <c r="M481" s="56"/>
      <c r="N481" s="56"/>
      <c r="O481" s="56"/>
      <c r="P481" s="56"/>
      <c r="Q481" s="56"/>
      <c r="R481" s="56"/>
      <c r="S481" s="56"/>
      <c r="T481" s="56"/>
      <c r="U481" s="56"/>
      <c r="V481" s="56"/>
      <c r="W481" s="56"/>
      <c r="X481" s="56"/>
      <c r="Y481" s="56"/>
      <c r="Z481" s="56"/>
    </row>
    <row r="482" spans="1:26" ht="12.75" customHeight="1">
      <c r="A482" s="56"/>
      <c r="B482" s="56"/>
      <c r="C482" s="56"/>
      <c r="D482" s="56"/>
      <c r="E482" s="56"/>
      <c r="F482" s="56"/>
      <c r="G482" s="56"/>
      <c r="H482" s="56"/>
      <c r="I482" s="56"/>
      <c r="J482" s="56"/>
      <c r="K482" s="56"/>
      <c r="L482" s="56"/>
      <c r="M482" s="56"/>
      <c r="N482" s="56"/>
      <c r="O482" s="56"/>
      <c r="P482" s="56"/>
      <c r="Q482" s="56"/>
      <c r="R482" s="56"/>
      <c r="S482" s="56"/>
      <c r="T482" s="56"/>
      <c r="U482" s="56"/>
      <c r="V482" s="56"/>
      <c r="W482" s="56"/>
      <c r="X482" s="56"/>
      <c r="Y482" s="56"/>
      <c r="Z482" s="56"/>
    </row>
    <row r="483" spans="1:26" ht="12.75" customHeight="1">
      <c r="A483" s="56"/>
      <c r="B483" s="56"/>
      <c r="C483" s="56"/>
      <c r="D483" s="56"/>
      <c r="E483" s="56"/>
      <c r="F483" s="56"/>
      <c r="G483" s="56"/>
      <c r="H483" s="56"/>
      <c r="I483" s="56"/>
      <c r="J483" s="56"/>
      <c r="K483" s="56"/>
      <c r="L483" s="56"/>
      <c r="M483" s="56"/>
      <c r="N483" s="56"/>
      <c r="O483" s="56"/>
      <c r="P483" s="56"/>
      <c r="Q483" s="56"/>
      <c r="R483" s="56"/>
      <c r="S483" s="56"/>
      <c r="T483" s="56"/>
      <c r="U483" s="56"/>
      <c r="V483" s="56"/>
      <c r="W483" s="56"/>
      <c r="X483" s="56"/>
      <c r="Y483" s="56"/>
      <c r="Z483" s="56"/>
    </row>
    <row r="484" spans="1:26" ht="12.75" customHeight="1">
      <c r="A484" s="56"/>
      <c r="B484" s="56"/>
      <c r="C484" s="56"/>
      <c r="D484" s="56"/>
      <c r="E484" s="56"/>
      <c r="F484" s="56"/>
      <c r="G484" s="56"/>
      <c r="H484" s="56"/>
      <c r="I484" s="56"/>
      <c r="J484" s="56"/>
      <c r="K484" s="56"/>
      <c r="L484" s="56"/>
      <c r="M484" s="56"/>
      <c r="N484" s="56"/>
      <c r="O484" s="56"/>
      <c r="P484" s="56"/>
      <c r="Q484" s="56"/>
      <c r="R484" s="56"/>
      <c r="S484" s="56"/>
      <c r="T484" s="56"/>
      <c r="U484" s="56"/>
      <c r="V484" s="56"/>
      <c r="W484" s="56"/>
      <c r="X484" s="56"/>
      <c r="Y484" s="56"/>
      <c r="Z484" s="56"/>
    </row>
    <row r="485" spans="1:26" ht="12.75" customHeight="1">
      <c r="A485" s="56"/>
      <c r="B485" s="56"/>
      <c r="C485" s="56"/>
      <c r="D485" s="56"/>
      <c r="E485" s="56"/>
      <c r="F485" s="56"/>
      <c r="G485" s="56"/>
      <c r="H485" s="56"/>
      <c r="I485" s="56"/>
      <c r="J485" s="56"/>
      <c r="K485" s="56"/>
      <c r="L485" s="56"/>
      <c r="M485" s="56"/>
      <c r="N485" s="56"/>
      <c r="O485" s="56"/>
      <c r="P485" s="56"/>
      <c r="Q485" s="56"/>
      <c r="R485" s="56"/>
      <c r="S485" s="56"/>
      <c r="T485" s="56"/>
      <c r="U485" s="56"/>
      <c r="V485" s="56"/>
      <c r="W485" s="56"/>
      <c r="X485" s="56"/>
      <c r="Y485" s="56"/>
      <c r="Z485" s="56"/>
    </row>
    <row r="486" spans="1:26" ht="12.75" customHeight="1">
      <c r="A486" s="56"/>
      <c r="B486" s="56"/>
      <c r="C486" s="56"/>
      <c r="D486" s="56"/>
      <c r="E486" s="56"/>
      <c r="F486" s="56"/>
      <c r="G486" s="56"/>
      <c r="H486" s="56"/>
      <c r="I486" s="56"/>
      <c r="J486" s="56"/>
      <c r="K486" s="56"/>
      <c r="L486" s="56"/>
      <c r="M486" s="56"/>
      <c r="N486" s="56"/>
      <c r="O486" s="56"/>
      <c r="P486" s="56"/>
      <c r="Q486" s="56"/>
      <c r="R486" s="56"/>
      <c r="S486" s="56"/>
      <c r="T486" s="56"/>
      <c r="U486" s="56"/>
      <c r="V486" s="56"/>
      <c r="W486" s="56"/>
      <c r="X486" s="56"/>
      <c r="Y486" s="56"/>
      <c r="Z486" s="56"/>
    </row>
    <row r="487" spans="1:26" ht="12.75" customHeight="1">
      <c r="A487" s="56"/>
      <c r="B487" s="56"/>
      <c r="C487" s="56"/>
      <c r="D487" s="56"/>
      <c r="E487" s="56"/>
      <c r="F487" s="56"/>
      <c r="G487" s="56"/>
      <c r="H487" s="56"/>
      <c r="I487" s="56"/>
      <c r="J487" s="56"/>
      <c r="K487" s="56"/>
      <c r="L487" s="56"/>
      <c r="M487" s="56"/>
      <c r="N487" s="56"/>
      <c r="O487" s="56"/>
      <c r="P487" s="56"/>
      <c r="Q487" s="56"/>
      <c r="R487" s="56"/>
      <c r="S487" s="56"/>
      <c r="T487" s="56"/>
      <c r="U487" s="56"/>
      <c r="V487" s="56"/>
      <c r="W487" s="56"/>
      <c r="X487" s="56"/>
      <c r="Y487" s="56"/>
      <c r="Z487" s="56"/>
    </row>
    <row r="488" spans="1:26" ht="12.75" customHeight="1">
      <c r="A488" s="56"/>
      <c r="B488" s="56"/>
      <c r="C488" s="56"/>
      <c r="D488" s="56"/>
      <c r="E488" s="56"/>
      <c r="F488" s="56"/>
      <c r="G488" s="56"/>
      <c r="H488" s="56"/>
      <c r="I488" s="56"/>
      <c r="J488" s="56"/>
      <c r="K488" s="56"/>
      <c r="L488" s="56"/>
      <c r="M488" s="56"/>
      <c r="N488" s="56"/>
      <c r="O488" s="56"/>
      <c r="P488" s="56"/>
      <c r="Q488" s="56"/>
      <c r="R488" s="56"/>
      <c r="S488" s="56"/>
      <c r="T488" s="56"/>
      <c r="U488" s="56"/>
      <c r="V488" s="56"/>
      <c r="W488" s="56"/>
      <c r="X488" s="56"/>
      <c r="Y488" s="56"/>
      <c r="Z488" s="56"/>
    </row>
    <row r="489" spans="1:26" ht="12.75" customHeight="1">
      <c r="A489" s="56"/>
      <c r="B489" s="56"/>
      <c r="C489" s="56"/>
      <c r="D489" s="56"/>
      <c r="E489" s="56"/>
      <c r="F489" s="56"/>
      <c r="G489" s="56"/>
      <c r="H489" s="56"/>
      <c r="I489" s="56"/>
      <c r="J489" s="56"/>
      <c r="K489" s="56"/>
      <c r="L489" s="56"/>
      <c r="M489" s="56"/>
      <c r="N489" s="56"/>
      <c r="O489" s="56"/>
      <c r="P489" s="56"/>
      <c r="Q489" s="56"/>
      <c r="R489" s="56"/>
      <c r="S489" s="56"/>
      <c r="T489" s="56"/>
      <c r="U489" s="56"/>
      <c r="V489" s="56"/>
      <c r="W489" s="56"/>
      <c r="X489" s="56"/>
      <c r="Y489" s="56"/>
      <c r="Z489" s="56"/>
    </row>
    <row r="490" spans="1:26" ht="12.75" customHeight="1">
      <c r="A490" s="56"/>
      <c r="B490" s="56"/>
      <c r="C490" s="56"/>
      <c r="D490" s="56"/>
      <c r="E490" s="56"/>
      <c r="F490" s="56"/>
      <c r="G490" s="56"/>
      <c r="H490" s="56"/>
      <c r="I490" s="56"/>
      <c r="J490" s="56"/>
      <c r="K490" s="56"/>
      <c r="L490" s="56"/>
      <c r="M490" s="56"/>
      <c r="N490" s="56"/>
      <c r="O490" s="56"/>
      <c r="P490" s="56"/>
      <c r="Q490" s="56"/>
      <c r="R490" s="56"/>
      <c r="S490" s="56"/>
      <c r="T490" s="56"/>
      <c r="U490" s="56"/>
      <c r="V490" s="56"/>
      <c r="W490" s="56"/>
      <c r="X490" s="56"/>
      <c r="Y490" s="56"/>
      <c r="Z490" s="56"/>
    </row>
    <row r="491" spans="1:26" ht="12.75" customHeight="1">
      <c r="A491" s="56"/>
      <c r="B491" s="56"/>
      <c r="C491" s="56"/>
      <c r="D491" s="56"/>
      <c r="E491" s="56"/>
      <c r="F491" s="56"/>
      <c r="G491" s="56"/>
      <c r="H491" s="56"/>
      <c r="I491" s="56"/>
      <c r="J491" s="56"/>
      <c r="K491" s="56"/>
      <c r="L491" s="56"/>
      <c r="M491" s="56"/>
      <c r="N491" s="56"/>
      <c r="O491" s="56"/>
      <c r="P491" s="56"/>
      <c r="Q491" s="56"/>
      <c r="R491" s="56"/>
      <c r="S491" s="56"/>
      <c r="T491" s="56"/>
      <c r="U491" s="56"/>
      <c r="V491" s="56"/>
      <c r="W491" s="56"/>
      <c r="X491" s="56"/>
      <c r="Y491" s="56"/>
      <c r="Z491" s="56"/>
    </row>
    <row r="492" spans="1:26" ht="12.75" customHeight="1">
      <c r="A492" s="56"/>
      <c r="B492" s="56"/>
      <c r="C492" s="56"/>
      <c r="D492" s="56"/>
      <c r="E492" s="56"/>
      <c r="F492" s="56"/>
      <c r="G492" s="56"/>
      <c r="H492" s="56"/>
      <c r="I492" s="56"/>
      <c r="J492" s="56"/>
      <c r="K492" s="56"/>
      <c r="L492" s="56"/>
      <c r="M492" s="56"/>
      <c r="N492" s="56"/>
      <c r="O492" s="56"/>
      <c r="P492" s="56"/>
      <c r="Q492" s="56"/>
      <c r="R492" s="56"/>
      <c r="S492" s="56"/>
      <c r="T492" s="56"/>
      <c r="U492" s="56"/>
      <c r="V492" s="56"/>
      <c r="W492" s="56"/>
      <c r="X492" s="56"/>
      <c r="Y492" s="56"/>
      <c r="Z492" s="56"/>
    </row>
    <row r="493" spans="1:26" ht="12.75" customHeight="1">
      <c r="A493" s="56"/>
      <c r="B493" s="56"/>
      <c r="C493" s="56"/>
      <c r="D493" s="56"/>
      <c r="E493" s="56"/>
      <c r="F493" s="56"/>
      <c r="G493" s="56"/>
      <c r="H493" s="56"/>
      <c r="I493" s="56"/>
      <c r="J493" s="56"/>
      <c r="K493" s="56"/>
      <c r="L493" s="56"/>
      <c r="M493" s="56"/>
      <c r="N493" s="56"/>
      <c r="O493" s="56"/>
      <c r="P493" s="56"/>
      <c r="Q493" s="56"/>
      <c r="R493" s="56"/>
      <c r="S493" s="56"/>
      <c r="T493" s="56"/>
      <c r="U493" s="56"/>
      <c r="V493" s="56"/>
      <c r="W493" s="56"/>
      <c r="X493" s="56"/>
      <c r="Y493" s="56"/>
      <c r="Z493" s="56"/>
    </row>
    <row r="494" spans="1:26" ht="12.75" customHeight="1">
      <c r="A494" s="56"/>
      <c r="B494" s="56"/>
      <c r="C494" s="56"/>
      <c r="D494" s="56"/>
      <c r="E494" s="56"/>
      <c r="F494" s="56"/>
      <c r="G494" s="56"/>
      <c r="H494" s="56"/>
      <c r="I494" s="56"/>
      <c r="J494" s="56"/>
      <c r="K494" s="56"/>
      <c r="L494" s="56"/>
      <c r="M494" s="56"/>
      <c r="N494" s="56"/>
      <c r="O494" s="56"/>
      <c r="P494" s="56"/>
      <c r="Q494" s="56"/>
      <c r="R494" s="56"/>
      <c r="S494" s="56"/>
      <c r="T494" s="56"/>
      <c r="U494" s="56"/>
      <c r="V494" s="56"/>
      <c r="W494" s="56"/>
      <c r="X494" s="56"/>
      <c r="Y494" s="56"/>
      <c r="Z494" s="56"/>
    </row>
    <row r="495" spans="1:26" ht="12.75" customHeight="1">
      <c r="A495" s="56"/>
      <c r="B495" s="56"/>
      <c r="C495" s="56"/>
      <c r="D495" s="56"/>
      <c r="E495" s="56"/>
      <c r="F495" s="56"/>
      <c r="G495" s="56"/>
      <c r="H495" s="56"/>
      <c r="I495" s="56"/>
      <c r="J495" s="56"/>
      <c r="K495" s="56"/>
      <c r="L495" s="56"/>
      <c r="M495" s="56"/>
      <c r="N495" s="56"/>
      <c r="O495" s="56"/>
      <c r="P495" s="56"/>
      <c r="Q495" s="56"/>
      <c r="R495" s="56"/>
      <c r="S495" s="56"/>
      <c r="T495" s="56"/>
      <c r="U495" s="56"/>
      <c r="V495" s="56"/>
      <c r="W495" s="56"/>
      <c r="X495" s="56"/>
      <c r="Y495" s="56"/>
      <c r="Z495" s="56"/>
    </row>
    <row r="496" spans="1:26" ht="12.75" customHeight="1">
      <c r="A496" s="56"/>
      <c r="B496" s="56"/>
      <c r="C496" s="56"/>
      <c r="D496" s="56"/>
      <c r="E496" s="56"/>
      <c r="F496" s="56"/>
      <c r="G496" s="56"/>
      <c r="H496" s="56"/>
      <c r="I496" s="56"/>
      <c r="J496" s="56"/>
      <c r="K496" s="56"/>
      <c r="L496" s="56"/>
      <c r="M496" s="56"/>
      <c r="N496" s="56"/>
      <c r="O496" s="56"/>
      <c r="P496" s="56"/>
      <c r="Q496" s="56"/>
      <c r="R496" s="56"/>
      <c r="S496" s="56"/>
      <c r="T496" s="56"/>
      <c r="U496" s="56"/>
      <c r="V496" s="56"/>
      <c r="W496" s="56"/>
      <c r="X496" s="56"/>
      <c r="Y496" s="56"/>
      <c r="Z496" s="56"/>
    </row>
    <row r="497" spans="1:26" ht="12.75" customHeight="1">
      <c r="A497" s="56"/>
      <c r="B497" s="56"/>
      <c r="C497" s="56"/>
      <c r="D497" s="56"/>
      <c r="E497" s="56"/>
      <c r="F497" s="56"/>
      <c r="G497" s="56"/>
      <c r="H497" s="56"/>
      <c r="I497" s="56"/>
      <c r="J497" s="56"/>
      <c r="K497" s="56"/>
      <c r="L497" s="56"/>
      <c r="M497" s="56"/>
      <c r="N497" s="56"/>
      <c r="O497" s="56"/>
      <c r="P497" s="56"/>
      <c r="Q497" s="56"/>
      <c r="R497" s="56"/>
      <c r="S497" s="56"/>
      <c r="T497" s="56"/>
      <c r="U497" s="56"/>
      <c r="V497" s="56"/>
      <c r="W497" s="56"/>
      <c r="X497" s="56"/>
      <c r="Y497" s="56"/>
      <c r="Z497" s="56"/>
    </row>
    <row r="498" spans="1:26" ht="12.75" customHeight="1">
      <c r="A498" s="56"/>
      <c r="B498" s="56"/>
      <c r="C498" s="56"/>
      <c r="D498" s="56"/>
      <c r="E498" s="56"/>
      <c r="F498" s="56"/>
      <c r="G498" s="56"/>
      <c r="H498" s="56"/>
      <c r="I498" s="56"/>
      <c r="J498" s="56"/>
      <c r="K498" s="56"/>
      <c r="L498" s="56"/>
      <c r="M498" s="56"/>
      <c r="N498" s="56"/>
      <c r="O498" s="56"/>
      <c r="P498" s="56"/>
      <c r="Q498" s="56"/>
      <c r="R498" s="56"/>
      <c r="S498" s="56"/>
      <c r="T498" s="56"/>
      <c r="U498" s="56"/>
      <c r="V498" s="56"/>
      <c r="W498" s="56"/>
      <c r="X498" s="56"/>
      <c r="Y498" s="56"/>
      <c r="Z498" s="56"/>
    </row>
    <row r="499" spans="1:26" ht="12.75" customHeight="1">
      <c r="A499" s="56"/>
      <c r="B499" s="56"/>
      <c r="C499" s="56"/>
      <c r="D499" s="56"/>
      <c r="E499" s="56"/>
      <c r="F499" s="56"/>
      <c r="G499" s="56"/>
      <c r="H499" s="56"/>
      <c r="I499" s="56"/>
      <c r="J499" s="56"/>
      <c r="K499" s="56"/>
      <c r="L499" s="56"/>
      <c r="M499" s="56"/>
      <c r="N499" s="56"/>
      <c r="O499" s="56"/>
      <c r="P499" s="56"/>
      <c r="Q499" s="56"/>
      <c r="R499" s="56"/>
      <c r="S499" s="56"/>
      <c r="T499" s="56"/>
      <c r="U499" s="56"/>
      <c r="V499" s="56"/>
      <c r="W499" s="56"/>
      <c r="X499" s="56"/>
      <c r="Y499" s="56"/>
      <c r="Z499" s="56"/>
    </row>
    <row r="500" spans="1:26" ht="12.75" customHeight="1">
      <c r="A500" s="56"/>
      <c r="B500" s="56"/>
      <c r="C500" s="56"/>
      <c r="D500" s="56"/>
      <c r="E500" s="56"/>
      <c r="F500" s="56"/>
      <c r="G500" s="56"/>
      <c r="H500" s="56"/>
      <c r="I500" s="56"/>
      <c r="J500" s="56"/>
      <c r="K500" s="56"/>
      <c r="L500" s="56"/>
      <c r="M500" s="56"/>
      <c r="N500" s="56"/>
      <c r="O500" s="56"/>
      <c r="P500" s="56"/>
      <c r="Q500" s="56"/>
      <c r="R500" s="56"/>
      <c r="S500" s="56"/>
      <c r="T500" s="56"/>
      <c r="U500" s="56"/>
      <c r="V500" s="56"/>
      <c r="W500" s="56"/>
      <c r="X500" s="56"/>
      <c r="Y500" s="56"/>
      <c r="Z500" s="56"/>
    </row>
    <row r="501" spans="1:26" ht="12.75" customHeight="1">
      <c r="A501" s="56"/>
      <c r="B501" s="56"/>
      <c r="C501" s="56"/>
      <c r="D501" s="56"/>
      <c r="E501" s="56"/>
      <c r="F501" s="56"/>
      <c r="G501" s="56"/>
      <c r="H501" s="56"/>
      <c r="I501" s="56"/>
      <c r="J501" s="56"/>
      <c r="K501" s="56"/>
      <c r="L501" s="56"/>
      <c r="M501" s="56"/>
      <c r="N501" s="56"/>
      <c r="O501" s="56"/>
      <c r="P501" s="56"/>
      <c r="Q501" s="56"/>
      <c r="R501" s="56"/>
      <c r="S501" s="56"/>
      <c r="T501" s="56"/>
      <c r="U501" s="56"/>
      <c r="V501" s="56"/>
      <c r="W501" s="56"/>
      <c r="X501" s="56"/>
      <c r="Y501" s="56"/>
      <c r="Z501" s="56"/>
    </row>
    <row r="502" spans="1:26" ht="12.75" customHeight="1">
      <c r="A502" s="56"/>
      <c r="B502" s="56"/>
      <c r="C502" s="56"/>
      <c r="D502" s="56"/>
      <c r="E502" s="56"/>
      <c r="F502" s="56"/>
      <c r="G502" s="56"/>
      <c r="H502" s="56"/>
      <c r="I502" s="56"/>
      <c r="J502" s="56"/>
      <c r="K502" s="56"/>
      <c r="L502" s="56"/>
      <c r="M502" s="56"/>
      <c r="N502" s="56"/>
      <c r="O502" s="56"/>
      <c r="P502" s="56"/>
      <c r="Q502" s="56"/>
      <c r="R502" s="56"/>
      <c r="S502" s="56"/>
      <c r="T502" s="56"/>
      <c r="U502" s="56"/>
      <c r="V502" s="56"/>
      <c r="W502" s="56"/>
      <c r="X502" s="56"/>
      <c r="Y502" s="56"/>
      <c r="Z502" s="56"/>
    </row>
    <row r="503" spans="1:26" ht="12.75" customHeight="1">
      <c r="A503" s="56"/>
      <c r="B503" s="56"/>
      <c r="C503" s="56"/>
      <c r="D503" s="56"/>
      <c r="E503" s="56"/>
      <c r="F503" s="56"/>
      <c r="G503" s="56"/>
      <c r="H503" s="56"/>
      <c r="I503" s="56"/>
      <c r="J503" s="56"/>
      <c r="K503" s="56"/>
      <c r="L503" s="56"/>
      <c r="M503" s="56"/>
      <c r="N503" s="56"/>
      <c r="O503" s="56"/>
      <c r="P503" s="56"/>
      <c r="Q503" s="56"/>
      <c r="R503" s="56"/>
      <c r="S503" s="56"/>
      <c r="T503" s="56"/>
      <c r="U503" s="56"/>
      <c r="V503" s="56"/>
      <c r="W503" s="56"/>
      <c r="X503" s="56"/>
      <c r="Y503" s="56"/>
      <c r="Z503" s="56"/>
    </row>
    <row r="504" spans="1:26" ht="12.75" customHeight="1">
      <c r="A504" s="56"/>
      <c r="B504" s="56"/>
      <c r="C504" s="56"/>
      <c r="D504" s="56"/>
      <c r="E504" s="56"/>
      <c r="F504" s="56"/>
      <c r="G504" s="56"/>
      <c r="H504" s="56"/>
      <c r="I504" s="56"/>
      <c r="J504" s="56"/>
      <c r="K504" s="56"/>
      <c r="L504" s="56"/>
      <c r="M504" s="56"/>
      <c r="N504" s="56"/>
      <c r="O504" s="56"/>
      <c r="P504" s="56"/>
      <c r="Q504" s="56"/>
      <c r="R504" s="56"/>
      <c r="S504" s="56"/>
      <c r="T504" s="56"/>
      <c r="U504" s="56"/>
      <c r="V504" s="56"/>
      <c r="W504" s="56"/>
      <c r="X504" s="56"/>
      <c r="Y504" s="56"/>
      <c r="Z504" s="56"/>
    </row>
    <row r="505" spans="1:26" ht="12.75" customHeight="1">
      <c r="A505" s="56"/>
      <c r="B505" s="56"/>
      <c r="C505" s="56"/>
      <c r="D505" s="56"/>
      <c r="E505" s="56"/>
      <c r="F505" s="56"/>
      <c r="G505" s="56"/>
      <c r="H505" s="56"/>
      <c r="I505" s="56"/>
      <c r="J505" s="56"/>
      <c r="K505" s="56"/>
      <c r="L505" s="56"/>
      <c r="M505" s="56"/>
      <c r="N505" s="56"/>
      <c r="O505" s="56"/>
      <c r="P505" s="56"/>
      <c r="Q505" s="56"/>
      <c r="R505" s="56"/>
      <c r="S505" s="56"/>
      <c r="T505" s="56"/>
      <c r="U505" s="56"/>
      <c r="V505" s="56"/>
      <c r="W505" s="56"/>
      <c r="X505" s="56"/>
      <c r="Y505" s="56"/>
      <c r="Z505" s="56"/>
    </row>
    <row r="506" spans="1:26" ht="12.75" customHeight="1">
      <c r="A506" s="56"/>
      <c r="B506" s="56"/>
      <c r="C506" s="56"/>
      <c r="D506" s="56"/>
      <c r="E506" s="56"/>
      <c r="F506" s="56"/>
      <c r="G506" s="56"/>
      <c r="H506" s="56"/>
      <c r="I506" s="56"/>
      <c r="J506" s="56"/>
      <c r="K506" s="56"/>
      <c r="L506" s="56"/>
      <c r="M506" s="56"/>
      <c r="N506" s="56"/>
      <c r="O506" s="56"/>
      <c r="P506" s="56"/>
      <c r="Q506" s="56"/>
      <c r="R506" s="56"/>
      <c r="S506" s="56"/>
      <c r="T506" s="56"/>
      <c r="U506" s="56"/>
      <c r="V506" s="56"/>
      <c r="W506" s="56"/>
      <c r="X506" s="56"/>
      <c r="Y506" s="56"/>
      <c r="Z506" s="56"/>
    </row>
    <row r="507" spans="1:26" ht="12.75" customHeight="1">
      <c r="A507" s="56"/>
      <c r="B507" s="56"/>
      <c r="C507" s="56"/>
      <c r="D507" s="56"/>
      <c r="E507" s="56"/>
      <c r="F507" s="56"/>
      <c r="G507" s="56"/>
      <c r="H507" s="56"/>
      <c r="I507" s="56"/>
      <c r="J507" s="56"/>
      <c r="K507" s="56"/>
      <c r="L507" s="56"/>
      <c r="M507" s="56"/>
      <c r="N507" s="56"/>
      <c r="O507" s="56"/>
      <c r="P507" s="56"/>
      <c r="Q507" s="56"/>
      <c r="R507" s="56"/>
      <c r="S507" s="56"/>
      <c r="T507" s="56"/>
      <c r="U507" s="56"/>
      <c r="V507" s="56"/>
      <c r="W507" s="56"/>
      <c r="X507" s="56"/>
      <c r="Y507" s="56"/>
      <c r="Z507" s="56"/>
    </row>
    <row r="508" spans="1:26" ht="12.75" customHeight="1">
      <c r="A508" s="56"/>
      <c r="B508" s="56"/>
      <c r="C508" s="56"/>
      <c r="D508" s="56"/>
      <c r="E508" s="56"/>
      <c r="F508" s="56"/>
      <c r="G508" s="56"/>
      <c r="H508" s="56"/>
      <c r="I508" s="56"/>
      <c r="J508" s="56"/>
      <c r="K508" s="56"/>
      <c r="L508" s="56"/>
      <c r="M508" s="56"/>
      <c r="N508" s="56"/>
      <c r="O508" s="56"/>
      <c r="P508" s="56"/>
      <c r="Q508" s="56"/>
      <c r="R508" s="56"/>
      <c r="S508" s="56"/>
      <c r="T508" s="56"/>
      <c r="U508" s="56"/>
      <c r="V508" s="56"/>
      <c r="W508" s="56"/>
      <c r="X508" s="56"/>
      <c r="Y508" s="56"/>
      <c r="Z508" s="56"/>
    </row>
    <row r="509" spans="1:26" ht="12.75" customHeight="1">
      <c r="A509" s="56"/>
      <c r="B509" s="56"/>
      <c r="C509" s="56"/>
      <c r="D509" s="56"/>
      <c r="E509" s="56"/>
      <c r="F509" s="56"/>
      <c r="G509" s="56"/>
      <c r="H509" s="56"/>
      <c r="I509" s="56"/>
      <c r="J509" s="56"/>
      <c r="K509" s="56"/>
      <c r="L509" s="56"/>
      <c r="M509" s="56"/>
      <c r="N509" s="56"/>
      <c r="O509" s="56"/>
      <c r="P509" s="56"/>
      <c r="Q509" s="56"/>
      <c r="R509" s="56"/>
      <c r="S509" s="56"/>
      <c r="T509" s="56"/>
      <c r="U509" s="56"/>
      <c r="V509" s="56"/>
      <c r="W509" s="56"/>
      <c r="X509" s="56"/>
      <c r="Y509" s="56"/>
      <c r="Z509" s="56"/>
    </row>
    <row r="510" spans="1:26" ht="12.75" customHeight="1">
      <c r="A510" s="56"/>
      <c r="B510" s="56"/>
      <c r="C510" s="56"/>
      <c r="D510" s="56"/>
      <c r="E510" s="56"/>
      <c r="F510" s="56"/>
      <c r="G510" s="56"/>
      <c r="H510" s="56"/>
      <c r="I510" s="56"/>
      <c r="J510" s="56"/>
      <c r="K510" s="56"/>
      <c r="L510" s="56"/>
      <c r="M510" s="56"/>
      <c r="N510" s="56"/>
      <c r="O510" s="56"/>
      <c r="P510" s="56"/>
      <c r="Q510" s="56"/>
      <c r="R510" s="56"/>
      <c r="S510" s="56"/>
      <c r="T510" s="56"/>
      <c r="U510" s="56"/>
      <c r="V510" s="56"/>
      <c r="W510" s="56"/>
      <c r="X510" s="56"/>
      <c r="Y510" s="56"/>
      <c r="Z510" s="56"/>
    </row>
    <row r="511" spans="1:26" ht="12.75" customHeight="1">
      <c r="A511" s="56"/>
      <c r="B511" s="56"/>
      <c r="C511" s="56"/>
      <c r="D511" s="56"/>
      <c r="E511" s="56"/>
      <c r="F511" s="56"/>
      <c r="G511" s="56"/>
      <c r="H511" s="56"/>
      <c r="I511" s="56"/>
      <c r="J511" s="56"/>
      <c r="K511" s="56"/>
      <c r="L511" s="56"/>
      <c r="M511" s="56"/>
      <c r="N511" s="56"/>
      <c r="O511" s="56"/>
      <c r="P511" s="56"/>
      <c r="Q511" s="56"/>
      <c r="R511" s="56"/>
      <c r="S511" s="56"/>
      <c r="T511" s="56"/>
      <c r="U511" s="56"/>
      <c r="V511" s="56"/>
      <c r="W511" s="56"/>
      <c r="X511" s="56"/>
      <c r="Y511" s="56"/>
      <c r="Z511" s="56"/>
    </row>
    <row r="512" spans="1:26" ht="12.75" customHeight="1">
      <c r="A512" s="56"/>
      <c r="B512" s="56"/>
      <c r="C512" s="56"/>
      <c r="D512" s="56"/>
      <c r="E512" s="56"/>
      <c r="F512" s="56"/>
      <c r="G512" s="56"/>
      <c r="H512" s="56"/>
      <c r="I512" s="56"/>
      <c r="J512" s="56"/>
      <c r="K512" s="56"/>
      <c r="L512" s="56"/>
      <c r="M512" s="56"/>
      <c r="N512" s="56"/>
      <c r="O512" s="56"/>
      <c r="P512" s="56"/>
      <c r="Q512" s="56"/>
      <c r="R512" s="56"/>
      <c r="S512" s="56"/>
      <c r="T512" s="56"/>
      <c r="U512" s="56"/>
      <c r="V512" s="56"/>
      <c r="W512" s="56"/>
      <c r="X512" s="56"/>
      <c r="Y512" s="56"/>
      <c r="Z512" s="56"/>
    </row>
    <row r="513" spans="1:26" ht="12.75" customHeight="1">
      <c r="A513" s="56"/>
      <c r="B513" s="56"/>
      <c r="C513" s="56"/>
      <c r="D513" s="56"/>
      <c r="E513" s="56"/>
      <c r="F513" s="56"/>
      <c r="G513" s="56"/>
      <c r="H513" s="56"/>
      <c r="I513" s="56"/>
      <c r="J513" s="56"/>
      <c r="K513" s="56"/>
      <c r="L513" s="56"/>
      <c r="M513" s="56"/>
      <c r="N513" s="56"/>
      <c r="O513" s="56"/>
      <c r="P513" s="56"/>
      <c r="Q513" s="56"/>
      <c r="R513" s="56"/>
      <c r="S513" s="56"/>
      <c r="T513" s="56"/>
      <c r="U513" s="56"/>
      <c r="V513" s="56"/>
      <c r="W513" s="56"/>
      <c r="X513" s="56"/>
      <c r="Y513" s="56"/>
      <c r="Z513" s="56"/>
    </row>
    <row r="514" spans="1:26" ht="12.75" customHeight="1">
      <c r="A514" s="56"/>
      <c r="B514" s="56"/>
      <c r="C514" s="56"/>
      <c r="D514" s="56"/>
      <c r="E514" s="56"/>
      <c r="F514" s="56"/>
      <c r="G514" s="56"/>
      <c r="H514" s="56"/>
      <c r="I514" s="56"/>
      <c r="J514" s="56"/>
      <c r="K514" s="56"/>
      <c r="L514" s="56"/>
      <c r="M514" s="56"/>
      <c r="N514" s="56"/>
      <c r="O514" s="56"/>
      <c r="P514" s="56"/>
      <c r="Q514" s="56"/>
      <c r="R514" s="56"/>
      <c r="S514" s="56"/>
      <c r="T514" s="56"/>
      <c r="U514" s="56"/>
      <c r="V514" s="56"/>
      <c r="W514" s="56"/>
      <c r="X514" s="56"/>
      <c r="Y514" s="56"/>
      <c r="Z514" s="56"/>
    </row>
    <row r="515" spans="1:26" ht="12.75" customHeight="1">
      <c r="A515" s="56"/>
      <c r="B515" s="56"/>
      <c r="C515" s="56"/>
      <c r="D515" s="56"/>
      <c r="E515" s="56"/>
      <c r="F515" s="56"/>
      <c r="G515" s="56"/>
      <c r="H515" s="56"/>
      <c r="I515" s="56"/>
      <c r="J515" s="56"/>
      <c r="K515" s="56"/>
      <c r="L515" s="56"/>
      <c r="M515" s="56"/>
      <c r="N515" s="56"/>
      <c r="O515" s="56"/>
      <c r="P515" s="56"/>
      <c r="Q515" s="56"/>
      <c r="R515" s="56"/>
      <c r="S515" s="56"/>
      <c r="T515" s="56"/>
      <c r="U515" s="56"/>
      <c r="V515" s="56"/>
      <c r="W515" s="56"/>
      <c r="X515" s="56"/>
      <c r="Y515" s="56"/>
      <c r="Z515" s="56"/>
    </row>
    <row r="516" spans="1:26" ht="12.75" customHeight="1">
      <c r="A516" s="56"/>
      <c r="B516" s="56"/>
      <c r="C516" s="56"/>
      <c r="D516" s="56"/>
      <c r="E516" s="56"/>
      <c r="F516" s="56"/>
      <c r="G516" s="56"/>
      <c r="H516" s="56"/>
      <c r="I516" s="56"/>
      <c r="J516" s="56"/>
      <c r="K516" s="56"/>
      <c r="L516" s="56"/>
      <c r="M516" s="56"/>
      <c r="N516" s="56"/>
      <c r="O516" s="56"/>
      <c r="P516" s="56"/>
      <c r="Q516" s="56"/>
      <c r="R516" s="56"/>
      <c r="S516" s="56"/>
      <c r="T516" s="56"/>
      <c r="U516" s="56"/>
      <c r="V516" s="56"/>
      <c r="W516" s="56"/>
      <c r="X516" s="56"/>
      <c r="Y516" s="56"/>
      <c r="Z516" s="56"/>
    </row>
    <row r="517" spans="1:26" ht="12.75" customHeight="1">
      <c r="A517" s="56"/>
      <c r="B517" s="56"/>
      <c r="C517" s="56"/>
      <c r="D517" s="56"/>
      <c r="E517" s="56"/>
      <c r="F517" s="56"/>
      <c r="G517" s="56"/>
      <c r="H517" s="56"/>
      <c r="I517" s="56"/>
      <c r="J517" s="56"/>
      <c r="K517" s="56"/>
      <c r="L517" s="56"/>
      <c r="M517" s="56"/>
      <c r="N517" s="56"/>
      <c r="O517" s="56"/>
      <c r="P517" s="56"/>
      <c r="Q517" s="56"/>
      <c r="R517" s="56"/>
      <c r="S517" s="56"/>
      <c r="T517" s="56"/>
      <c r="U517" s="56"/>
      <c r="V517" s="56"/>
      <c r="W517" s="56"/>
      <c r="X517" s="56"/>
      <c r="Y517" s="56"/>
      <c r="Z517" s="56"/>
    </row>
    <row r="518" spans="1:26" ht="12.75" customHeight="1">
      <c r="A518" s="56"/>
      <c r="B518" s="56"/>
      <c r="C518" s="56"/>
      <c r="D518" s="56"/>
      <c r="E518" s="56"/>
      <c r="F518" s="56"/>
      <c r="G518" s="56"/>
      <c r="H518" s="56"/>
      <c r="I518" s="56"/>
      <c r="J518" s="56"/>
      <c r="K518" s="56"/>
      <c r="L518" s="56"/>
      <c r="M518" s="56"/>
      <c r="N518" s="56"/>
      <c r="O518" s="56"/>
      <c r="P518" s="56"/>
      <c r="Q518" s="56"/>
      <c r="R518" s="56"/>
      <c r="S518" s="56"/>
      <c r="T518" s="56"/>
      <c r="U518" s="56"/>
      <c r="V518" s="56"/>
      <c r="W518" s="56"/>
      <c r="X518" s="56"/>
      <c r="Y518" s="56"/>
      <c r="Z518" s="56"/>
    </row>
    <row r="519" spans="1:26" ht="12.75" customHeight="1">
      <c r="A519" s="56"/>
      <c r="B519" s="56"/>
      <c r="C519" s="56"/>
      <c r="D519" s="56"/>
      <c r="E519" s="56"/>
      <c r="F519" s="56"/>
      <c r="G519" s="56"/>
      <c r="H519" s="56"/>
      <c r="I519" s="56"/>
      <c r="J519" s="56"/>
      <c r="K519" s="56"/>
      <c r="L519" s="56"/>
      <c r="M519" s="56"/>
      <c r="N519" s="56"/>
      <c r="O519" s="56"/>
      <c r="P519" s="56"/>
      <c r="Q519" s="56"/>
      <c r="R519" s="56"/>
      <c r="S519" s="56"/>
      <c r="T519" s="56"/>
      <c r="U519" s="56"/>
      <c r="V519" s="56"/>
      <c r="W519" s="56"/>
      <c r="X519" s="56"/>
      <c r="Y519" s="56"/>
      <c r="Z519" s="56"/>
    </row>
    <row r="520" spans="1:26" ht="12.75" customHeight="1">
      <c r="A520" s="56"/>
      <c r="B520" s="56"/>
      <c r="C520" s="56"/>
      <c r="D520" s="56"/>
      <c r="E520" s="56"/>
      <c r="F520" s="56"/>
      <c r="G520" s="56"/>
      <c r="H520" s="56"/>
      <c r="I520" s="56"/>
      <c r="J520" s="56"/>
      <c r="K520" s="56"/>
      <c r="L520" s="56"/>
      <c r="M520" s="56"/>
      <c r="N520" s="56"/>
      <c r="O520" s="56"/>
      <c r="P520" s="56"/>
      <c r="Q520" s="56"/>
      <c r="R520" s="56"/>
      <c r="S520" s="56"/>
      <c r="T520" s="56"/>
      <c r="U520" s="56"/>
      <c r="V520" s="56"/>
      <c r="W520" s="56"/>
      <c r="X520" s="56"/>
      <c r="Y520" s="56"/>
      <c r="Z520" s="56"/>
    </row>
    <row r="521" spans="1:26" ht="12.75" customHeight="1">
      <c r="A521" s="56"/>
      <c r="B521" s="56"/>
      <c r="C521" s="56"/>
      <c r="D521" s="56"/>
      <c r="E521" s="56"/>
      <c r="F521" s="56"/>
      <c r="G521" s="56"/>
      <c r="H521" s="56"/>
      <c r="I521" s="56"/>
      <c r="J521" s="56"/>
      <c r="K521" s="56"/>
      <c r="L521" s="56"/>
      <c r="M521" s="56"/>
      <c r="N521" s="56"/>
      <c r="O521" s="56"/>
      <c r="P521" s="56"/>
      <c r="Q521" s="56"/>
      <c r="R521" s="56"/>
      <c r="S521" s="56"/>
      <c r="T521" s="56"/>
      <c r="U521" s="56"/>
      <c r="V521" s="56"/>
      <c r="W521" s="56"/>
      <c r="X521" s="56"/>
      <c r="Y521" s="56"/>
      <c r="Z521" s="56"/>
    </row>
    <row r="522" spans="1:26" ht="12.75" customHeight="1">
      <c r="A522" s="56"/>
      <c r="B522" s="56"/>
      <c r="C522" s="56"/>
      <c r="D522" s="56"/>
      <c r="E522" s="56"/>
      <c r="F522" s="56"/>
      <c r="G522" s="56"/>
      <c r="H522" s="56"/>
      <c r="I522" s="56"/>
      <c r="J522" s="56"/>
      <c r="K522" s="56"/>
      <c r="L522" s="56"/>
      <c r="M522" s="56"/>
      <c r="N522" s="56"/>
      <c r="O522" s="56"/>
      <c r="P522" s="56"/>
      <c r="Q522" s="56"/>
      <c r="R522" s="56"/>
      <c r="S522" s="56"/>
      <c r="T522" s="56"/>
      <c r="U522" s="56"/>
      <c r="V522" s="56"/>
      <c r="W522" s="56"/>
      <c r="X522" s="56"/>
      <c r="Y522" s="56"/>
      <c r="Z522" s="56"/>
    </row>
    <row r="523" spans="1:26" ht="12.75" customHeight="1">
      <c r="A523" s="56"/>
      <c r="B523" s="56"/>
      <c r="C523" s="56"/>
      <c r="D523" s="56"/>
      <c r="E523" s="56"/>
      <c r="F523" s="56"/>
      <c r="G523" s="56"/>
      <c r="H523" s="56"/>
      <c r="I523" s="56"/>
      <c r="J523" s="56"/>
      <c r="K523" s="56"/>
      <c r="L523" s="56"/>
      <c r="M523" s="56"/>
      <c r="N523" s="56"/>
      <c r="O523" s="56"/>
      <c r="P523" s="56"/>
      <c r="Q523" s="56"/>
      <c r="R523" s="56"/>
      <c r="S523" s="56"/>
      <c r="T523" s="56"/>
      <c r="U523" s="56"/>
      <c r="V523" s="56"/>
      <c r="W523" s="56"/>
      <c r="X523" s="56"/>
      <c r="Y523" s="56"/>
      <c r="Z523" s="56"/>
    </row>
    <row r="524" spans="1:26" ht="12.75" customHeight="1">
      <c r="A524" s="56"/>
      <c r="B524" s="56"/>
      <c r="C524" s="56"/>
      <c r="D524" s="56"/>
      <c r="E524" s="56"/>
      <c r="F524" s="56"/>
      <c r="G524" s="56"/>
      <c r="H524" s="56"/>
      <c r="I524" s="56"/>
      <c r="J524" s="56"/>
      <c r="K524" s="56"/>
      <c r="L524" s="56"/>
      <c r="M524" s="56"/>
      <c r="N524" s="56"/>
      <c r="O524" s="56"/>
      <c r="P524" s="56"/>
      <c r="Q524" s="56"/>
      <c r="R524" s="56"/>
      <c r="S524" s="56"/>
      <c r="T524" s="56"/>
      <c r="U524" s="56"/>
      <c r="V524" s="56"/>
      <c r="W524" s="56"/>
      <c r="X524" s="56"/>
      <c r="Y524" s="56"/>
      <c r="Z524" s="56"/>
    </row>
    <row r="525" spans="1:26" ht="12.75" customHeight="1">
      <c r="A525" s="56"/>
      <c r="B525" s="56"/>
      <c r="C525" s="56"/>
      <c r="D525" s="56"/>
      <c r="E525" s="56"/>
      <c r="F525" s="56"/>
      <c r="G525" s="56"/>
      <c r="H525" s="56"/>
      <c r="I525" s="56"/>
      <c r="J525" s="56"/>
      <c r="K525" s="56"/>
      <c r="L525" s="56"/>
      <c r="M525" s="56"/>
      <c r="N525" s="56"/>
      <c r="O525" s="56"/>
      <c r="P525" s="56"/>
      <c r="Q525" s="56"/>
      <c r="R525" s="56"/>
      <c r="S525" s="56"/>
      <c r="T525" s="56"/>
      <c r="U525" s="56"/>
      <c r="V525" s="56"/>
      <c r="W525" s="56"/>
      <c r="X525" s="56"/>
      <c r="Y525" s="56"/>
      <c r="Z525" s="56"/>
    </row>
    <row r="526" spans="1:26" ht="12.75" customHeight="1">
      <c r="A526" s="56"/>
      <c r="B526" s="56"/>
      <c r="C526" s="56"/>
      <c r="D526" s="56"/>
      <c r="E526" s="56"/>
      <c r="F526" s="56"/>
      <c r="G526" s="56"/>
      <c r="H526" s="56"/>
      <c r="I526" s="56"/>
      <c r="J526" s="56"/>
      <c r="K526" s="56"/>
      <c r="L526" s="56"/>
      <c r="M526" s="56"/>
      <c r="N526" s="56"/>
      <c r="O526" s="56"/>
      <c r="P526" s="56"/>
      <c r="Q526" s="56"/>
      <c r="R526" s="56"/>
      <c r="S526" s="56"/>
      <c r="T526" s="56"/>
      <c r="U526" s="56"/>
      <c r="V526" s="56"/>
      <c r="W526" s="56"/>
      <c r="X526" s="56"/>
      <c r="Y526" s="56"/>
      <c r="Z526" s="56"/>
    </row>
    <row r="527" spans="1:26" ht="12.75" customHeight="1">
      <c r="A527" s="56"/>
      <c r="B527" s="56"/>
      <c r="C527" s="56"/>
      <c r="D527" s="56"/>
      <c r="E527" s="56"/>
      <c r="F527" s="56"/>
      <c r="G527" s="56"/>
      <c r="H527" s="56"/>
      <c r="I527" s="56"/>
      <c r="J527" s="56"/>
      <c r="K527" s="56"/>
      <c r="L527" s="56"/>
      <c r="M527" s="56"/>
      <c r="N527" s="56"/>
      <c r="O527" s="56"/>
      <c r="P527" s="56"/>
      <c r="Q527" s="56"/>
      <c r="R527" s="56"/>
      <c r="S527" s="56"/>
      <c r="T527" s="56"/>
      <c r="U527" s="56"/>
      <c r="V527" s="56"/>
      <c r="W527" s="56"/>
      <c r="X527" s="56"/>
      <c r="Y527" s="56"/>
      <c r="Z527" s="56"/>
    </row>
    <row r="528" spans="1:26" ht="12.75" customHeight="1">
      <c r="A528" s="56"/>
      <c r="B528" s="56"/>
      <c r="C528" s="56"/>
      <c r="D528" s="56"/>
      <c r="E528" s="56"/>
      <c r="F528" s="56"/>
      <c r="G528" s="56"/>
      <c r="H528" s="56"/>
      <c r="I528" s="56"/>
      <c r="J528" s="56"/>
      <c r="K528" s="56"/>
      <c r="L528" s="56"/>
      <c r="M528" s="56"/>
      <c r="N528" s="56"/>
      <c r="O528" s="56"/>
      <c r="P528" s="56"/>
      <c r="Q528" s="56"/>
      <c r="R528" s="56"/>
      <c r="S528" s="56"/>
      <c r="T528" s="56"/>
      <c r="U528" s="56"/>
      <c r="V528" s="56"/>
      <c r="W528" s="56"/>
      <c r="X528" s="56"/>
      <c r="Y528" s="56"/>
      <c r="Z528" s="56"/>
    </row>
    <row r="529" spans="1:26" ht="12.75" customHeight="1">
      <c r="A529" s="56"/>
      <c r="B529" s="56"/>
      <c r="C529" s="56"/>
      <c r="D529" s="56"/>
      <c r="E529" s="56"/>
      <c r="F529" s="56"/>
      <c r="G529" s="56"/>
      <c r="H529" s="56"/>
      <c r="I529" s="56"/>
      <c r="J529" s="56"/>
      <c r="K529" s="56"/>
      <c r="L529" s="56"/>
      <c r="M529" s="56"/>
      <c r="N529" s="56"/>
      <c r="O529" s="56"/>
      <c r="P529" s="56"/>
      <c r="Q529" s="56"/>
      <c r="R529" s="56"/>
      <c r="S529" s="56"/>
      <c r="T529" s="56"/>
      <c r="U529" s="56"/>
      <c r="V529" s="56"/>
      <c r="W529" s="56"/>
      <c r="X529" s="56"/>
      <c r="Y529" s="56"/>
      <c r="Z529" s="56"/>
    </row>
    <row r="530" spans="1:26" ht="12.75" customHeight="1">
      <c r="A530" s="56"/>
      <c r="B530" s="56"/>
      <c r="C530" s="56"/>
      <c r="D530" s="56"/>
      <c r="E530" s="56"/>
      <c r="F530" s="56"/>
      <c r="G530" s="56"/>
      <c r="H530" s="56"/>
      <c r="I530" s="56"/>
      <c r="J530" s="56"/>
      <c r="K530" s="56"/>
      <c r="L530" s="56"/>
      <c r="M530" s="56"/>
      <c r="N530" s="56"/>
      <c r="O530" s="56"/>
      <c r="P530" s="56"/>
      <c r="Q530" s="56"/>
      <c r="R530" s="56"/>
      <c r="S530" s="56"/>
      <c r="T530" s="56"/>
      <c r="U530" s="56"/>
      <c r="V530" s="56"/>
      <c r="W530" s="56"/>
      <c r="X530" s="56"/>
      <c r="Y530" s="56"/>
      <c r="Z530" s="56"/>
    </row>
    <row r="531" spans="1:26" ht="12.75" customHeight="1">
      <c r="A531" s="56"/>
      <c r="B531" s="56"/>
      <c r="C531" s="56"/>
      <c r="D531" s="56"/>
      <c r="E531" s="56"/>
      <c r="F531" s="56"/>
      <c r="G531" s="56"/>
      <c r="H531" s="56"/>
      <c r="I531" s="56"/>
      <c r="J531" s="56"/>
      <c r="K531" s="56"/>
      <c r="L531" s="56"/>
      <c r="M531" s="56"/>
      <c r="N531" s="56"/>
      <c r="O531" s="56"/>
      <c r="P531" s="56"/>
      <c r="Q531" s="56"/>
      <c r="R531" s="56"/>
      <c r="S531" s="56"/>
      <c r="T531" s="56"/>
      <c r="U531" s="56"/>
      <c r="V531" s="56"/>
      <c r="W531" s="56"/>
      <c r="X531" s="56"/>
      <c r="Y531" s="56"/>
      <c r="Z531" s="56"/>
    </row>
    <row r="532" spans="1:26" ht="12.75" customHeight="1">
      <c r="A532" s="56"/>
      <c r="B532" s="56"/>
      <c r="C532" s="56"/>
      <c r="D532" s="56"/>
      <c r="E532" s="56"/>
      <c r="F532" s="56"/>
      <c r="G532" s="56"/>
      <c r="H532" s="56"/>
      <c r="I532" s="56"/>
      <c r="J532" s="56"/>
      <c r="K532" s="56"/>
      <c r="L532" s="56"/>
      <c r="M532" s="56"/>
      <c r="N532" s="56"/>
      <c r="O532" s="56"/>
      <c r="P532" s="56"/>
      <c r="Q532" s="56"/>
      <c r="R532" s="56"/>
      <c r="S532" s="56"/>
      <c r="T532" s="56"/>
      <c r="U532" s="56"/>
      <c r="V532" s="56"/>
      <c r="W532" s="56"/>
      <c r="X532" s="56"/>
      <c r="Y532" s="56"/>
      <c r="Z532" s="56"/>
    </row>
    <row r="533" spans="1:26" ht="12.75" customHeight="1">
      <c r="A533" s="56"/>
      <c r="B533" s="56"/>
      <c r="C533" s="56"/>
      <c r="D533" s="56"/>
      <c r="E533" s="56"/>
      <c r="F533" s="56"/>
      <c r="G533" s="56"/>
      <c r="H533" s="56"/>
      <c r="I533" s="56"/>
      <c r="J533" s="56"/>
      <c r="K533" s="56"/>
      <c r="L533" s="56"/>
      <c r="M533" s="56"/>
      <c r="N533" s="56"/>
      <c r="O533" s="56"/>
      <c r="P533" s="56"/>
      <c r="Q533" s="56"/>
      <c r="R533" s="56"/>
      <c r="S533" s="56"/>
      <c r="T533" s="56"/>
      <c r="U533" s="56"/>
      <c r="V533" s="56"/>
      <c r="W533" s="56"/>
      <c r="X533" s="56"/>
      <c r="Y533" s="56"/>
      <c r="Z533" s="56"/>
    </row>
    <row r="534" spans="1:26" ht="12.75" customHeight="1">
      <c r="A534" s="56"/>
      <c r="B534" s="56"/>
      <c r="C534" s="56"/>
      <c r="D534" s="56"/>
      <c r="E534" s="56"/>
      <c r="F534" s="56"/>
      <c r="G534" s="56"/>
      <c r="H534" s="56"/>
      <c r="I534" s="56"/>
      <c r="J534" s="56"/>
      <c r="K534" s="56"/>
      <c r="L534" s="56"/>
      <c r="M534" s="56"/>
      <c r="N534" s="56"/>
      <c r="O534" s="56"/>
      <c r="P534" s="56"/>
      <c r="Q534" s="56"/>
      <c r="R534" s="56"/>
      <c r="S534" s="56"/>
      <c r="T534" s="56"/>
      <c r="U534" s="56"/>
      <c r="V534" s="56"/>
      <c r="W534" s="56"/>
      <c r="X534" s="56"/>
      <c r="Y534" s="56"/>
      <c r="Z534" s="56"/>
    </row>
    <row r="535" spans="1:26" ht="12.75" customHeight="1">
      <c r="A535" s="56"/>
      <c r="B535" s="56"/>
      <c r="C535" s="56"/>
      <c r="D535" s="56"/>
      <c r="E535" s="56"/>
      <c r="F535" s="56"/>
      <c r="G535" s="56"/>
      <c r="H535" s="56"/>
      <c r="I535" s="56"/>
      <c r="J535" s="56"/>
      <c r="K535" s="56"/>
      <c r="L535" s="56"/>
      <c r="M535" s="56"/>
      <c r="N535" s="56"/>
      <c r="O535" s="56"/>
      <c r="P535" s="56"/>
      <c r="Q535" s="56"/>
      <c r="R535" s="56"/>
      <c r="S535" s="56"/>
      <c r="T535" s="56"/>
      <c r="U535" s="56"/>
      <c r="V535" s="56"/>
      <c r="W535" s="56"/>
      <c r="X535" s="56"/>
      <c r="Y535" s="56"/>
      <c r="Z535" s="56"/>
    </row>
    <row r="536" spans="1:26" ht="12.75" customHeight="1">
      <c r="A536" s="56"/>
      <c r="B536" s="56"/>
      <c r="C536" s="56"/>
      <c r="D536" s="56"/>
      <c r="E536" s="56"/>
      <c r="F536" s="56"/>
      <c r="G536" s="56"/>
      <c r="H536" s="56"/>
      <c r="I536" s="56"/>
      <c r="J536" s="56"/>
      <c r="K536" s="56"/>
      <c r="L536" s="56"/>
      <c r="M536" s="56"/>
      <c r="N536" s="56"/>
      <c r="O536" s="56"/>
      <c r="P536" s="56"/>
      <c r="Q536" s="56"/>
      <c r="R536" s="56"/>
      <c r="S536" s="56"/>
      <c r="T536" s="56"/>
      <c r="U536" s="56"/>
      <c r="V536" s="56"/>
      <c r="W536" s="56"/>
      <c r="X536" s="56"/>
      <c r="Y536" s="56"/>
      <c r="Z536" s="56"/>
    </row>
    <row r="537" spans="1:26" ht="12.75" customHeight="1">
      <c r="A537" s="56"/>
      <c r="B537" s="56"/>
      <c r="C537" s="56"/>
      <c r="D537" s="56"/>
      <c r="E537" s="56"/>
      <c r="F537" s="56"/>
      <c r="G537" s="56"/>
      <c r="H537" s="56"/>
      <c r="I537" s="56"/>
      <c r="J537" s="56"/>
      <c r="K537" s="56"/>
      <c r="L537" s="56"/>
      <c r="M537" s="56"/>
      <c r="N537" s="56"/>
      <c r="O537" s="56"/>
      <c r="P537" s="56"/>
      <c r="Q537" s="56"/>
      <c r="R537" s="56"/>
      <c r="S537" s="56"/>
      <c r="T537" s="56"/>
      <c r="U537" s="56"/>
      <c r="V537" s="56"/>
      <c r="W537" s="56"/>
      <c r="X537" s="56"/>
      <c r="Y537" s="56"/>
      <c r="Z537" s="56"/>
    </row>
    <row r="538" spans="1:26" ht="12.75" customHeight="1">
      <c r="A538" s="56"/>
      <c r="B538" s="56"/>
      <c r="C538" s="56"/>
      <c r="D538" s="56"/>
      <c r="E538" s="56"/>
      <c r="F538" s="56"/>
      <c r="G538" s="56"/>
      <c r="H538" s="56"/>
      <c r="I538" s="56"/>
      <c r="J538" s="56"/>
      <c r="K538" s="56"/>
      <c r="L538" s="56"/>
      <c r="M538" s="56"/>
      <c r="N538" s="56"/>
      <c r="O538" s="56"/>
      <c r="P538" s="56"/>
      <c r="Q538" s="56"/>
      <c r="R538" s="56"/>
      <c r="S538" s="56"/>
      <c r="T538" s="56"/>
      <c r="U538" s="56"/>
      <c r="V538" s="56"/>
      <c r="W538" s="56"/>
      <c r="X538" s="56"/>
      <c r="Y538" s="56"/>
      <c r="Z538" s="56"/>
    </row>
    <row r="539" spans="1:26" ht="12.75" customHeight="1">
      <c r="A539" s="56"/>
      <c r="B539" s="56"/>
      <c r="C539" s="56"/>
      <c r="D539" s="56"/>
      <c r="E539" s="56"/>
      <c r="F539" s="56"/>
      <c r="G539" s="56"/>
      <c r="H539" s="56"/>
      <c r="I539" s="56"/>
      <c r="J539" s="56"/>
      <c r="K539" s="56"/>
      <c r="L539" s="56"/>
      <c r="M539" s="56"/>
      <c r="N539" s="56"/>
      <c r="O539" s="56"/>
      <c r="P539" s="56"/>
      <c r="Q539" s="56"/>
      <c r="R539" s="56"/>
      <c r="S539" s="56"/>
      <c r="T539" s="56"/>
      <c r="U539" s="56"/>
      <c r="V539" s="56"/>
      <c r="W539" s="56"/>
      <c r="X539" s="56"/>
      <c r="Y539" s="56"/>
      <c r="Z539" s="56"/>
    </row>
    <row r="540" spans="1:26" ht="12.75" customHeight="1">
      <c r="A540" s="56"/>
      <c r="B540" s="56"/>
      <c r="C540" s="56"/>
      <c r="D540" s="56"/>
      <c r="E540" s="56"/>
      <c r="F540" s="56"/>
      <c r="G540" s="56"/>
      <c r="H540" s="56"/>
      <c r="I540" s="56"/>
      <c r="J540" s="56"/>
      <c r="K540" s="56"/>
      <c r="L540" s="56"/>
      <c r="M540" s="56"/>
      <c r="N540" s="56"/>
      <c r="O540" s="56"/>
      <c r="P540" s="56"/>
      <c r="Q540" s="56"/>
      <c r="R540" s="56"/>
      <c r="S540" s="56"/>
      <c r="T540" s="56"/>
      <c r="U540" s="56"/>
      <c r="V540" s="56"/>
      <c r="W540" s="56"/>
      <c r="X540" s="56"/>
      <c r="Y540" s="56"/>
      <c r="Z540" s="56"/>
    </row>
    <row r="541" spans="1:26" ht="12.75" customHeight="1">
      <c r="A541" s="56"/>
      <c r="B541" s="56"/>
      <c r="C541" s="56"/>
      <c r="D541" s="56"/>
      <c r="E541" s="56"/>
      <c r="F541" s="56"/>
      <c r="G541" s="56"/>
      <c r="H541" s="56"/>
      <c r="I541" s="56"/>
      <c r="J541" s="56"/>
      <c r="K541" s="56"/>
      <c r="L541" s="56"/>
      <c r="M541" s="56"/>
      <c r="N541" s="56"/>
      <c r="O541" s="56"/>
      <c r="P541" s="56"/>
      <c r="Q541" s="56"/>
      <c r="R541" s="56"/>
      <c r="S541" s="56"/>
      <c r="T541" s="56"/>
      <c r="U541" s="56"/>
      <c r="V541" s="56"/>
      <c r="W541" s="56"/>
      <c r="X541" s="56"/>
      <c r="Y541" s="56"/>
      <c r="Z541" s="56"/>
    </row>
    <row r="542" spans="1:26" ht="12.75" customHeight="1">
      <c r="A542" s="56"/>
      <c r="B542" s="56"/>
      <c r="C542" s="56"/>
      <c r="D542" s="56"/>
      <c r="E542" s="56"/>
      <c r="F542" s="56"/>
      <c r="G542" s="56"/>
      <c r="H542" s="56"/>
      <c r="I542" s="56"/>
      <c r="J542" s="56"/>
      <c r="K542" s="56"/>
      <c r="L542" s="56"/>
      <c r="M542" s="56"/>
      <c r="N542" s="56"/>
      <c r="O542" s="56"/>
      <c r="P542" s="56"/>
      <c r="Q542" s="56"/>
      <c r="R542" s="56"/>
      <c r="S542" s="56"/>
      <c r="T542" s="56"/>
      <c r="U542" s="56"/>
      <c r="V542" s="56"/>
      <c r="W542" s="56"/>
      <c r="X542" s="56"/>
      <c r="Y542" s="56"/>
      <c r="Z542" s="56"/>
    </row>
    <row r="543" spans="1:26" ht="12.75" customHeight="1">
      <c r="A543" s="56"/>
      <c r="B543" s="56"/>
      <c r="C543" s="56"/>
      <c r="D543" s="56"/>
      <c r="E543" s="56"/>
      <c r="F543" s="56"/>
      <c r="G543" s="56"/>
      <c r="H543" s="56"/>
      <c r="I543" s="56"/>
      <c r="J543" s="56"/>
      <c r="K543" s="56"/>
      <c r="L543" s="56"/>
      <c r="M543" s="56"/>
      <c r="N543" s="56"/>
      <c r="O543" s="56"/>
      <c r="P543" s="56"/>
      <c r="Q543" s="56"/>
      <c r="R543" s="56"/>
      <c r="S543" s="56"/>
      <c r="T543" s="56"/>
      <c r="U543" s="56"/>
      <c r="V543" s="56"/>
      <c r="W543" s="56"/>
      <c r="X543" s="56"/>
      <c r="Y543" s="56"/>
      <c r="Z543" s="56"/>
    </row>
    <row r="544" spans="1:26" ht="12.75" customHeight="1">
      <c r="A544" s="56"/>
      <c r="B544" s="56"/>
      <c r="C544" s="56"/>
      <c r="D544" s="56"/>
      <c r="E544" s="56"/>
      <c r="F544" s="56"/>
      <c r="G544" s="56"/>
      <c r="H544" s="56"/>
      <c r="I544" s="56"/>
      <c r="J544" s="56"/>
      <c r="K544" s="56"/>
      <c r="L544" s="56"/>
      <c r="M544" s="56"/>
      <c r="N544" s="56"/>
      <c r="O544" s="56"/>
      <c r="P544" s="56"/>
      <c r="Q544" s="56"/>
      <c r="R544" s="56"/>
      <c r="S544" s="56"/>
      <c r="T544" s="56"/>
      <c r="U544" s="56"/>
      <c r="V544" s="56"/>
      <c r="W544" s="56"/>
      <c r="X544" s="56"/>
      <c r="Y544" s="56"/>
      <c r="Z544" s="56"/>
    </row>
    <row r="545" spans="1:26" ht="12.75" customHeight="1">
      <c r="A545" s="56"/>
      <c r="B545" s="56"/>
      <c r="C545" s="56"/>
      <c r="D545" s="56"/>
      <c r="E545" s="56"/>
      <c r="F545" s="56"/>
      <c r="G545" s="56"/>
      <c r="H545" s="56"/>
      <c r="I545" s="56"/>
      <c r="J545" s="56"/>
      <c r="K545" s="56"/>
      <c r="L545" s="56"/>
      <c r="M545" s="56"/>
      <c r="N545" s="56"/>
      <c r="O545" s="56"/>
      <c r="P545" s="56"/>
      <c r="Q545" s="56"/>
      <c r="R545" s="56"/>
      <c r="S545" s="56"/>
      <c r="T545" s="56"/>
      <c r="U545" s="56"/>
      <c r="V545" s="56"/>
      <c r="W545" s="56"/>
      <c r="X545" s="56"/>
      <c r="Y545" s="56"/>
      <c r="Z545" s="56"/>
    </row>
    <row r="546" spans="1:26" ht="12.75" customHeight="1">
      <c r="A546" s="56"/>
      <c r="B546" s="56"/>
      <c r="C546" s="56"/>
      <c r="D546" s="56"/>
      <c r="E546" s="56"/>
      <c r="F546" s="56"/>
      <c r="G546" s="56"/>
      <c r="H546" s="56"/>
      <c r="I546" s="56"/>
      <c r="J546" s="56"/>
      <c r="K546" s="56"/>
      <c r="L546" s="56"/>
      <c r="M546" s="56"/>
      <c r="N546" s="56"/>
      <c r="O546" s="56"/>
      <c r="P546" s="56"/>
      <c r="Q546" s="56"/>
      <c r="R546" s="56"/>
      <c r="S546" s="56"/>
      <c r="T546" s="56"/>
      <c r="U546" s="56"/>
      <c r="V546" s="56"/>
      <c r="W546" s="56"/>
      <c r="X546" s="56"/>
      <c r="Y546" s="56"/>
      <c r="Z546" s="56"/>
    </row>
    <row r="547" spans="1:26" ht="12.75" customHeight="1">
      <c r="A547" s="56"/>
      <c r="B547" s="56"/>
      <c r="C547" s="56"/>
      <c r="D547" s="56"/>
      <c r="E547" s="56"/>
      <c r="F547" s="56"/>
      <c r="G547" s="56"/>
      <c r="H547" s="56"/>
      <c r="I547" s="56"/>
      <c r="J547" s="56"/>
      <c r="K547" s="56"/>
      <c r="L547" s="56"/>
      <c r="M547" s="56"/>
      <c r="N547" s="56"/>
      <c r="O547" s="56"/>
      <c r="P547" s="56"/>
      <c r="Q547" s="56"/>
      <c r="R547" s="56"/>
      <c r="S547" s="56"/>
      <c r="T547" s="56"/>
      <c r="U547" s="56"/>
      <c r="V547" s="56"/>
      <c r="W547" s="56"/>
      <c r="X547" s="56"/>
      <c r="Y547" s="56"/>
      <c r="Z547" s="56"/>
    </row>
    <row r="548" spans="1:26" ht="12.75" customHeight="1">
      <c r="A548" s="56"/>
      <c r="B548" s="56"/>
      <c r="C548" s="56"/>
      <c r="D548" s="56"/>
      <c r="E548" s="56"/>
      <c r="F548" s="56"/>
      <c r="G548" s="56"/>
      <c r="H548" s="56"/>
      <c r="I548" s="56"/>
      <c r="J548" s="56"/>
      <c r="K548" s="56"/>
      <c r="L548" s="56"/>
      <c r="M548" s="56"/>
      <c r="N548" s="56"/>
      <c r="O548" s="56"/>
      <c r="P548" s="56"/>
      <c r="Q548" s="56"/>
      <c r="R548" s="56"/>
      <c r="S548" s="56"/>
      <c r="T548" s="56"/>
      <c r="U548" s="56"/>
      <c r="V548" s="56"/>
      <c r="W548" s="56"/>
      <c r="X548" s="56"/>
      <c r="Y548" s="56"/>
      <c r="Z548" s="56"/>
    </row>
    <row r="549" spans="1:26" ht="12.75" customHeight="1">
      <c r="A549" s="56"/>
      <c r="B549" s="56"/>
      <c r="C549" s="56"/>
      <c r="D549" s="56"/>
      <c r="E549" s="56"/>
      <c r="F549" s="56"/>
      <c r="G549" s="56"/>
      <c r="H549" s="56"/>
      <c r="I549" s="56"/>
      <c r="J549" s="56"/>
      <c r="K549" s="56"/>
      <c r="L549" s="56"/>
      <c r="M549" s="56"/>
      <c r="N549" s="56"/>
      <c r="O549" s="56"/>
      <c r="P549" s="56"/>
      <c r="Q549" s="56"/>
      <c r="R549" s="56"/>
      <c r="S549" s="56"/>
      <c r="T549" s="56"/>
      <c r="U549" s="56"/>
      <c r="V549" s="56"/>
      <c r="W549" s="56"/>
      <c r="X549" s="56"/>
      <c r="Y549" s="56"/>
      <c r="Z549" s="56"/>
    </row>
    <row r="550" spans="1:26" ht="12.75" customHeight="1">
      <c r="A550" s="56"/>
      <c r="B550" s="56"/>
      <c r="C550" s="56"/>
      <c r="D550" s="56"/>
      <c r="E550" s="56"/>
      <c r="F550" s="56"/>
      <c r="G550" s="56"/>
      <c r="H550" s="56"/>
      <c r="I550" s="56"/>
      <c r="J550" s="56"/>
      <c r="K550" s="56"/>
      <c r="L550" s="56"/>
      <c r="M550" s="56"/>
      <c r="N550" s="56"/>
      <c r="O550" s="56"/>
      <c r="P550" s="56"/>
      <c r="Q550" s="56"/>
      <c r="R550" s="56"/>
      <c r="S550" s="56"/>
      <c r="T550" s="56"/>
      <c r="U550" s="56"/>
      <c r="V550" s="56"/>
      <c r="W550" s="56"/>
      <c r="X550" s="56"/>
      <c r="Y550" s="56"/>
      <c r="Z550" s="56"/>
    </row>
    <row r="551" spans="1:26" ht="12.75" customHeight="1">
      <c r="A551" s="56"/>
      <c r="B551" s="56"/>
      <c r="C551" s="56"/>
      <c r="D551" s="56"/>
      <c r="E551" s="56"/>
      <c r="F551" s="56"/>
      <c r="G551" s="56"/>
      <c r="H551" s="56"/>
      <c r="I551" s="56"/>
      <c r="J551" s="56"/>
      <c r="K551" s="56"/>
      <c r="L551" s="56"/>
      <c r="M551" s="56"/>
      <c r="N551" s="56"/>
      <c r="O551" s="56"/>
      <c r="P551" s="56"/>
      <c r="Q551" s="56"/>
      <c r="R551" s="56"/>
      <c r="S551" s="56"/>
      <c r="T551" s="56"/>
      <c r="U551" s="56"/>
      <c r="V551" s="56"/>
      <c r="W551" s="56"/>
      <c r="X551" s="56"/>
      <c r="Y551" s="56"/>
      <c r="Z551" s="56"/>
    </row>
    <row r="552" spans="1:26" ht="12.75" customHeight="1">
      <c r="A552" s="56"/>
      <c r="B552" s="56"/>
      <c r="C552" s="56"/>
      <c r="D552" s="56"/>
      <c r="E552" s="56"/>
      <c r="F552" s="56"/>
      <c r="G552" s="56"/>
      <c r="H552" s="56"/>
      <c r="I552" s="56"/>
      <c r="J552" s="56"/>
      <c r="K552" s="56"/>
      <c r="L552" s="56"/>
      <c r="M552" s="56"/>
      <c r="N552" s="56"/>
      <c r="O552" s="56"/>
      <c r="P552" s="56"/>
      <c r="Q552" s="56"/>
      <c r="R552" s="56"/>
      <c r="S552" s="56"/>
      <c r="T552" s="56"/>
      <c r="U552" s="56"/>
      <c r="V552" s="56"/>
      <c r="W552" s="56"/>
      <c r="X552" s="56"/>
      <c r="Y552" s="56"/>
      <c r="Z552" s="56"/>
    </row>
    <row r="553" spans="1:26" ht="12.75" customHeight="1">
      <c r="A553" s="56"/>
      <c r="B553" s="56"/>
      <c r="C553" s="56"/>
      <c r="D553" s="56"/>
      <c r="E553" s="56"/>
      <c r="F553" s="56"/>
      <c r="G553" s="56"/>
      <c r="H553" s="56"/>
      <c r="I553" s="56"/>
      <c r="J553" s="56"/>
      <c r="K553" s="56"/>
      <c r="L553" s="56"/>
      <c r="M553" s="56"/>
      <c r="N553" s="56"/>
      <c r="O553" s="56"/>
      <c r="P553" s="56"/>
      <c r="Q553" s="56"/>
      <c r="R553" s="56"/>
      <c r="S553" s="56"/>
      <c r="T553" s="56"/>
      <c r="U553" s="56"/>
      <c r="V553" s="56"/>
      <c r="W553" s="56"/>
      <c r="X553" s="56"/>
      <c r="Y553" s="56"/>
      <c r="Z553" s="56"/>
    </row>
    <row r="554" spans="1:26" ht="12.75" customHeight="1">
      <c r="A554" s="56"/>
      <c r="B554" s="56"/>
      <c r="C554" s="56"/>
      <c r="D554" s="56"/>
      <c r="E554" s="56"/>
      <c r="F554" s="56"/>
      <c r="G554" s="56"/>
      <c r="H554" s="56"/>
      <c r="I554" s="56"/>
      <c r="J554" s="56"/>
      <c r="K554" s="56"/>
      <c r="L554" s="56"/>
      <c r="M554" s="56"/>
      <c r="N554" s="56"/>
      <c r="O554" s="56"/>
      <c r="P554" s="56"/>
      <c r="Q554" s="56"/>
      <c r="R554" s="56"/>
      <c r="S554" s="56"/>
      <c r="T554" s="56"/>
      <c r="U554" s="56"/>
      <c r="V554" s="56"/>
      <c r="W554" s="56"/>
      <c r="X554" s="56"/>
      <c r="Y554" s="56"/>
      <c r="Z554" s="56"/>
    </row>
    <row r="555" spans="1:26" ht="12.75" customHeight="1">
      <c r="A555" s="56"/>
      <c r="B555" s="56"/>
      <c r="C555" s="56"/>
      <c r="D555" s="56"/>
      <c r="E555" s="56"/>
      <c r="F555" s="56"/>
      <c r="G555" s="56"/>
      <c r="H555" s="56"/>
      <c r="I555" s="56"/>
      <c r="J555" s="56"/>
      <c r="K555" s="56"/>
      <c r="L555" s="56"/>
      <c r="M555" s="56"/>
      <c r="N555" s="56"/>
      <c r="O555" s="56"/>
      <c r="P555" s="56"/>
      <c r="Q555" s="56"/>
      <c r="R555" s="56"/>
      <c r="S555" s="56"/>
      <c r="T555" s="56"/>
      <c r="U555" s="56"/>
      <c r="V555" s="56"/>
      <c r="W555" s="56"/>
      <c r="X555" s="56"/>
      <c r="Y555" s="56"/>
      <c r="Z555" s="56"/>
    </row>
    <row r="556" spans="1:26" ht="12.75" customHeight="1">
      <c r="A556" s="56"/>
      <c r="B556" s="56"/>
      <c r="C556" s="56"/>
      <c r="D556" s="56"/>
      <c r="E556" s="56"/>
      <c r="F556" s="56"/>
      <c r="G556" s="56"/>
      <c r="H556" s="56"/>
      <c r="I556" s="56"/>
      <c r="J556" s="56"/>
      <c r="K556" s="56"/>
      <c r="L556" s="56"/>
      <c r="M556" s="56"/>
      <c r="N556" s="56"/>
      <c r="O556" s="56"/>
      <c r="P556" s="56"/>
      <c r="Q556" s="56"/>
      <c r="R556" s="56"/>
      <c r="S556" s="56"/>
      <c r="T556" s="56"/>
      <c r="U556" s="56"/>
      <c r="V556" s="56"/>
      <c r="W556" s="56"/>
      <c r="X556" s="56"/>
      <c r="Y556" s="56"/>
      <c r="Z556" s="56"/>
    </row>
    <row r="557" spans="1:26" ht="12.75" customHeight="1">
      <c r="A557" s="56"/>
      <c r="B557" s="56"/>
      <c r="C557" s="56"/>
      <c r="D557" s="56"/>
      <c r="E557" s="56"/>
      <c r="F557" s="56"/>
      <c r="G557" s="56"/>
      <c r="H557" s="56"/>
      <c r="I557" s="56"/>
      <c r="J557" s="56"/>
      <c r="K557" s="56"/>
      <c r="L557" s="56"/>
      <c r="M557" s="56"/>
      <c r="N557" s="56"/>
      <c r="O557" s="56"/>
      <c r="P557" s="56"/>
      <c r="Q557" s="56"/>
      <c r="R557" s="56"/>
      <c r="S557" s="56"/>
      <c r="T557" s="56"/>
      <c r="U557" s="56"/>
      <c r="V557" s="56"/>
      <c r="W557" s="56"/>
      <c r="X557" s="56"/>
      <c r="Y557" s="56"/>
      <c r="Z557" s="56"/>
    </row>
    <row r="558" spans="1:26" ht="12.75" customHeight="1">
      <c r="A558" s="56"/>
      <c r="B558" s="56"/>
      <c r="C558" s="56"/>
      <c r="D558" s="56"/>
      <c r="E558" s="56"/>
      <c r="F558" s="56"/>
      <c r="G558" s="56"/>
      <c r="H558" s="56"/>
      <c r="I558" s="56"/>
      <c r="J558" s="56"/>
      <c r="K558" s="56"/>
      <c r="L558" s="56"/>
      <c r="M558" s="56"/>
      <c r="N558" s="56"/>
      <c r="O558" s="56"/>
      <c r="P558" s="56"/>
      <c r="Q558" s="56"/>
      <c r="R558" s="56"/>
      <c r="S558" s="56"/>
      <c r="T558" s="56"/>
      <c r="U558" s="56"/>
      <c r="V558" s="56"/>
      <c r="W558" s="56"/>
      <c r="X558" s="56"/>
      <c r="Y558" s="56"/>
      <c r="Z558" s="56"/>
    </row>
    <row r="559" spans="1:26" ht="12.75" customHeight="1">
      <c r="A559" s="56"/>
      <c r="B559" s="56"/>
      <c r="C559" s="56"/>
      <c r="D559" s="56"/>
      <c r="E559" s="56"/>
      <c r="F559" s="56"/>
      <c r="G559" s="56"/>
      <c r="H559" s="56"/>
      <c r="I559" s="56"/>
      <c r="J559" s="56"/>
      <c r="K559" s="56"/>
      <c r="L559" s="56"/>
      <c r="M559" s="56"/>
      <c r="N559" s="56"/>
      <c r="O559" s="56"/>
      <c r="P559" s="56"/>
      <c r="Q559" s="56"/>
      <c r="R559" s="56"/>
      <c r="S559" s="56"/>
      <c r="T559" s="56"/>
      <c r="U559" s="56"/>
      <c r="V559" s="56"/>
      <c r="W559" s="56"/>
      <c r="X559" s="56"/>
      <c r="Y559" s="56"/>
      <c r="Z559" s="56"/>
    </row>
    <row r="560" spans="1:26" ht="12.75" customHeight="1">
      <c r="A560" s="56"/>
      <c r="B560" s="56"/>
      <c r="C560" s="56"/>
      <c r="D560" s="56"/>
      <c r="E560" s="56"/>
      <c r="F560" s="56"/>
      <c r="G560" s="56"/>
      <c r="H560" s="56"/>
      <c r="I560" s="56"/>
      <c r="J560" s="56"/>
      <c r="K560" s="56"/>
      <c r="L560" s="56"/>
      <c r="M560" s="56"/>
      <c r="N560" s="56"/>
      <c r="O560" s="56"/>
      <c r="P560" s="56"/>
      <c r="Q560" s="56"/>
      <c r="R560" s="56"/>
      <c r="S560" s="56"/>
      <c r="T560" s="56"/>
      <c r="U560" s="56"/>
      <c r="V560" s="56"/>
      <c r="W560" s="56"/>
      <c r="X560" s="56"/>
      <c r="Y560" s="56"/>
      <c r="Z560" s="56"/>
    </row>
    <row r="561" spans="1:26" ht="12.75" customHeight="1">
      <c r="A561" s="56"/>
      <c r="B561" s="56"/>
      <c r="C561" s="56"/>
      <c r="D561" s="56"/>
      <c r="E561" s="56"/>
      <c r="F561" s="56"/>
      <c r="G561" s="56"/>
      <c r="H561" s="56"/>
      <c r="I561" s="56"/>
      <c r="J561" s="56"/>
      <c r="K561" s="56"/>
      <c r="L561" s="56"/>
      <c r="M561" s="56"/>
      <c r="N561" s="56"/>
      <c r="O561" s="56"/>
      <c r="P561" s="56"/>
      <c r="Q561" s="56"/>
      <c r="R561" s="56"/>
      <c r="S561" s="56"/>
      <c r="T561" s="56"/>
      <c r="U561" s="56"/>
      <c r="V561" s="56"/>
      <c r="W561" s="56"/>
      <c r="X561" s="56"/>
      <c r="Y561" s="56"/>
      <c r="Z561" s="56"/>
    </row>
    <row r="562" spans="1:26" ht="12.75" customHeight="1">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row>
    <row r="563" spans="1:26" ht="12.75" customHeight="1">
      <c r="A563" s="56"/>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row>
    <row r="564" spans="1:26" ht="12.75" customHeight="1">
      <c r="A564" s="56"/>
      <c r="B564" s="56"/>
      <c r="C564" s="56"/>
      <c r="D564" s="56"/>
      <c r="E564" s="56"/>
      <c r="F564" s="56"/>
      <c r="G564" s="56"/>
      <c r="H564" s="56"/>
      <c r="I564" s="56"/>
      <c r="J564" s="56"/>
      <c r="K564" s="56"/>
      <c r="L564" s="56"/>
      <c r="M564" s="56"/>
      <c r="N564" s="56"/>
      <c r="O564" s="56"/>
      <c r="P564" s="56"/>
      <c r="Q564" s="56"/>
      <c r="R564" s="56"/>
      <c r="S564" s="56"/>
      <c r="T564" s="56"/>
      <c r="U564" s="56"/>
      <c r="V564" s="56"/>
      <c r="W564" s="56"/>
      <c r="X564" s="56"/>
      <c r="Y564" s="56"/>
      <c r="Z564" s="56"/>
    </row>
    <row r="565" spans="1:26" ht="12.75" customHeight="1">
      <c r="A565" s="56"/>
      <c r="B565" s="56"/>
      <c r="C565" s="56"/>
      <c r="D565" s="56"/>
      <c r="E565" s="56"/>
      <c r="F565" s="56"/>
      <c r="G565" s="56"/>
      <c r="H565" s="56"/>
      <c r="I565" s="56"/>
      <c r="J565" s="56"/>
      <c r="K565" s="56"/>
      <c r="L565" s="56"/>
      <c r="M565" s="56"/>
      <c r="N565" s="56"/>
      <c r="O565" s="56"/>
      <c r="P565" s="56"/>
      <c r="Q565" s="56"/>
      <c r="R565" s="56"/>
      <c r="S565" s="56"/>
      <c r="T565" s="56"/>
      <c r="U565" s="56"/>
      <c r="V565" s="56"/>
      <c r="W565" s="56"/>
      <c r="X565" s="56"/>
      <c r="Y565" s="56"/>
      <c r="Z565" s="56"/>
    </row>
    <row r="566" spans="1:26" ht="12.75" customHeight="1">
      <c r="A566" s="56"/>
      <c r="B566" s="56"/>
      <c r="C566" s="56"/>
      <c r="D566" s="56"/>
      <c r="E566" s="56"/>
      <c r="F566" s="56"/>
      <c r="G566" s="56"/>
      <c r="H566" s="56"/>
      <c r="I566" s="56"/>
      <c r="J566" s="56"/>
      <c r="K566" s="56"/>
      <c r="L566" s="56"/>
      <c r="M566" s="56"/>
      <c r="N566" s="56"/>
      <c r="O566" s="56"/>
      <c r="P566" s="56"/>
      <c r="Q566" s="56"/>
      <c r="R566" s="56"/>
      <c r="S566" s="56"/>
      <c r="T566" s="56"/>
      <c r="U566" s="56"/>
      <c r="V566" s="56"/>
      <c r="W566" s="56"/>
      <c r="X566" s="56"/>
      <c r="Y566" s="56"/>
      <c r="Z566" s="56"/>
    </row>
    <row r="567" spans="1:26" ht="12.75" customHeight="1">
      <c r="A567" s="56"/>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row>
    <row r="568" spans="1:26" ht="12.75" customHeight="1">
      <c r="A568" s="56"/>
      <c r="B568" s="56"/>
      <c r="C568" s="56"/>
      <c r="D568" s="56"/>
      <c r="E568" s="56"/>
      <c r="F568" s="56"/>
      <c r="G568" s="56"/>
      <c r="H568" s="56"/>
      <c r="I568" s="56"/>
      <c r="J568" s="56"/>
      <c r="K568" s="56"/>
      <c r="L568" s="56"/>
      <c r="M568" s="56"/>
      <c r="N568" s="56"/>
      <c r="O568" s="56"/>
      <c r="P568" s="56"/>
      <c r="Q568" s="56"/>
      <c r="R568" s="56"/>
      <c r="S568" s="56"/>
      <c r="T568" s="56"/>
      <c r="U568" s="56"/>
      <c r="V568" s="56"/>
      <c r="W568" s="56"/>
      <c r="X568" s="56"/>
      <c r="Y568" s="56"/>
      <c r="Z568" s="56"/>
    </row>
    <row r="569" spans="1:26" ht="12.75" customHeight="1">
      <c r="A569" s="56"/>
      <c r="B569" s="56"/>
      <c r="C569" s="56"/>
      <c r="D569" s="56"/>
      <c r="E569" s="56"/>
      <c r="F569" s="56"/>
      <c r="G569" s="56"/>
      <c r="H569" s="56"/>
      <c r="I569" s="56"/>
      <c r="J569" s="56"/>
      <c r="K569" s="56"/>
      <c r="L569" s="56"/>
      <c r="M569" s="56"/>
      <c r="N569" s="56"/>
      <c r="O569" s="56"/>
      <c r="P569" s="56"/>
      <c r="Q569" s="56"/>
      <c r="R569" s="56"/>
      <c r="S569" s="56"/>
      <c r="T569" s="56"/>
      <c r="U569" s="56"/>
      <c r="V569" s="56"/>
      <c r="W569" s="56"/>
      <c r="X569" s="56"/>
      <c r="Y569" s="56"/>
      <c r="Z569" s="56"/>
    </row>
    <row r="570" spans="1:26" ht="12.75" customHeight="1">
      <c r="A570" s="56"/>
      <c r="B570" s="56"/>
      <c r="C570" s="56"/>
      <c r="D570" s="56"/>
      <c r="E570" s="56"/>
      <c r="F570" s="56"/>
      <c r="G570" s="56"/>
      <c r="H570" s="56"/>
      <c r="I570" s="56"/>
      <c r="J570" s="56"/>
      <c r="K570" s="56"/>
      <c r="L570" s="56"/>
      <c r="M570" s="56"/>
      <c r="N570" s="56"/>
      <c r="O570" s="56"/>
      <c r="P570" s="56"/>
      <c r="Q570" s="56"/>
      <c r="R570" s="56"/>
      <c r="S570" s="56"/>
      <c r="T570" s="56"/>
      <c r="U570" s="56"/>
      <c r="V570" s="56"/>
      <c r="W570" s="56"/>
      <c r="X570" s="56"/>
      <c r="Y570" s="56"/>
      <c r="Z570" s="56"/>
    </row>
    <row r="571" spans="1:26" ht="12.75" customHeight="1">
      <c r="A571" s="56"/>
      <c r="B571" s="56"/>
      <c r="C571" s="56"/>
      <c r="D571" s="56"/>
      <c r="E571" s="56"/>
      <c r="F571" s="56"/>
      <c r="G571" s="56"/>
      <c r="H571" s="56"/>
      <c r="I571" s="56"/>
      <c r="J571" s="56"/>
      <c r="K571" s="56"/>
      <c r="L571" s="56"/>
      <c r="M571" s="56"/>
      <c r="N571" s="56"/>
      <c r="O571" s="56"/>
      <c r="P571" s="56"/>
      <c r="Q571" s="56"/>
      <c r="R571" s="56"/>
      <c r="S571" s="56"/>
      <c r="T571" s="56"/>
      <c r="U571" s="56"/>
      <c r="V571" s="56"/>
      <c r="W571" s="56"/>
      <c r="X571" s="56"/>
      <c r="Y571" s="56"/>
      <c r="Z571" s="56"/>
    </row>
    <row r="572" spans="1:26" ht="12.75" customHeight="1">
      <c r="A572" s="56"/>
      <c r="B572" s="56"/>
      <c r="C572" s="56"/>
      <c r="D572" s="56"/>
      <c r="E572" s="56"/>
      <c r="F572" s="56"/>
      <c r="G572" s="56"/>
      <c r="H572" s="56"/>
      <c r="I572" s="56"/>
      <c r="J572" s="56"/>
      <c r="K572" s="56"/>
      <c r="L572" s="56"/>
      <c r="M572" s="56"/>
      <c r="N572" s="56"/>
      <c r="O572" s="56"/>
      <c r="P572" s="56"/>
      <c r="Q572" s="56"/>
      <c r="R572" s="56"/>
      <c r="S572" s="56"/>
      <c r="T572" s="56"/>
      <c r="U572" s="56"/>
      <c r="V572" s="56"/>
      <c r="W572" s="56"/>
      <c r="X572" s="56"/>
      <c r="Y572" s="56"/>
      <c r="Z572" s="56"/>
    </row>
    <row r="573" spans="1:26" ht="12.75" customHeight="1">
      <c r="A573" s="56"/>
      <c r="B573" s="56"/>
      <c r="C573" s="56"/>
      <c r="D573" s="56"/>
      <c r="E573" s="56"/>
      <c r="F573" s="56"/>
      <c r="G573" s="56"/>
      <c r="H573" s="56"/>
      <c r="I573" s="56"/>
      <c r="J573" s="56"/>
      <c r="K573" s="56"/>
      <c r="L573" s="56"/>
      <c r="M573" s="56"/>
      <c r="N573" s="56"/>
      <c r="O573" s="56"/>
      <c r="P573" s="56"/>
      <c r="Q573" s="56"/>
      <c r="R573" s="56"/>
      <c r="S573" s="56"/>
      <c r="T573" s="56"/>
      <c r="U573" s="56"/>
      <c r="V573" s="56"/>
      <c r="W573" s="56"/>
      <c r="X573" s="56"/>
      <c r="Y573" s="56"/>
      <c r="Z573" s="56"/>
    </row>
    <row r="574" spans="1:26" ht="12.75" customHeight="1">
      <c r="A574" s="56"/>
      <c r="B574" s="56"/>
      <c r="C574" s="56"/>
      <c r="D574" s="56"/>
      <c r="E574" s="56"/>
      <c r="F574" s="56"/>
      <c r="G574" s="56"/>
      <c r="H574" s="56"/>
      <c r="I574" s="56"/>
      <c r="J574" s="56"/>
      <c r="K574" s="56"/>
      <c r="L574" s="56"/>
      <c r="M574" s="56"/>
      <c r="N574" s="56"/>
      <c r="O574" s="56"/>
      <c r="P574" s="56"/>
      <c r="Q574" s="56"/>
      <c r="R574" s="56"/>
      <c r="S574" s="56"/>
      <c r="T574" s="56"/>
      <c r="U574" s="56"/>
      <c r="V574" s="56"/>
      <c r="W574" s="56"/>
      <c r="X574" s="56"/>
      <c r="Y574" s="56"/>
      <c r="Z574" s="56"/>
    </row>
    <row r="575" spans="1:26" ht="12.75" customHeight="1">
      <c r="A575" s="56"/>
      <c r="B575" s="56"/>
      <c r="C575" s="56"/>
      <c r="D575" s="56"/>
      <c r="E575" s="56"/>
      <c r="F575" s="56"/>
      <c r="G575" s="56"/>
      <c r="H575" s="56"/>
      <c r="I575" s="56"/>
      <c r="J575" s="56"/>
      <c r="K575" s="56"/>
      <c r="L575" s="56"/>
      <c r="M575" s="56"/>
      <c r="N575" s="56"/>
      <c r="O575" s="56"/>
      <c r="P575" s="56"/>
      <c r="Q575" s="56"/>
      <c r="R575" s="56"/>
      <c r="S575" s="56"/>
      <c r="T575" s="56"/>
      <c r="U575" s="56"/>
      <c r="V575" s="56"/>
      <c r="W575" s="56"/>
      <c r="X575" s="56"/>
      <c r="Y575" s="56"/>
      <c r="Z575" s="56"/>
    </row>
    <row r="576" spans="1:26" ht="12.75" customHeight="1">
      <c r="A576" s="56"/>
      <c r="B576" s="56"/>
      <c r="C576" s="56"/>
      <c r="D576" s="56"/>
      <c r="E576" s="56"/>
      <c r="F576" s="56"/>
      <c r="G576" s="56"/>
      <c r="H576" s="56"/>
      <c r="I576" s="56"/>
      <c r="J576" s="56"/>
      <c r="K576" s="56"/>
      <c r="L576" s="56"/>
      <c r="M576" s="56"/>
      <c r="N576" s="56"/>
      <c r="O576" s="56"/>
      <c r="P576" s="56"/>
      <c r="Q576" s="56"/>
      <c r="R576" s="56"/>
      <c r="S576" s="56"/>
      <c r="T576" s="56"/>
      <c r="U576" s="56"/>
      <c r="V576" s="56"/>
      <c r="W576" s="56"/>
      <c r="X576" s="56"/>
      <c r="Y576" s="56"/>
      <c r="Z576" s="56"/>
    </row>
    <row r="577" spans="1:26" ht="12.75" customHeight="1">
      <c r="A577" s="56"/>
      <c r="B577" s="56"/>
      <c r="C577" s="56"/>
      <c r="D577" s="56"/>
      <c r="E577" s="56"/>
      <c r="F577" s="56"/>
      <c r="G577" s="56"/>
      <c r="H577" s="56"/>
      <c r="I577" s="56"/>
      <c r="J577" s="56"/>
      <c r="K577" s="56"/>
      <c r="L577" s="56"/>
      <c r="M577" s="56"/>
      <c r="N577" s="56"/>
      <c r="O577" s="56"/>
      <c r="P577" s="56"/>
      <c r="Q577" s="56"/>
      <c r="R577" s="56"/>
      <c r="S577" s="56"/>
      <c r="T577" s="56"/>
      <c r="U577" s="56"/>
      <c r="V577" s="56"/>
      <c r="W577" s="56"/>
      <c r="X577" s="56"/>
      <c r="Y577" s="56"/>
      <c r="Z577" s="56"/>
    </row>
    <row r="578" spans="1:26" ht="12.75" customHeight="1">
      <c r="A578" s="56"/>
      <c r="B578" s="56"/>
      <c r="C578" s="56"/>
      <c r="D578" s="56"/>
      <c r="E578" s="56"/>
      <c r="F578" s="56"/>
      <c r="G578" s="56"/>
      <c r="H578" s="56"/>
      <c r="I578" s="56"/>
      <c r="J578" s="56"/>
      <c r="K578" s="56"/>
      <c r="L578" s="56"/>
      <c r="M578" s="56"/>
      <c r="N578" s="56"/>
      <c r="O578" s="56"/>
      <c r="P578" s="56"/>
      <c r="Q578" s="56"/>
      <c r="R578" s="56"/>
      <c r="S578" s="56"/>
      <c r="T578" s="56"/>
      <c r="U578" s="56"/>
      <c r="V578" s="56"/>
      <c r="W578" s="56"/>
      <c r="X578" s="56"/>
      <c r="Y578" s="56"/>
      <c r="Z578" s="56"/>
    </row>
    <row r="579" spans="1:26" ht="12.75" customHeight="1">
      <c r="A579" s="56"/>
      <c r="B579" s="56"/>
      <c r="C579" s="56"/>
      <c r="D579" s="56"/>
      <c r="E579" s="56"/>
      <c r="F579" s="56"/>
      <c r="G579" s="56"/>
      <c r="H579" s="56"/>
      <c r="I579" s="56"/>
      <c r="J579" s="56"/>
      <c r="K579" s="56"/>
      <c r="L579" s="56"/>
      <c r="M579" s="56"/>
      <c r="N579" s="56"/>
      <c r="O579" s="56"/>
      <c r="P579" s="56"/>
      <c r="Q579" s="56"/>
      <c r="R579" s="56"/>
      <c r="S579" s="56"/>
      <c r="T579" s="56"/>
      <c r="U579" s="56"/>
      <c r="V579" s="56"/>
      <c r="W579" s="56"/>
      <c r="X579" s="56"/>
      <c r="Y579" s="56"/>
      <c r="Z579" s="56"/>
    </row>
    <row r="580" spans="1:26" ht="12.75" customHeight="1">
      <c r="A580" s="56"/>
      <c r="B580" s="56"/>
      <c r="C580" s="56"/>
      <c r="D580" s="56"/>
      <c r="E580" s="56"/>
      <c r="F580" s="56"/>
      <c r="G580" s="56"/>
      <c r="H580" s="56"/>
      <c r="I580" s="56"/>
      <c r="J580" s="56"/>
      <c r="K580" s="56"/>
      <c r="L580" s="56"/>
      <c r="M580" s="56"/>
      <c r="N580" s="56"/>
      <c r="O580" s="56"/>
      <c r="P580" s="56"/>
      <c r="Q580" s="56"/>
      <c r="R580" s="56"/>
      <c r="S580" s="56"/>
      <c r="T580" s="56"/>
      <c r="U580" s="56"/>
      <c r="V580" s="56"/>
      <c r="W580" s="56"/>
      <c r="X580" s="56"/>
      <c r="Y580" s="56"/>
      <c r="Z580" s="56"/>
    </row>
    <row r="581" spans="1:26" ht="12.75" customHeight="1">
      <c r="A581" s="56"/>
      <c r="B581" s="56"/>
      <c r="C581" s="56"/>
      <c r="D581" s="56"/>
      <c r="E581" s="56"/>
      <c r="F581" s="56"/>
      <c r="G581" s="56"/>
      <c r="H581" s="56"/>
      <c r="I581" s="56"/>
      <c r="J581" s="56"/>
      <c r="K581" s="56"/>
      <c r="L581" s="56"/>
      <c r="M581" s="56"/>
      <c r="N581" s="56"/>
      <c r="O581" s="56"/>
      <c r="P581" s="56"/>
      <c r="Q581" s="56"/>
      <c r="R581" s="56"/>
      <c r="S581" s="56"/>
      <c r="T581" s="56"/>
      <c r="U581" s="56"/>
      <c r="V581" s="56"/>
      <c r="W581" s="56"/>
      <c r="X581" s="56"/>
      <c r="Y581" s="56"/>
      <c r="Z581" s="56"/>
    </row>
    <row r="582" spans="1:26" ht="12.75" customHeight="1">
      <c r="A582" s="56"/>
      <c r="B582" s="56"/>
      <c r="C582" s="56"/>
      <c r="D582" s="56"/>
      <c r="E582" s="56"/>
      <c r="F582" s="56"/>
      <c r="G582" s="56"/>
      <c r="H582" s="56"/>
      <c r="I582" s="56"/>
      <c r="J582" s="56"/>
      <c r="K582" s="56"/>
      <c r="L582" s="56"/>
      <c r="M582" s="56"/>
      <c r="N582" s="56"/>
      <c r="O582" s="56"/>
      <c r="P582" s="56"/>
      <c r="Q582" s="56"/>
      <c r="R582" s="56"/>
      <c r="S582" s="56"/>
      <c r="T582" s="56"/>
      <c r="U582" s="56"/>
      <c r="V582" s="56"/>
      <c r="W582" s="56"/>
      <c r="X582" s="56"/>
      <c r="Y582" s="56"/>
      <c r="Z582" s="56"/>
    </row>
    <row r="583" spans="1:26" ht="12.75" customHeight="1">
      <c r="A583" s="56"/>
      <c r="B583" s="56"/>
      <c r="C583" s="56"/>
      <c r="D583" s="56"/>
      <c r="E583" s="56"/>
      <c r="F583" s="56"/>
      <c r="G583" s="56"/>
      <c r="H583" s="56"/>
      <c r="I583" s="56"/>
      <c r="J583" s="56"/>
      <c r="K583" s="56"/>
      <c r="L583" s="56"/>
      <c r="M583" s="56"/>
      <c r="N583" s="56"/>
      <c r="O583" s="56"/>
      <c r="P583" s="56"/>
      <c r="Q583" s="56"/>
      <c r="R583" s="56"/>
      <c r="S583" s="56"/>
      <c r="T583" s="56"/>
      <c r="U583" s="56"/>
      <c r="V583" s="56"/>
      <c r="W583" s="56"/>
      <c r="X583" s="56"/>
      <c r="Y583" s="56"/>
      <c r="Z583" s="56"/>
    </row>
    <row r="584" spans="1:26" ht="12.75" customHeight="1">
      <c r="A584" s="56"/>
      <c r="B584" s="56"/>
      <c r="C584" s="56"/>
      <c r="D584" s="56"/>
      <c r="E584" s="56"/>
      <c r="F584" s="56"/>
      <c r="G584" s="56"/>
      <c r="H584" s="56"/>
      <c r="I584" s="56"/>
      <c r="J584" s="56"/>
      <c r="K584" s="56"/>
      <c r="L584" s="56"/>
      <c r="M584" s="56"/>
      <c r="N584" s="56"/>
      <c r="O584" s="56"/>
      <c r="P584" s="56"/>
      <c r="Q584" s="56"/>
      <c r="R584" s="56"/>
      <c r="S584" s="56"/>
      <c r="T584" s="56"/>
      <c r="U584" s="56"/>
      <c r="V584" s="56"/>
      <c r="W584" s="56"/>
      <c r="X584" s="56"/>
      <c r="Y584" s="56"/>
      <c r="Z584" s="56"/>
    </row>
    <row r="585" spans="1:26" ht="12.75" customHeight="1">
      <c r="A585" s="56"/>
      <c r="B585" s="56"/>
      <c r="C585" s="56"/>
      <c r="D585" s="56"/>
      <c r="E585" s="56"/>
      <c r="F585" s="56"/>
      <c r="G585" s="56"/>
      <c r="H585" s="56"/>
      <c r="I585" s="56"/>
      <c r="J585" s="56"/>
      <c r="K585" s="56"/>
      <c r="L585" s="56"/>
      <c r="M585" s="56"/>
      <c r="N585" s="56"/>
      <c r="O585" s="56"/>
      <c r="P585" s="56"/>
      <c r="Q585" s="56"/>
      <c r="R585" s="56"/>
      <c r="S585" s="56"/>
      <c r="T585" s="56"/>
      <c r="U585" s="56"/>
      <c r="V585" s="56"/>
      <c r="W585" s="56"/>
      <c r="X585" s="56"/>
      <c r="Y585" s="56"/>
      <c r="Z585" s="56"/>
    </row>
    <row r="586" spans="1:26" ht="12.75" customHeight="1">
      <c r="A586" s="56"/>
      <c r="B586" s="56"/>
      <c r="C586" s="56"/>
      <c r="D586" s="56"/>
      <c r="E586" s="56"/>
      <c r="F586" s="56"/>
      <c r="G586" s="56"/>
      <c r="H586" s="56"/>
      <c r="I586" s="56"/>
      <c r="J586" s="56"/>
      <c r="K586" s="56"/>
      <c r="L586" s="56"/>
      <c r="M586" s="56"/>
      <c r="N586" s="56"/>
      <c r="O586" s="56"/>
      <c r="P586" s="56"/>
      <c r="Q586" s="56"/>
      <c r="R586" s="56"/>
      <c r="S586" s="56"/>
      <c r="T586" s="56"/>
      <c r="U586" s="56"/>
      <c r="V586" s="56"/>
      <c r="W586" s="56"/>
      <c r="X586" s="56"/>
      <c r="Y586" s="56"/>
      <c r="Z586" s="56"/>
    </row>
    <row r="587" spans="1:26" ht="12.75" customHeight="1">
      <c r="A587" s="56"/>
      <c r="B587" s="56"/>
      <c r="C587" s="56"/>
      <c r="D587" s="56"/>
      <c r="E587" s="56"/>
      <c r="F587" s="56"/>
      <c r="G587" s="56"/>
      <c r="H587" s="56"/>
      <c r="I587" s="56"/>
      <c r="J587" s="56"/>
      <c r="K587" s="56"/>
      <c r="L587" s="56"/>
      <c r="M587" s="56"/>
      <c r="N587" s="56"/>
      <c r="O587" s="56"/>
      <c r="P587" s="56"/>
      <c r="Q587" s="56"/>
      <c r="R587" s="56"/>
      <c r="S587" s="56"/>
      <c r="T587" s="56"/>
      <c r="U587" s="56"/>
      <c r="V587" s="56"/>
      <c r="W587" s="56"/>
      <c r="X587" s="56"/>
      <c r="Y587" s="56"/>
      <c r="Z587" s="56"/>
    </row>
    <row r="588" spans="1:26" ht="12.75" customHeight="1">
      <c r="A588" s="56"/>
      <c r="B588" s="56"/>
      <c r="C588" s="56"/>
      <c r="D588" s="56"/>
      <c r="E588" s="56"/>
      <c r="F588" s="56"/>
      <c r="G588" s="56"/>
      <c r="H588" s="56"/>
      <c r="I588" s="56"/>
      <c r="J588" s="56"/>
      <c r="K588" s="56"/>
      <c r="L588" s="56"/>
      <c r="M588" s="56"/>
      <c r="N588" s="56"/>
      <c r="O588" s="56"/>
      <c r="P588" s="56"/>
      <c r="Q588" s="56"/>
      <c r="R588" s="56"/>
      <c r="S588" s="56"/>
      <c r="T588" s="56"/>
      <c r="U588" s="56"/>
      <c r="V588" s="56"/>
      <c r="W588" s="56"/>
      <c r="X588" s="56"/>
      <c r="Y588" s="56"/>
      <c r="Z588" s="56"/>
    </row>
    <row r="589" spans="1:26" ht="12.75" customHeight="1">
      <c r="A589" s="56"/>
      <c r="B589" s="56"/>
      <c r="C589" s="56"/>
      <c r="D589" s="56"/>
      <c r="E589" s="56"/>
      <c r="F589" s="56"/>
      <c r="G589" s="56"/>
      <c r="H589" s="56"/>
      <c r="I589" s="56"/>
      <c r="J589" s="56"/>
      <c r="K589" s="56"/>
      <c r="L589" s="56"/>
      <c r="M589" s="56"/>
      <c r="N589" s="56"/>
      <c r="O589" s="56"/>
      <c r="P589" s="56"/>
      <c r="Q589" s="56"/>
      <c r="R589" s="56"/>
      <c r="S589" s="56"/>
      <c r="T589" s="56"/>
      <c r="U589" s="56"/>
      <c r="V589" s="56"/>
      <c r="W589" s="56"/>
      <c r="X589" s="56"/>
      <c r="Y589" s="56"/>
      <c r="Z589" s="56"/>
    </row>
    <row r="590" spans="1:26" ht="12.75" customHeight="1">
      <c r="A590" s="56"/>
      <c r="B590" s="56"/>
      <c r="C590" s="56"/>
      <c r="D590" s="56"/>
      <c r="E590" s="56"/>
      <c r="F590" s="56"/>
      <c r="G590" s="56"/>
      <c r="H590" s="56"/>
      <c r="I590" s="56"/>
      <c r="J590" s="56"/>
      <c r="K590" s="56"/>
      <c r="L590" s="56"/>
      <c r="M590" s="56"/>
      <c r="N590" s="56"/>
      <c r="O590" s="56"/>
      <c r="P590" s="56"/>
      <c r="Q590" s="56"/>
      <c r="R590" s="56"/>
      <c r="S590" s="56"/>
      <c r="T590" s="56"/>
      <c r="U590" s="56"/>
      <c r="V590" s="56"/>
      <c r="W590" s="56"/>
      <c r="X590" s="56"/>
      <c r="Y590" s="56"/>
      <c r="Z590" s="56"/>
    </row>
    <row r="591" spans="1:26" ht="12.75" customHeight="1">
      <c r="A591" s="56"/>
      <c r="B591" s="56"/>
      <c r="C591" s="56"/>
      <c r="D591" s="56"/>
      <c r="E591" s="56"/>
      <c r="F591" s="56"/>
      <c r="G591" s="56"/>
      <c r="H591" s="56"/>
      <c r="I591" s="56"/>
      <c r="J591" s="56"/>
      <c r="K591" s="56"/>
      <c r="L591" s="56"/>
      <c r="M591" s="56"/>
      <c r="N591" s="56"/>
      <c r="O591" s="56"/>
      <c r="P591" s="56"/>
      <c r="Q591" s="56"/>
      <c r="R591" s="56"/>
      <c r="S591" s="56"/>
      <c r="T591" s="56"/>
      <c r="U591" s="56"/>
      <c r="V591" s="56"/>
      <c r="W591" s="56"/>
      <c r="X591" s="56"/>
      <c r="Y591" s="56"/>
      <c r="Z591" s="56"/>
    </row>
    <row r="592" spans="1:26" ht="12.75" customHeight="1">
      <c r="A592" s="56"/>
      <c r="B592" s="56"/>
      <c r="C592" s="56"/>
      <c r="D592" s="56"/>
      <c r="E592" s="56"/>
      <c r="F592" s="56"/>
      <c r="G592" s="56"/>
      <c r="H592" s="56"/>
      <c r="I592" s="56"/>
      <c r="J592" s="56"/>
      <c r="K592" s="56"/>
      <c r="L592" s="56"/>
      <c r="M592" s="56"/>
      <c r="N592" s="56"/>
      <c r="O592" s="56"/>
      <c r="P592" s="56"/>
      <c r="Q592" s="56"/>
      <c r="R592" s="56"/>
      <c r="S592" s="56"/>
      <c r="T592" s="56"/>
      <c r="U592" s="56"/>
      <c r="V592" s="56"/>
      <c r="W592" s="56"/>
      <c r="X592" s="56"/>
      <c r="Y592" s="56"/>
      <c r="Z592" s="56"/>
    </row>
    <row r="593" spans="1:26" ht="12.75" customHeight="1">
      <c r="A593" s="56"/>
      <c r="B593" s="56"/>
      <c r="C593" s="56"/>
      <c r="D593" s="56"/>
      <c r="E593" s="56"/>
      <c r="F593" s="56"/>
      <c r="G593" s="56"/>
      <c r="H593" s="56"/>
      <c r="I593" s="56"/>
      <c r="J593" s="56"/>
      <c r="K593" s="56"/>
      <c r="L593" s="56"/>
      <c r="M593" s="56"/>
      <c r="N593" s="56"/>
      <c r="O593" s="56"/>
      <c r="P593" s="56"/>
      <c r="Q593" s="56"/>
      <c r="R593" s="56"/>
      <c r="S593" s="56"/>
      <c r="T593" s="56"/>
      <c r="U593" s="56"/>
      <c r="V593" s="56"/>
      <c r="W593" s="56"/>
      <c r="X593" s="56"/>
      <c r="Y593" s="56"/>
      <c r="Z593" s="56"/>
    </row>
    <row r="594" spans="1:26" ht="12.75" customHeight="1">
      <c r="A594" s="56"/>
      <c r="B594" s="56"/>
      <c r="C594" s="56"/>
      <c r="D594" s="56"/>
      <c r="E594" s="56"/>
      <c r="F594" s="56"/>
      <c r="G594" s="56"/>
      <c r="H594" s="56"/>
      <c r="I594" s="56"/>
      <c r="J594" s="56"/>
      <c r="K594" s="56"/>
      <c r="L594" s="56"/>
      <c r="M594" s="56"/>
      <c r="N594" s="56"/>
      <c r="O594" s="56"/>
      <c r="P594" s="56"/>
      <c r="Q594" s="56"/>
      <c r="R594" s="56"/>
      <c r="S594" s="56"/>
      <c r="T594" s="56"/>
      <c r="U594" s="56"/>
      <c r="V594" s="56"/>
      <c r="W594" s="56"/>
      <c r="X594" s="56"/>
      <c r="Y594" s="56"/>
      <c r="Z594" s="56"/>
    </row>
    <row r="595" spans="1:26" ht="12.75" customHeight="1">
      <c r="A595" s="56"/>
      <c r="B595" s="56"/>
      <c r="C595" s="56"/>
      <c r="D595" s="56"/>
      <c r="E595" s="56"/>
      <c r="F595" s="56"/>
      <c r="G595" s="56"/>
      <c r="H595" s="56"/>
      <c r="I595" s="56"/>
      <c r="J595" s="56"/>
      <c r="K595" s="56"/>
      <c r="L595" s="56"/>
      <c r="M595" s="56"/>
      <c r="N595" s="56"/>
      <c r="O595" s="56"/>
      <c r="P595" s="56"/>
      <c r="Q595" s="56"/>
      <c r="R595" s="56"/>
      <c r="S595" s="56"/>
      <c r="T595" s="56"/>
      <c r="U595" s="56"/>
      <c r="V595" s="56"/>
      <c r="W595" s="56"/>
      <c r="X595" s="56"/>
      <c r="Y595" s="56"/>
      <c r="Z595" s="56"/>
    </row>
    <row r="596" spans="1:26" ht="12.75" customHeight="1">
      <c r="A596" s="56"/>
      <c r="B596" s="56"/>
      <c r="C596" s="56"/>
      <c r="D596" s="56"/>
      <c r="E596" s="56"/>
      <c r="F596" s="56"/>
      <c r="G596" s="56"/>
      <c r="H596" s="56"/>
      <c r="I596" s="56"/>
      <c r="J596" s="56"/>
      <c r="K596" s="56"/>
      <c r="L596" s="56"/>
      <c r="M596" s="56"/>
      <c r="N596" s="56"/>
      <c r="O596" s="56"/>
      <c r="P596" s="56"/>
      <c r="Q596" s="56"/>
      <c r="R596" s="56"/>
      <c r="S596" s="56"/>
      <c r="T596" s="56"/>
      <c r="U596" s="56"/>
      <c r="V596" s="56"/>
      <c r="W596" s="56"/>
      <c r="X596" s="56"/>
      <c r="Y596" s="56"/>
      <c r="Z596" s="56"/>
    </row>
    <row r="597" spans="1:26" ht="12.75" customHeight="1">
      <c r="A597" s="56"/>
      <c r="B597" s="56"/>
      <c r="C597" s="56"/>
      <c r="D597" s="56"/>
      <c r="E597" s="56"/>
      <c r="F597" s="56"/>
      <c r="G597" s="56"/>
      <c r="H597" s="56"/>
      <c r="I597" s="56"/>
      <c r="J597" s="56"/>
      <c r="K597" s="56"/>
      <c r="L597" s="56"/>
      <c r="M597" s="56"/>
      <c r="N597" s="56"/>
      <c r="O597" s="56"/>
      <c r="P597" s="56"/>
      <c r="Q597" s="56"/>
      <c r="R597" s="56"/>
      <c r="S597" s="56"/>
      <c r="T597" s="56"/>
      <c r="U597" s="56"/>
      <c r="V597" s="56"/>
      <c r="W597" s="56"/>
      <c r="X597" s="56"/>
      <c r="Y597" s="56"/>
      <c r="Z597" s="56"/>
    </row>
    <row r="598" spans="1:26" ht="12.75" customHeight="1">
      <c r="A598" s="56"/>
      <c r="B598" s="56"/>
      <c r="C598" s="56"/>
      <c r="D598" s="56"/>
      <c r="E598" s="56"/>
      <c r="F598" s="56"/>
      <c r="G598" s="56"/>
      <c r="H598" s="56"/>
      <c r="I598" s="56"/>
      <c r="J598" s="56"/>
      <c r="K598" s="56"/>
      <c r="L598" s="56"/>
      <c r="M598" s="56"/>
      <c r="N598" s="56"/>
      <c r="O598" s="56"/>
      <c r="P598" s="56"/>
      <c r="Q598" s="56"/>
      <c r="R598" s="56"/>
      <c r="S598" s="56"/>
      <c r="T598" s="56"/>
      <c r="U598" s="56"/>
      <c r="V598" s="56"/>
      <c r="W598" s="56"/>
      <c r="X598" s="56"/>
      <c r="Y598" s="56"/>
      <c r="Z598" s="56"/>
    </row>
    <row r="599" spans="1:26" ht="12.75" customHeight="1">
      <c r="A599" s="56"/>
      <c r="B599" s="56"/>
      <c r="C599" s="56"/>
      <c r="D599" s="56"/>
      <c r="E599" s="56"/>
      <c r="F599" s="56"/>
      <c r="G599" s="56"/>
      <c r="H599" s="56"/>
      <c r="I599" s="56"/>
      <c r="J599" s="56"/>
      <c r="K599" s="56"/>
      <c r="L599" s="56"/>
      <c r="M599" s="56"/>
      <c r="N599" s="56"/>
      <c r="O599" s="56"/>
      <c r="P599" s="56"/>
      <c r="Q599" s="56"/>
      <c r="R599" s="56"/>
      <c r="S599" s="56"/>
      <c r="T599" s="56"/>
      <c r="U599" s="56"/>
      <c r="V599" s="56"/>
      <c r="W599" s="56"/>
      <c r="X599" s="56"/>
      <c r="Y599" s="56"/>
      <c r="Z599" s="56"/>
    </row>
    <row r="600" spans="1:26" ht="12.75" customHeight="1">
      <c r="A600" s="56"/>
      <c r="B600" s="56"/>
      <c r="C600" s="56"/>
      <c r="D600" s="56"/>
      <c r="E600" s="56"/>
      <c r="F600" s="56"/>
      <c r="G600" s="56"/>
      <c r="H600" s="56"/>
      <c r="I600" s="56"/>
      <c r="J600" s="56"/>
      <c r="K600" s="56"/>
      <c r="L600" s="56"/>
      <c r="M600" s="56"/>
      <c r="N600" s="56"/>
      <c r="O600" s="56"/>
      <c r="P600" s="56"/>
      <c r="Q600" s="56"/>
      <c r="R600" s="56"/>
      <c r="S600" s="56"/>
      <c r="T600" s="56"/>
      <c r="U600" s="56"/>
      <c r="V600" s="56"/>
      <c r="W600" s="56"/>
      <c r="X600" s="56"/>
      <c r="Y600" s="56"/>
      <c r="Z600" s="56"/>
    </row>
    <row r="601" spans="1:26" ht="12.75" customHeight="1">
      <c r="A601" s="56"/>
      <c r="B601" s="56"/>
      <c r="C601" s="56"/>
      <c r="D601" s="56"/>
      <c r="E601" s="56"/>
      <c r="F601" s="56"/>
      <c r="G601" s="56"/>
      <c r="H601" s="56"/>
      <c r="I601" s="56"/>
      <c r="J601" s="56"/>
      <c r="K601" s="56"/>
      <c r="L601" s="56"/>
      <c r="M601" s="56"/>
      <c r="N601" s="56"/>
      <c r="O601" s="56"/>
      <c r="P601" s="56"/>
      <c r="Q601" s="56"/>
      <c r="R601" s="56"/>
      <c r="S601" s="56"/>
      <c r="T601" s="56"/>
      <c r="U601" s="56"/>
      <c r="V601" s="56"/>
      <c r="W601" s="56"/>
      <c r="X601" s="56"/>
      <c r="Y601" s="56"/>
      <c r="Z601" s="56"/>
    </row>
    <row r="602" spans="1:26" ht="12.75" customHeight="1">
      <c r="A602" s="56"/>
      <c r="B602" s="56"/>
      <c r="C602" s="56"/>
      <c r="D602" s="56"/>
      <c r="E602" s="56"/>
      <c r="F602" s="56"/>
      <c r="G602" s="56"/>
      <c r="H602" s="56"/>
      <c r="I602" s="56"/>
      <c r="J602" s="56"/>
      <c r="K602" s="56"/>
      <c r="L602" s="56"/>
      <c r="M602" s="56"/>
      <c r="N602" s="56"/>
      <c r="O602" s="56"/>
      <c r="P602" s="56"/>
      <c r="Q602" s="56"/>
      <c r="R602" s="56"/>
      <c r="S602" s="56"/>
      <c r="T602" s="56"/>
      <c r="U602" s="56"/>
      <c r="V602" s="56"/>
      <c r="W602" s="56"/>
      <c r="X602" s="56"/>
      <c r="Y602" s="56"/>
      <c r="Z602" s="56"/>
    </row>
    <row r="603" spans="1:26" ht="12.75" customHeight="1">
      <c r="A603" s="56"/>
      <c r="B603" s="56"/>
      <c r="C603" s="56"/>
      <c r="D603" s="56"/>
      <c r="E603" s="56"/>
      <c r="F603" s="56"/>
      <c r="G603" s="56"/>
      <c r="H603" s="56"/>
      <c r="I603" s="56"/>
      <c r="J603" s="56"/>
      <c r="K603" s="56"/>
      <c r="L603" s="56"/>
      <c r="M603" s="56"/>
      <c r="N603" s="56"/>
      <c r="O603" s="56"/>
      <c r="P603" s="56"/>
      <c r="Q603" s="56"/>
      <c r="R603" s="56"/>
      <c r="S603" s="56"/>
      <c r="T603" s="56"/>
      <c r="U603" s="56"/>
      <c r="V603" s="56"/>
      <c r="W603" s="56"/>
      <c r="X603" s="56"/>
      <c r="Y603" s="56"/>
      <c r="Z603" s="56"/>
    </row>
    <row r="604" spans="1:26" ht="12.75" customHeight="1">
      <c r="A604" s="56"/>
      <c r="B604" s="56"/>
      <c r="C604" s="56"/>
      <c r="D604" s="56"/>
      <c r="E604" s="56"/>
      <c r="F604" s="56"/>
      <c r="G604" s="56"/>
      <c r="H604" s="56"/>
      <c r="I604" s="56"/>
      <c r="J604" s="56"/>
      <c r="K604" s="56"/>
      <c r="L604" s="56"/>
      <c r="M604" s="56"/>
      <c r="N604" s="56"/>
      <c r="O604" s="56"/>
      <c r="P604" s="56"/>
      <c r="Q604" s="56"/>
      <c r="R604" s="56"/>
      <c r="S604" s="56"/>
      <c r="T604" s="56"/>
      <c r="U604" s="56"/>
      <c r="V604" s="56"/>
      <c r="W604" s="56"/>
      <c r="X604" s="56"/>
      <c r="Y604" s="56"/>
      <c r="Z604" s="56"/>
    </row>
    <row r="605" spans="1:26" ht="12.75" customHeight="1">
      <c r="A605" s="56"/>
      <c r="B605" s="56"/>
      <c r="C605" s="56"/>
      <c r="D605" s="56"/>
      <c r="E605" s="56"/>
      <c r="F605" s="56"/>
      <c r="G605" s="56"/>
      <c r="H605" s="56"/>
      <c r="I605" s="56"/>
      <c r="J605" s="56"/>
      <c r="K605" s="56"/>
      <c r="L605" s="56"/>
      <c r="M605" s="56"/>
      <c r="N605" s="56"/>
      <c r="O605" s="56"/>
      <c r="P605" s="56"/>
      <c r="Q605" s="56"/>
      <c r="R605" s="56"/>
      <c r="S605" s="56"/>
      <c r="T605" s="56"/>
      <c r="U605" s="56"/>
      <c r="V605" s="56"/>
      <c r="W605" s="56"/>
      <c r="X605" s="56"/>
      <c r="Y605" s="56"/>
      <c r="Z605" s="56"/>
    </row>
    <row r="606" spans="1:26" ht="12.75" customHeight="1">
      <c r="A606" s="56"/>
      <c r="B606" s="56"/>
      <c r="C606" s="56"/>
      <c r="D606" s="56"/>
      <c r="E606" s="56"/>
      <c r="F606" s="56"/>
      <c r="G606" s="56"/>
      <c r="H606" s="56"/>
      <c r="I606" s="56"/>
      <c r="J606" s="56"/>
      <c r="K606" s="56"/>
      <c r="L606" s="56"/>
      <c r="M606" s="56"/>
      <c r="N606" s="56"/>
      <c r="O606" s="56"/>
      <c r="P606" s="56"/>
      <c r="Q606" s="56"/>
      <c r="R606" s="56"/>
      <c r="S606" s="56"/>
      <c r="T606" s="56"/>
      <c r="U606" s="56"/>
      <c r="V606" s="56"/>
      <c r="W606" s="56"/>
      <c r="X606" s="56"/>
      <c r="Y606" s="56"/>
      <c r="Z606" s="56"/>
    </row>
    <row r="607" spans="1:26" ht="12.75" customHeight="1">
      <c r="A607" s="56"/>
      <c r="B607" s="56"/>
      <c r="C607" s="56"/>
      <c r="D607" s="56"/>
      <c r="E607" s="56"/>
      <c r="F607" s="56"/>
      <c r="G607" s="56"/>
      <c r="H607" s="56"/>
      <c r="I607" s="56"/>
      <c r="J607" s="56"/>
      <c r="K607" s="56"/>
      <c r="L607" s="56"/>
      <c r="M607" s="56"/>
      <c r="N607" s="56"/>
      <c r="O607" s="56"/>
      <c r="P607" s="56"/>
      <c r="Q607" s="56"/>
      <c r="R607" s="56"/>
      <c r="S607" s="56"/>
      <c r="T607" s="56"/>
      <c r="U607" s="56"/>
      <c r="V607" s="56"/>
      <c r="W607" s="56"/>
      <c r="X607" s="56"/>
      <c r="Y607" s="56"/>
      <c r="Z607" s="56"/>
    </row>
    <row r="608" spans="1:26" ht="12.75" customHeight="1">
      <c r="A608" s="56"/>
      <c r="B608" s="56"/>
      <c r="C608" s="56"/>
      <c r="D608" s="56"/>
      <c r="E608" s="56"/>
      <c r="F608" s="56"/>
      <c r="G608" s="56"/>
      <c r="H608" s="56"/>
      <c r="I608" s="56"/>
      <c r="J608" s="56"/>
      <c r="K608" s="56"/>
      <c r="L608" s="56"/>
      <c r="M608" s="56"/>
      <c r="N608" s="56"/>
      <c r="O608" s="56"/>
      <c r="P608" s="56"/>
      <c r="Q608" s="56"/>
      <c r="R608" s="56"/>
      <c r="S608" s="56"/>
      <c r="T608" s="56"/>
      <c r="U608" s="56"/>
      <c r="V608" s="56"/>
      <c r="W608" s="56"/>
      <c r="X608" s="56"/>
      <c r="Y608" s="56"/>
      <c r="Z608" s="56"/>
    </row>
    <row r="609" spans="1:26" ht="12.75" customHeight="1">
      <c r="A609" s="56"/>
      <c r="B609" s="56"/>
      <c r="C609" s="56"/>
      <c r="D609" s="56"/>
      <c r="E609" s="56"/>
      <c r="F609" s="56"/>
      <c r="G609" s="56"/>
      <c r="H609" s="56"/>
      <c r="I609" s="56"/>
      <c r="J609" s="56"/>
      <c r="K609" s="56"/>
      <c r="L609" s="56"/>
      <c r="M609" s="56"/>
      <c r="N609" s="56"/>
      <c r="O609" s="56"/>
      <c r="P609" s="56"/>
      <c r="Q609" s="56"/>
      <c r="R609" s="56"/>
      <c r="S609" s="56"/>
      <c r="T609" s="56"/>
      <c r="U609" s="56"/>
      <c r="V609" s="56"/>
      <c r="W609" s="56"/>
      <c r="X609" s="56"/>
      <c r="Y609" s="56"/>
      <c r="Z609" s="56"/>
    </row>
    <row r="610" spans="1:26" ht="12.75" customHeight="1">
      <c r="A610" s="56"/>
      <c r="B610" s="56"/>
      <c r="C610" s="56"/>
      <c r="D610" s="56"/>
      <c r="E610" s="56"/>
      <c r="F610" s="56"/>
      <c r="G610" s="56"/>
      <c r="H610" s="56"/>
      <c r="I610" s="56"/>
      <c r="J610" s="56"/>
      <c r="K610" s="56"/>
      <c r="L610" s="56"/>
      <c r="M610" s="56"/>
      <c r="N610" s="56"/>
      <c r="O610" s="56"/>
      <c r="P610" s="56"/>
      <c r="Q610" s="56"/>
      <c r="R610" s="56"/>
      <c r="S610" s="56"/>
      <c r="T610" s="56"/>
      <c r="U610" s="56"/>
      <c r="V610" s="56"/>
      <c r="W610" s="56"/>
      <c r="X610" s="56"/>
      <c r="Y610" s="56"/>
      <c r="Z610" s="56"/>
    </row>
    <row r="611" spans="1:26" ht="12.75" customHeight="1">
      <c r="A611" s="56"/>
      <c r="B611" s="56"/>
      <c r="C611" s="56"/>
      <c r="D611" s="56"/>
      <c r="E611" s="56"/>
      <c r="F611" s="56"/>
      <c r="G611" s="56"/>
      <c r="H611" s="56"/>
      <c r="I611" s="56"/>
      <c r="J611" s="56"/>
      <c r="K611" s="56"/>
      <c r="L611" s="56"/>
      <c r="M611" s="56"/>
      <c r="N611" s="56"/>
      <c r="O611" s="56"/>
      <c r="P611" s="56"/>
      <c r="Q611" s="56"/>
      <c r="R611" s="56"/>
      <c r="S611" s="56"/>
      <c r="T611" s="56"/>
      <c r="U611" s="56"/>
      <c r="V611" s="56"/>
      <c r="W611" s="56"/>
      <c r="X611" s="56"/>
      <c r="Y611" s="56"/>
      <c r="Z611" s="56"/>
    </row>
    <row r="612" spans="1:26" ht="12.75" customHeight="1">
      <c r="A612" s="56"/>
      <c r="B612" s="56"/>
      <c r="C612" s="56"/>
      <c r="D612" s="56"/>
      <c r="E612" s="56"/>
      <c r="F612" s="56"/>
      <c r="G612" s="56"/>
      <c r="H612" s="56"/>
      <c r="I612" s="56"/>
      <c r="J612" s="56"/>
      <c r="K612" s="56"/>
      <c r="L612" s="56"/>
      <c r="M612" s="56"/>
      <c r="N612" s="56"/>
      <c r="O612" s="56"/>
      <c r="P612" s="56"/>
      <c r="Q612" s="56"/>
      <c r="R612" s="56"/>
      <c r="S612" s="56"/>
      <c r="T612" s="56"/>
      <c r="U612" s="56"/>
      <c r="V612" s="56"/>
      <c r="W612" s="56"/>
      <c r="X612" s="56"/>
      <c r="Y612" s="56"/>
      <c r="Z612" s="56"/>
    </row>
    <row r="613" spans="1:26" ht="12.75" customHeight="1">
      <c r="A613" s="56"/>
      <c r="B613" s="56"/>
      <c r="C613" s="56"/>
      <c r="D613" s="56"/>
      <c r="E613" s="56"/>
      <c r="F613" s="56"/>
      <c r="G613" s="56"/>
      <c r="H613" s="56"/>
      <c r="I613" s="56"/>
      <c r="J613" s="56"/>
      <c r="K613" s="56"/>
      <c r="L613" s="56"/>
      <c r="M613" s="56"/>
      <c r="N613" s="56"/>
      <c r="O613" s="56"/>
      <c r="P613" s="56"/>
      <c r="Q613" s="56"/>
      <c r="R613" s="56"/>
      <c r="S613" s="56"/>
      <c r="T613" s="56"/>
      <c r="U613" s="56"/>
      <c r="V613" s="56"/>
      <c r="W613" s="56"/>
      <c r="X613" s="56"/>
      <c r="Y613" s="56"/>
      <c r="Z613" s="56"/>
    </row>
    <row r="614" spans="1:26" ht="12.75" customHeight="1">
      <c r="A614" s="56"/>
      <c r="B614" s="56"/>
      <c r="C614" s="56"/>
      <c r="D614" s="56"/>
      <c r="E614" s="56"/>
      <c r="F614" s="56"/>
      <c r="G614" s="56"/>
      <c r="H614" s="56"/>
      <c r="I614" s="56"/>
      <c r="J614" s="56"/>
      <c r="K614" s="56"/>
      <c r="L614" s="56"/>
      <c r="M614" s="56"/>
      <c r="N614" s="56"/>
      <c r="O614" s="56"/>
      <c r="P614" s="56"/>
      <c r="Q614" s="56"/>
      <c r="R614" s="56"/>
      <c r="S614" s="56"/>
      <c r="T614" s="56"/>
      <c r="U614" s="56"/>
      <c r="V614" s="56"/>
      <c r="W614" s="56"/>
      <c r="X614" s="56"/>
      <c r="Y614" s="56"/>
      <c r="Z614" s="56"/>
    </row>
    <row r="615" spans="1:26" ht="12.75" customHeight="1">
      <c r="A615" s="56"/>
      <c r="B615" s="56"/>
      <c r="C615" s="56"/>
      <c r="D615" s="56"/>
      <c r="E615" s="56"/>
      <c r="F615" s="56"/>
      <c r="G615" s="56"/>
      <c r="H615" s="56"/>
      <c r="I615" s="56"/>
      <c r="J615" s="56"/>
      <c r="K615" s="56"/>
      <c r="L615" s="56"/>
      <c r="M615" s="56"/>
      <c r="N615" s="56"/>
      <c r="O615" s="56"/>
      <c r="P615" s="56"/>
      <c r="Q615" s="56"/>
      <c r="R615" s="56"/>
      <c r="S615" s="56"/>
      <c r="T615" s="56"/>
      <c r="U615" s="56"/>
      <c r="V615" s="56"/>
      <c r="W615" s="56"/>
      <c r="X615" s="56"/>
      <c r="Y615" s="56"/>
      <c r="Z615" s="56"/>
    </row>
    <row r="616" spans="1:26" ht="12.75" customHeight="1">
      <c r="A616" s="56"/>
      <c r="B616" s="56"/>
      <c r="C616" s="56"/>
      <c r="D616" s="56"/>
      <c r="E616" s="56"/>
      <c r="F616" s="56"/>
      <c r="G616" s="56"/>
      <c r="H616" s="56"/>
      <c r="I616" s="56"/>
      <c r="J616" s="56"/>
      <c r="K616" s="56"/>
      <c r="L616" s="56"/>
      <c r="M616" s="56"/>
      <c r="N616" s="56"/>
      <c r="O616" s="56"/>
      <c r="P616" s="56"/>
      <c r="Q616" s="56"/>
      <c r="R616" s="56"/>
      <c r="S616" s="56"/>
      <c r="T616" s="56"/>
      <c r="U616" s="56"/>
      <c r="V616" s="56"/>
      <c r="W616" s="56"/>
      <c r="X616" s="56"/>
      <c r="Y616" s="56"/>
      <c r="Z616" s="56"/>
    </row>
    <row r="617" spans="1:26" ht="12.75" customHeight="1">
      <c r="A617" s="56"/>
      <c r="B617" s="56"/>
      <c r="C617" s="56"/>
      <c r="D617" s="56"/>
      <c r="E617" s="56"/>
      <c r="F617" s="56"/>
      <c r="G617" s="56"/>
      <c r="H617" s="56"/>
      <c r="I617" s="56"/>
      <c r="J617" s="56"/>
      <c r="K617" s="56"/>
      <c r="L617" s="56"/>
      <c r="M617" s="56"/>
      <c r="N617" s="56"/>
      <c r="O617" s="56"/>
      <c r="P617" s="56"/>
      <c r="Q617" s="56"/>
      <c r="R617" s="56"/>
      <c r="S617" s="56"/>
      <c r="T617" s="56"/>
      <c r="U617" s="56"/>
      <c r="V617" s="56"/>
      <c r="W617" s="56"/>
      <c r="X617" s="56"/>
      <c r="Y617" s="56"/>
      <c r="Z617" s="56"/>
    </row>
    <row r="618" spans="1:26" ht="12.75" customHeight="1">
      <c r="A618" s="56"/>
      <c r="B618" s="56"/>
      <c r="C618" s="56"/>
      <c r="D618" s="56"/>
      <c r="E618" s="56"/>
      <c r="F618" s="56"/>
      <c r="G618" s="56"/>
      <c r="H618" s="56"/>
      <c r="I618" s="56"/>
      <c r="J618" s="56"/>
      <c r="K618" s="56"/>
      <c r="L618" s="56"/>
      <c r="M618" s="56"/>
      <c r="N618" s="56"/>
      <c r="O618" s="56"/>
      <c r="P618" s="56"/>
      <c r="Q618" s="56"/>
      <c r="R618" s="56"/>
      <c r="S618" s="56"/>
      <c r="T618" s="56"/>
      <c r="U618" s="56"/>
      <c r="V618" s="56"/>
      <c r="W618" s="56"/>
      <c r="X618" s="56"/>
      <c r="Y618" s="56"/>
      <c r="Z618" s="56"/>
    </row>
    <row r="619" spans="1:26" ht="12.75" customHeight="1">
      <c r="A619" s="56"/>
      <c r="B619" s="56"/>
      <c r="C619" s="56"/>
      <c r="D619" s="56"/>
      <c r="E619" s="56"/>
      <c r="F619" s="56"/>
      <c r="G619" s="56"/>
      <c r="H619" s="56"/>
      <c r="I619" s="56"/>
      <c r="J619" s="56"/>
      <c r="K619" s="56"/>
      <c r="L619" s="56"/>
      <c r="M619" s="56"/>
      <c r="N619" s="56"/>
      <c r="O619" s="56"/>
      <c r="P619" s="56"/>
      <c r="Q619" s="56"/>
      <c r="R619" s="56"/>
      <c r="S619" s="56"/>
      <c r="T619" s="56"/>
      <c r="U619" s="56"/>
      <c r="V619" s="56"/>
      <c r="W619" s="56"/>
      <c r="X619" s="56"/>
      <c r="Y619" s="56"/>
      <c r="Z619" s="56"/>
    </row>
    <row r="620" spans="1:26" ht="12.75" customHeight="1">
      <c r="A620" s="56"/>
      <c r="B620" s="56"/>
      <c r="C620" s="56"/>
      <c r="D620" s="56"/>
      <c r="E620" s="56"/>
      <c r="F620" s="56"/>
      <c r="G620" s="56"/>
      <c r="H620" s="56"/>
      <c r="I620" s="56"/>
      <c r="J620" s="56"/>
      <c r="K620" s="56"/>
      <c r="L620" s="56"/>
      <c r="M620" s="56"/>
      <c r="N620" s="56"/>
      <c r="O620" s="56"/>
      <c r="P620" s="56"/>
      <c r="Q620" s="56"/>
      <c r="R620" s="56"/>
      <c r="S620" s="56"/>
      <c r="T620" s="56"/>
      <c r="U620" s="56"/>
      <c r="V620" s="56"/>
      <c r="W620" s="56"/>
      <c r="X620" s="56"/>
      <c r="Y620" s="56"/>
      <c r="Z620" s="56"/>
    </row>
    <row r="621" spans="1:26" ht="12.75" customHeight="1">
      <c r="A621" s="56"/>
      <c r="B621" s="56"/>
      <c r="C621" s="56"/>
      <c r="D621" s="56"/>
      <c r="E621" s="56"/>
      <c r="F621" s="56"/>
      <c r="G621" s="56"/>
      <c r="H621" s="56"/>
      <c r="I621" s="56"/>
      <c r="J621" s="56"/>
      <c r="K621" s="56"/>
      <c r="L621" s="56"/>
      <c r="M621" s="56"/>
      <c r="N621" s="56"/>
      <c r="O621" s="56"/>
      <c r="P621" s="56"/>
      <c r="Q621" s="56"/>
      <c r="R621" s="56"/>
      <c r="S621" s="56"/>
      <c r="T621" s="56"/>
      <c r="U621" s="56"/>
      <c r="V621" s="56"/>
      <c r="W621" s="56"/>
      <c r="X621" s="56"/>
      <c r="Y621" s="56"/>
      <c r="Z621" s="56"/>
    </row>
    <row r="622" spans="1:26" ht="12.75" customHeight="1">
      <c r="A622" s="56"/>
      <c r="B622" s="56"/>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row>
    <row r="623" spans="1:26" ht="12.75" customHeight="1">
      <c r="A623" s="56"/>
      <c r="B623" s="56"/>
      <c r="C623" s="56"/>
      <c r="D623" s="56"/>
      <c r="E623" s="56"/>
      <c r="F623" s="56"/>
      <c r="G623" s="56"/>
      <c r="H623" s="56"/>
      <c r="I623" s="56"/>
      <c r="J623" s="56"/>
      <c r="K623" s="56"/>
      <c r="L623" s="56"/>
      <c r="M623" s="56"/>
      <c r="N623" s="56"/>
      <c r="O623" s="56"/>
      <c r="P623" s="56"/>
      <c r="Q623" s="56"/>
      <c r="R623" s="56"/>
      <c r="S623" s="56"/>
      <c r="T623" s="56"/>
      <c r="U623" s="56"/>
      <c r="V623" s="56"/>
      <c r="W623" s="56"/>
      <c r="X623" s="56"/>
      <c r="Y623" s="56"/>
      <c r="Z623" s="56"/>
    </row>
    <row r="624" spans="1:26" ht="12.75" customHeight="1">
      <c r="A624" s="56"/>
      <c r="B624" s="56"/>
      <c r="C624" s="56"/>
      <c r="D624" s="56"/>
      <c r="E624" s="56"/>
      <c r="F624" s="56"/>
      <c r="G624" s="56"/>
      <c r="H624" s="56"/>
      <c r="I624" s="56"/>
      <c r="J624" s="56"/>
      <c r="K624" s="56"/>
      <c r="L624" s="56"/>
      <c r="M624" s="56"/>
      <c r="N624" s="56"/>
      <c r="O624" s="56"/>
      <c r="P624" s="56"/>
      <c r="Q624" s="56"/>
      <c r="R624" s="56"/>
      <c r="S624" s="56"/>
      <c r="T624" s="56"/>
      <c r="U624" s="56"/>
      <c r="V624" s="56"/>
      <c r="W624" s="56"/>
      <c r="X624" s="56"/>
      <c r="Y624" s="56"/>
      <c r="Z624" s="56"/>
    </row>
    <row r="625" spans="1:26" ht="12.75" customHeight="1">
      <c r="A625" s="56"/>
      <c r="B625" s="56"/>
      <c r="C625" s="56"/>
      <c r="D625" s="56"/>
      <c r="E625" s="56"/>
      <c r="F625" s="56"/>
      <c r="G625" s="56"/>
      <c r="H625" s="56"/>
      <c r="I625" s="56"/>
      <c r="J625" s="56"/>
      <c r="K625" s="56"/>
      <c r="L625" s="56"/>
      <c r="M625" s="56"/>
      <c r="N625" s="56"/>
      <c r="O625" s="56"/>
      <c r="P625" s="56"/>
      <c r="Q625" s="56"/>
      <c r="R625" s="56"/>
      <c r="S625" s="56"/>
      <c r="T625" s="56"/>
      <c r="U625" s="56"/>
      <c r="V625" s="56"/>
      <c r="W625" s="56"/>
      <c r="X625" s="56"/>
      <c r="Y625" s="56"/>
      <c r="Z625" s="56"/>
    </row>
    <row r="626" spans="1:26" ht="12.75" customHeight="1">
      <c r="A626" s="56"/>
      <c r="B626" s="56"/>
      <c r="C626" s="56"/>
      <c r="D626" s="56"/>
      <c r="E626" s="56"/>
      <c r="F626" s="56"/>
      <c r="G626" s="56"/>
      <c r="H626" s="56"/>
      <c r="I626" s="56"/>
      <c r="J626" s="56"/>
      <c r="K626" s="56"/>
      <c r="L626" s="56"/>
      <c r="M626" s="56"/>
      <c r="N626" s="56"/>
      <c r="O626" s="56"/>
      <c r="P626" s="56"/>
      <c r="Q626" s="56"/>
      <c r="R626" s="56"/>
      <c r="S626" s="56"/>
      <c r="T626" s="56"/>
      <c r="U626" s="56"/>
      <c r="V626" s="56"/>
      <c r="W626" s="56"/>
      <c r="X626" s="56"/>
      <c r="Y626" s="56"/>
      <c r="Z626" s="56"/>
    </row>
    <row r="627" spans="1:26" ht="12.75" customHeight="1">
      <c r="A627" s="56"/>
      <c r="B627" s="56"/>
      <c r="C627" s="56"/>
      <c r="D627" s="56"/>
      <c r="E627" s="56"/>
      <c r="F627" s="56"/>
      <c r="G627" s="56"/>
      <c r="H627" s="56"/>
      <c r="I627" s="56"/>
      <c r="J627" s="56"/>
      <c r="K627" s="56"/>
      <c r="L627" s="56"/>
      <c r="M627" s="56"/>
      <c r="N627" s="56"/>
      <c r="O627" s="56"/>
      <c r="P627" s="56"/>
      <c r="Q627" s="56"/>
      <c r="R627" s="56"/>
      <c r="S627" s="56"/>
      <c r="T627" s="56"/>
      <c r="U627" s="56"/>
      <c r="V627" s="56"/>
      <c r="W627" s="56"/>
      <c r="X627" s="56"/>
      <c r="Y627" s="56"/>
      <c r="Z627" s="56"/>
    </row>
    <row r="628" spans="1:26" ht="12.75" customHeight="1">
      <c r="A628" s="56"/>
      <c r="B628" s="56"/>
      <c r="C628" s="56"/>
      <c r="D628" s="56"/>
      <c r="E628" s="56"/>
      <c r="F628" s="56"/>
      <c r="G628" s="56"/>
      <c r="H628" s="56"/>
      <c r="I628" s="56"/>
      <c r="J628" s="56"/>
      <c r="K628" s="56"/>
      <c r="L628" s="56"/>
      <c r="M628" s="56"/>
      <c r="N628" s="56"/>
      <c r="O628" s="56"/>
      <c r="P628" s="56"/>
      <c r="Q628" s="56"/>
      <c r="R628" s="56"/>
      <c r="S628" s="56"/>
      <c r="T628" s="56"/>
      <c r="U628" s="56"/>
      <c r="V628" s="56"/>
      <c r="W628" s="56"/>
      <c r="X628" s="56"/>
      <c r="Y628" s="56"/>
      <c r="Z628" s="56"/>
    </row>
    <row r="629" spans="1:26" ht="12.75" customHeight="1">
      <c r="A629" s="56"/>
      <c r="B629" s="56"/>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row>
    <row r="630" spans="1:26" ht="12.75" customHeight="1">
      <c r="A630" s="56"/>
      <c r="B630" s="56"/>
      <c r="C630" s="56"/>
      <c r="D630" s="56"/>
      <c r="E630" s="56"/>
      <c r="F630" s="56"/>
      <c r="G630" s="56"/>
      <c r="H630" s="56"/>
      <c r="I630" s="56"/>
      <c r="J630" s="56"/>
      <c r="K630" s="56"/>
      <c r="L630" s="56"/>
      <c r="M630" s="56"/>
      <c r="N630" s="56"/>
      <c r="O630" s="56"/>
      <c r="P630" s="56"/>
      <c r="Q630" s="56"/>
      <c r="R630" s="56"/>
      <c r="S630" s="56"/>
      <c r="T630" s="56"/>
      <c r="U630" s="56"/>
      <c r="V630" s="56"/>
      <c r="W630" s="56"/>
      <c r="X630" s="56"/>
      <c r="Y630" s="56"/>
      <c r="Z630" s="56"/>
    </row>
    <row r="631" spans="1:26" ht="12.75" customHeight="1">
      <c r="A631" s="56"/>
      <c r="B631" s="56"/>
      <c r="C631" s="56"/>
      <c r="D631" s="56"/>
      <c r="E631" s="56"/>
      <c r="F631" s="56"/>
      <c r="G631" s="56"/>
      <c r="H631" s="56"/>
      <c r="I631" s="56"/>
      <c r="J631" s="56"/>
      <c r="K631" s="56"/>
      <c r="L631" s="56"/>
      <c r="M631" s="56"/>
      <c r="N631" s="56"/>
      <c r="O631" s="56"/>
      <c r="P631" s="56"/>
      <c r="Q631" s="56"/>
      <c r="R631" s="56"/>
      <c r="S631" s="56"/>
      <c r="T631" s="56"/>
      <c r="U631" s="56"/>
      <c r="V631" s="56"/>
      <c r="W631" s="56"/>
      <c r="X631" s="56"/>
      <c r="Y631" s="56"/>
      <c r="Z631" s="56"/>
    </row>
    <row r="632" spans="1:26" ht="12.75" customHeight="1">
      <c r="A632" s="56"/>
      <c r="B632" s="56"/>
      <c r="C632" s="56"/>
      <c r="D632" s="56"/>
      <c r="E632" s="56"/>
      <c r="F632" s="56"/>
      <c r="G632" s="56"/>
      <c r="H632" s="56"/>
      <c r="I632" s="56"/>
      <c r="J632" s="56"/>
      <c r="K632" s="56"/>
      <c r="L632" s="56"/>
      <c r="M632" s="56"/>
      <c r="N632" s="56"/>
      <c r="O632" s="56"/>
      <c r="P632" s="56"/>
      <c r="Q632" s="56"/>
      <c r="R632" s="56"/>
      <c r="S632" s="56"/>
      <c r="T632" s="56"/>
      <c r="U632" s="56"/>
      <c r="V632" s="56"/>
      <c r="W632" s="56"/>
      <c r="X632" s="56"/>
      <c r="Y632" s="56"/>
      <c r="Z632" s="56"/>
    </row>
    <row r="633" spans="1:26" ht="12.75" customHeight="1">
      <c r="A633" s="56"/>
      <c r="B633" s="56"/>
      <c r="C633" s="56"/>
      <c r="D633" s="56"/>
      <c r="E633" s="56"/>
      <c r="F633" s="56"/>
      <c r="G633" s="56"/>
      <c r="H633" s="56"/>
      <c r="I633" s="56"/>
      <c r="J633" s="56"/>
      <c r="K633" s="56"/>
      <c r="L633" s="56"/>
      <c r="M633" s="56"/>
      <c r="N633" s="56"/>
      <c r="O633" s="56"/>
      <c r="P633" s="56"/>
      <c r="Q633" s="56"/>
      <c r="R633" s="56"/>
      <c r="S633" s="56"/>
      <c r="T633" s="56"/>
      <c r="U633" s="56"/>
      <c r="V633" s="56"/>
      <c r="W633" s="56"/>
      <c r="X633" s="56"/>
      <c r="Y633" s="56"/>
      <c r="Z633" s="56"/>
    </row>
    <row r="634" spans="1:26" ht="12.75" customHeight="1">
      <c r="A634" s="56"/>
      <c r="B634" s="56"/>
      <c r="C634" s="56"/>
      <c r="D634" s="56"/>
      <c r="E634" s="56"/>
      <c r="F634" s="56"/>
      <c r="G634" s="56"/>
      <c r="H634" s="56"/>
      <c r="I634" s="56"/>
      <c r="J634" s="56"/>
      <c r="K634" s="56"/>
      <c r="L634" s="56"/>
      <c r="M634" s="56"/>
      <c r="N634" s="56"/>
      <c r="O634" s="56"/>
      <c r="P634" s="56"/>
      <c r="Q634" s="56"/>
      <c r="R634" s="56"/>
      <c r="S634" s="56"/>
      <c r="T634" s="56"/>
      <c r="U634" s="56"/>
      <c r="V634" s="56"/>
      <c r="W634" s="56"/>
      <c r="X634" s="56"/>
      <c r="Y634" s="56"/>
      <c r="Z634" s="56"/>
    </row>
    <row r="635" spans="1:26" ht="12.75" customHeight="1">
      <c r="A635" s="56"/>
      <c r="B635" s="56"/>
      <c r="C635" s="56"/>
      <c r="D635" s="56"/>
      <c r="E635" s="56"/>
      <c r="F635" s="56"/>
      <c r="G635" s="56"/>
      <c r="H635" s="56"/>
      <c r="I635" s="56"/>
      <c r="J635" s="56"/>
      <c r="K635" s="56"/>
      <c r="L635" s="56"/>
      <c r="M635" s="56"/>
      <c r="N635" s="56"/>
      <c r="O635" s="56"/>
      <c r="P635" s="56"/>
      <c r="Q635" s="56"/>
      <c r="R635" s="56"/>
      <c r="S635" s="56"/>
      <c r="T635" s="56"/>
      <c r="U635" s="56"/>
      <c r="V635" s="56"/>
      <c r="W635" s="56"/>
      <c r="X635" s="56"/>
      <c r="Y635" s="56"/>
      <c r="Z635" s="56"/>
    </row>
    <row r="636" spans="1:26" ht="12.75" customHeight="1">
      <c r="A636" s="56"/>
      <c r="B636" s="56"/>
      <c r="C636" s="56"/>
      <c r="D636" s="56"/>
      <c r="E636" s="56"/>
      <c r="F636" s="56"/>
      <c r="G636" s="56"/>
      <c r="H636" s="56"/>
      <c r="I636" s="56"/>
      <c r="J636" s="56"/>
      <c r="K636" s="56"/>
      <c r="L636" s="56"/>
      <c r="M636" s="56"/>
      <c r="N636" s="56"/>
      <c r="O636" s="56"/>
      <c r="P636" s="56"/>
      <c r="Q636" s="56"/>
      <c r="R636" s="56"/>
      <c r="S636" s="56"/>
      <c r="T636" s="56"/>
      <c r="U636" s="56"/>
      <c r="V636" s="56"/>
      <c r="W636" s="56"/>
      <c r="X636" s="56"/>
      <c r="Y636" s="56"/>
      <c r="Z636" s="56"/>
    </row>
    <row r="637" spans="1:26" ht="12.75" customHeight="1">
      <c r="A637" s="56"/>
      <c r="B637" s="56"/>
      <c r="C637" s="56"/>
      <c r="D637" s="56"/>
      <c r="E637" s="56"/>
      <c r="F637" s="56"/>
      <c r="G637" s="56"/>
      <c r="H637" s="56"/>
      <c r="I637" s="56"/>
      <c r="J637" s="56"/>
      <c r="K637" s="56"/>
      <c r="L637" s="56"/>
      <c r="M637" s="56"/>
      <c r="N637" s="56"/>
      <c r="O637" s="56"/>
      <c r="P637" s="56"/>
      <c r="Q637" s="56"/>
      <c r="R637" s="56"/>
      <c r="S637" s="56"/>
      <c r="T637" s="56"/>
      <c r="U637" s="56"/>
      <c r="V637" s="56"/>
      <c r="W637" s="56"/>
      <c r="X637" s="56"/>
      <c r="Y637" s="56"/>
      <c r="Z637" s="56"/>
    </row>
    <row r="638" spans="1:26" ht="12.75" customHeight="1">
      <c r="A638" s="56"/>
      <c r="B638" s="56"/>
      <c r="C638" s="56"/>
      <c r="D638" s="56"/>
      <c r="E638" s="56"/>
      <c r="F638" s="56"/>
      <c r="G638" s="56"/>
      <c r="H638" s="56"/>
      <c r="I638" s="56"/>
      <c r="J638" s="56"/>
      <c r="K638" s="56"/>
      <c r="L638" s="56"/>
      <c r="M638" s="56"/>
      <c r="N638" s="56"/>
      <c r="O638" s="56"/>
      <c r="P638" s="56"/>
      <c r="Q638" s="56"/>
      <c r="R638" s="56"/>
      <c r="S638" s="56"/>
      <c r="T638" s="56"/>
      <c r="U638" s="56"/>
      <c r="V638" s="56"/>
      <c r="W638" s="56"/>
      <c r="X638" s="56"/>
      <c r="Y638" s="56"/>
      <c r="Z638" s="56"/>
    </row>
    <row r="639" spans="1:26" ht="12.75" customHeight="1">
      <c r="A639" s="56"/>
      <c r="B639" s="56"/>
      <c r="C639" s="56"/>
      <c r="D639" s="56"/>
      <c r="E639" s="56"/>
      <c r="F639" s="56"/>
      <c r="G639" s="56"/>
      <c r="H639" s="56"/>
      <c r="I639" s="56"/>
      <c r="J639" s="56"/>
      <c r="K639" s="56"/>
      <c r="L639" s="56"/>
      <c r="M639" s="56"/>
      <c r="N639" s="56"/>
      <c r="O639" s="56"/>
      <c r="P639" s="56"/>
      <c r="Q639" s="56"/>
      <c r="R639" s="56"/>
      <c r="S639" s="56"/>
      <c r="T639" s="56"/>
      <c r="U639" s="56"/>
      <c r="V639" s="56"/>
      <c r="W639" s="56"/>
      <c r="X639" s="56"/>
      <c r="Y639" s="56"/>
      <c r="Z639" s="56"/>
    </row>
    <row r="640" spans="1:26" ht="12.75" customHeight="1">
      <c r="A640" s="56"/>
      <c r="B640" s="56"/>
      <c r="C640" s="56"/>
      <c r="D640" s="56"/>
      <c r="E640" s="56"/>
      <c r="F640" s="56"/>
      <c r="G640" s="56"/>
      <c r="H640" s="56"/>
      <c r="I640" s="56"/>
      <c r="J640" s="56"/>
      <c r="K640" s="56"/>
      <c r="L640" s="56"/>
      <c r="M640" s="56"/>
      <c r="N640" s="56"/>
      <c r="O640" s="56"/>
      <c r="P640" s="56"/>
      <c r="Q640" s="56"/>
      <c r="R640" s="56"/>
      <c r="S640" s="56"/>
      <c r="T640" s="56"/>
      <c r="U640" s="56"/>
      <c r="V640" s="56"/>
      <c r="W640" s="56"/>
      <c r="X640" s="56"/>
      <c r="Y640" s="56"/>
      <c r="Z640" s="56"/>
    </row>
    <row r="641" spans="1:26" ht="12.75" customHeight="1">
      <c r="A641" s="56"/>
      <c r="B641" s="56"/>
      <c r="C641" s="56"/>
      <c r="D641" s="56"/>
      <c r="E641" s="56"/>
      <c r="F641" s="56"/>
      <c r="G641" s="56"/>
      <c r="H641" s="56"/>
      <c r="I641" s="56"/>
      <c r="J641" s="56"/>
      <c r="K641" s="56"/>
      <c r="L641" s="56"/>
      <c r="M641" s="56"/>
      <c r="N641" s="56"/>
      <c r="O641" s="56"/>
      <c r="P641" s="56"/>
      <c r="Q641" s="56"/>
      <c r="R641" s="56"/>
      <c r="S641" s="56"/>
      <c r="T641" s="56"/>
      <c r="U641" s="56"/>
      <c r="V641" s="56"/>
      <c r="W641" s="56"/>
      <c r="X641" s="56"/>
      <c r="Y641" s="56"/>
      <c r="Z641" s="56"/>
    </row>
    <row r="642" spans="1:26" ht="12.75" customHeight="1">
      <c r="A642" s="56"/>
      <c r="B642" s="56"/>
      <c r="C642" s="56"/>
      <c r="D642" s="56"/>
      <c r="E642" s="56"/>
      <c r="F642" s="56"/>
      <c r="G642" s="56"/>
      <c r="H642" s="56"/>
      <c r="I642" s="56"/>
      <c r="J642" s="56"/>
      <c r="K642" s="56"/>
      <c r="L642" s="56"/>
      <c r="M642" s="56"/>
      <c r="N642" s="56"/>
      <c r="O642" s="56"/>
      <c r="P642" s="56"/>
      <c r="Q642" s="56"/>
      <c r="R642" s="56"/>
      <c r="S642" s="56"/>
      <c r="T642" s="56"/>
      <c r="U642" s="56"/>
      <c r="V642" s="56"/>
      <c r="W642" s="56"/>
      <c r="X642" s="56"/>
      <c r="Y642" s="56"/>
      <c r="Z642" s="56"/>
    </row>
    <row r="643" spans="1:26" ht="12.75" customHeight="1">
      <c r="A643" s="56"/>
      <c r="B643" s="56"/>
      <c r="C643" s="56"/>
      <c r="D643" s="56"/>
      <c r="E643" s="56"/>
      <c r="F643" s="56"/>
      <c r="G643" s="56"/>
      <c r="H643" s="56"/>
      <c r="I643" s="56"/>
      <c r="J643" s="56"/>
      <c r="K643" s="56"/>
      <c r="L643" s="56"/>
      <c r="M643" s="56"/>
      <c r="N643" s="56"/>
      <c r="O643" s="56"/>
      <c r="P643" s="56"/>
      <c r="Q643" s="56"/>
      <c r="R643" s="56"/>
      <c r="S643" s="56"/>
      <c r="T643" s="56"/>
      <c r="U643" s="56"/>
      <c r="V643" s="56"/>
      <c r="W643" s="56"/>
      <c r="X643" s="56"/>
      <c r="Y643" s="56"/>
      <c r="Z643" s="56"/>
    </row>
    <row r="644" spans="1:26" ht="12.75" customHeight="1">
      <c r="A644" s="56"/>
      <c r="B644" s="56"/>
      <c r="C644" s="56"/>
      <c r="D644" s="56"/>
      <c r="E644" s="56"/>
      <c r="F644" s="56"/>
      <c r="G644" s="56"/>
      <c r="H644" s="56"/>
      <c r="I644" s="56"/>
      <c r="J644" s="56"/>
      <c r="K644" s="56"/>
      <c r="L644" s="56"/>
      <c r="M644" s="56"/>
      <c r="N644" s="56"/>
      <c r="O644" s="56"/>
      <c r="P644" s="56"/>
      <c r="Q644" s="56"/>
      <c r="R644" s="56"/>
      <c r="S644" s="56"/>
      <c r="T644" s="56"/>
      <c r="U644" s="56"/>
      <c r="V644" s="56"/>
      <c r="W644" s="56"/>
      <c r="X644" s="56"/>
      <c r="Y644" s="56"/>
      <c r="Z644" s="56"/>
    </row>
    <row r="645" spans="1:26" ht="12.75" customHeight="1">
      <c r="A645" s="56"/>
      <c r="B645" s="56"/>
      <c r="C645" s="56"/>
      <c r="D645" s="56"/>
      <c r="E645" s="56"/>
      <c r="F645" s="56"/>
      <c r="G645" s="56"/>
      <c r="H645" s="56"/>
      <c r="I645" s="56"/>
      <c r="J645" s="56"/>
      <c r="K645" s="56"/>
      <c r="L645" s="56"/>
      <c r="M645" s="56"/>
      <c r="N645" s="56"/>
      <c r="O645" s="56"/>
      <c r="P645" s="56"/>
      <c r="Q645" s="56"/>
      <c r="R645" s="56"/>
      <c r="S645" s="56"/>
      <c r="T645" s="56"/>
      <c r="U645" s="56"/>
      <c r="V645" s="56"/>
      <c r="W645" s="56"/>
      <c r="X645" s="56"/>
      <c r="Y645" s="56"/>
      <c r="Z645" s="56"/>
    </row>
    <row r="646" spans="1:26" ht="12.75" customHeight="1">
      <c r="A646" s="56"/>
      <c r="B646" s="56"/>
      <c r="C646" s="56"/>
      <c r="D646" s="56"/>
      <c r="E646" s="56"/>
      <c r="F646" s="56"/>
      <c r="G646" s="56"/>
      <c r="H646" s="56"/>
      <c r="I646" s="56"/>
      <c r="J646" s="56"/>
      <c r="K646" s="56"/>
      <c r="L646" s="56"/>
      <c r="M646" s="56"/>
      <c r="N646" s="56"/>
      <c r="O646" s="56"/>
      <c r="P646" s="56"/>
      <c r="Q646" s="56"/>
      <c r="R646" s="56"/>
      <c r="S646" s="56"/>
      <c r="T646" s="56"/>
      <c r="U646" s="56"/>
      <c r="V646" s="56"/>
      <c r="W646" s="56"/>
      <c r="X646" s="56"/>
      <c r="Y646" s="56"/>
      <c r="Z646" s="56"/>
    </row>
    <row r="647" spans="1:26" ht="12.75" customHeight="1">
      <c r="A647" s="56"/>
      <c r="B647" s="56"/>
      <c r="C647" s="56"/>
      <c r="D647" s="56"/>
      <c r="E647" s="56"/>
      <c r="F647" s="56"/>
      <c r="G647" s="56"/>
      <c r="H647" s="56"/>
      <c r="I647" s="56"/>
      <c r="J647" s="56"/>
      <c r="K647" s="56"/>
      <c r="L647" s="56"/>
      <c r="M647" s="56"/>
      <c r="N647" s="56"/>
      <c r="O647" s="56"/>
      <c r="P647" s="56"/>
      <c r="Q647" s="56"/>
      <c r="R647" s="56"/>
      <c r="S647" s="56"/>
      <c r="T647" s="56"/>
      <c r="U647" s="56"/>
      <c r="V647" s="56"/>
      <c r="W647" s="56"/>
      <c r="X647" s="56"/>
      <c r="Y647" s="56"/>
      <c r="Z647" s="56"/>
    </row>
    <row r="648" spans="1:26" ht="12.75" customHeight="1">
      <c r="A648" s="56"/>
      <c r="B648" s="56"/>
      <c r="C648" s="56"/>
      <c r="D648" s="56"/>
      <c r="E648" s="56"/>
      <c r="F648" s="56"/>
      <c r="G648" s="56"/>
      <c r="H648" s="56"/>
      <c r="I648" s="56"/>
      <c r="J648" s="56"/>
      <c r="K648" s="56"/>
      <c r="L648" s="56"/>
      <c r="M648" s="56"/>
      <c r="N648" s="56"/>
      <c r="O648" s="56"/>
      <c r="P648" s="56"/>
      <c r="Q648" s="56"/>
      <c r="R648" s="56"/>
      <c r="S648" s="56"/>
      <c r="T648" s="56"/>
      <c r="U648" s="56"/>
      <c r="V648" s="56"/>
      <c r="W648" s="56"/>
      <c r="X648" s="56"/>
      <c r="Y648" s="56"/>
      <c r="Z648" s="56"/>
    </row>
    <row r="649" spans="1:26" ht="12.75" customHeight="1">
      <c r="A649" s="56"/>
      <c r="B649" s="56"/>
      <c r="C649" s="56"/>
      <c r="D649" s="56"/>
      <c r="E649" s="56"/>
      <c r="F649" s="56"/>
      <c r="G649" s="56"/>
      <c r="H649" s="56"/>
      <c r="I649" s="56"/>
      <c r="J649" s="56"/>
      <c r="K649" s="56"/>
      <c r="L649" s="56"/>
      <c r="M649" s="56"/>
      <c r="N649" s="56"/>
      <c r="O649" s="56"/>
      <c r="P649" s="56"/>
      <c r="Q649" s="56"/>
      <c r="R649" s="56"/>
      <c r="S649" s="56"/>
      <c r="T649" s="56"/>
      <c r="U649" s="56"/>
      <c r="V649" s="56"/>
      <c r="W649" s="56"/>
      <c r="X649" s="56"/>
      <c r="Y649" s="56"/>
      <c r="Z649" s="56"/>
    </row>
    <row r="650" spans="1:26" ht="12.75" customHeight="1">
      <c r="A650" s="56"/>
      <c r="B650" s="56"/>
      <c r="C650" s="56"/>
      <c r="D650" s="56"/>
      <c r="E650" s="56"/>
      <c r="F650" s="56"/>
      <c r="G650" s="56"/>
      <c r="H650" s="56"/>
      <c r="I650" s="56"/>
      <c r="J650" s="56"/>
      <c r="K650" s="56"/>
      <c r="L650" s="56"/>
      <c r="M650" s="56"/>
      <c r="N650" s="56"/>
      <c r="O650" s="56"/>
      <c r="P650" s="56"/>
      <c r="Q650" s="56"/>
      <c r="R650" s="56"/>
      <c r="S650" s="56"/>
      <c r="T650" s="56"/>
      <c r="U650" s="56"/>
      <c r="V650" s="56"/>
      <c r="W650" s="56"/>
      <c r="X650" s="56"/>
      <c r="Y650" s="56"/>
      <c r="Z650" s="56"/>
    </row>
    <row r="651" spans="1:26" ht="12.75" customHeight="1">
      <c r="A651" s="56"/>
      <c r="B651" s="56"/>
      <c r="C651" s="56"/>
      <c r="D651" s="56"/>
      <c r="E651" s="56"/>
      <c r="F651" s="56"/>
      <c r="G651" s="56"/>
      <c r="H651" s="56"/>
      <c r="I651" s="56"/>
      <c r="J651" s="56"/>
      <c r="K651" s="56"/>
      <c r="L651" s="56"/>
      <c r="M651" s="56"/>
      <c r="N651" s="56"/>
      <c r="O651" s="56"/>
      <c r="P651" s="56"/>
      <c r="Q651" s="56"/>
      <c r="R651" s="56"/>
      <c r="S651" s="56"/>
      <c r="T651" s="56"/>
      <c r="U651" s="56"/>
      <c r="V651" s="56"/>
      <c r="W651" s="56"/>
      <c r="X651" s="56"/>
      <c r="Y651" s="56"/>
      <c r="Z651" s="56"/>
    </row>
    <row r="652" spans="1:26" ht="12.75" customHeight="1">
      <c r="A652" s="56"/>
      <c r="B652" s="56"/>
      <c r="C652" s="56"/>
      <c r="D652" s="56"/>
      <c r="E652" s="56"/>
      <c r="F652" s="56"/>
      <c r="G652" s="56"/>
      <c r="H652" s="56"/>
      <c r="I652" s="56"/>
      <c r="J652" s="56"/>
      <c r="K652" s="56"/>
      <c r="L652" s="56"/>
      <c r="M652" s="56"/>
      <c r="N652" s="56"/>
      <c r="O652" s="56"/>
      <c r="P652" s="56"/>
      <c r="Q652" s="56"/>
      <c r="R652" s="56"/>
      <c r="S652" s="56"/>
      <c r="T652" s="56"/>
      <c r="U652" s="56"/>
      <c r="V652" s="56"/>
      <c r="W652" s="56"/>
      <c r="X652" s="56"/>
      <c r="Y652" s="56"/>
      <c r="Z652" s="56"/>
    </row>
    <row r="653" spans="1:26" ht="12.75" customHeight="1">
      <c r="A653" s="56"/>
      <c r="B653" s="56"/>
      <c r="C653" s="56"/>
      <c r="D653" s="56"/>
      <c r="E653" s="56"/>
      <c r="F653" s="56"/>
      <c r="G653" s="56"/>
      <c r="H653" s="56"/>
      <c r="I653" s="56"/>
      <c r="J653" s="56"/>
      <c r="K653" s="56"/>
      <c r="L653" s="56"/>
      <c r="M653" s="56"/>
      <c r="N653" s="56"/>
      <c r="O653" s="56"/>
      <c r="P653" s="56"/>
      <c r="Q653" s="56"/>
      <c r="R653" s="56"/>
      <c r="S653" s="56"/>
      <c r="T653" s="56"/>
      <c r="U653" s="56"/>
      <c r="V653" s="56"/>
      <c r="W653" s="56"/>
      <c r="X653" s="56"/>
      <c r="Y653" s="56"/>
      <c r="Z653" s="56"/>
    </row>
    <row r="654" spans="1:26" ht="12.75" customHeight="1">
      <c r="A654" s="56"/>
      <c r="B654" s="56"/>
      <c r="C654" s="56"/>
      <c r="D654" s="56"/>
      <c r="E654" s="56"/>
      <c r="F654" s="56"/>
      <c r="G654" s="56"/>
      <c r="H654" s="56"/>
      <c r="I654" s="56"/>
      <c r="J654" s="56"/>
      <c r="K654" s="56"/>
      <c r="L654" s="56"/>
      <c r="M654" s="56"/>
      <c r="N654" s="56"/>
      <c r="O654" s="56"/>
      <c r="P654" s="56"/>
      <c r="Q654" s="56"/>
      <c r="R654" s="56"/>
      <c r="S654" s="56"/>
      <c r="T654" s="56"/>
      <c r="U654" s="56"/>
      <c r="V654" s="56"/>
      <c r="W654" s="56"/>
      <c r="X654" s="56"/>
      <c r="Y654" s="56"/>
      <c r="Z654" s="56"/>
    </row>
    <row r="655" spans="1:26" ht="12.75" customHeight="1">
      <c r="A655" s="56"/>
      <c r="B655" s="56"/>
      <c r="C655" s="56"/>
      <c r="D655" s="56"/>
      <c r="E655" s="56"/>
      <c r="F655" s="56"/>
      <c r="G655" s="56"/>
      <c r="H655" s="56"/>
      <c r="I655" s="56"/>
      <c r="J655" s="56"/>
      <c r="K655" s="56"/>
      <c r="L655" s="56"/>
      <c r="M655" s="56"/>
      <c r="N655" s="56"/>
      <c r="O655" s="56"/>
      <c r="P655" s="56"/>
      <c r="Q655" s="56"/>
      <c r="R655" s="56"/>
      <c r="S655" s="56"/>
      <c r="T655" s="56"/>
      <c r="U655" s="56"/>
      <c r="V655" s="56"/>
      <c r="W655" s="56"/>
      <c r="X655" s="56"/>
      <c r="Y655" s="56"/>
      <c r="Z655" s="56"/>
    </row>
    <row r="656" spans="1:26" ht="12.75" customHeight="1">
      <c r="A656" s="56"/>
      <c r="B656" s="56"/>
      <c r="C656" s="56"/>
      <c r="D656" s="56"/>
      <c r="E656" s="56"/>
      <c r="F656" s="56"/>
      <c r="G656" s="56"/>
      <c r="H656" s="56"/>
      <c r="I656" s="56"/>
      <c r="J656" s="56"/>
      <c r="K656" s="56"/>
      <c r="L656" s="56"/>
      <c r="M656" s="56"/>
      <c r="N656" s="56"/>
      <c r="O656" s="56"/>
      <c r="P656" s="56"/>
      <c r="Q656" s="56"/>
      <c r="R656" s="56"/>
      <c r="S656" s="56"/>
      <c r="T656" s="56"/>
      <c r="U656" s="56"/>
      <c r="V656" s="56"/>
      <c r="W656" s="56"/>
      <c r="X656" s="56"/>
      <c r="Y656" s="56"/>
      <c r="Z656" s="56"/>
    </row>
    <row r="657" spans="1:26" ht="12.75" customHeight="1">
      <c r="A657" s="56"/>
      <c r="B657" s="56"/>
      <c r="C657" s="56"/>
      <c r="D657" s="56"/>
      <c r="E657" s="56"/>
      <c r="F657" s="56"/>
      <c r="G657" s="56"/>
      <c r="H657" s="56"/>
      <c r="I657" s="56"/>
      <c r="J657" s="56"/>
      <c r="K657" s="56"/>
      <c r="L657" s="56"/>
      <c r="M657" s="56"/>
      <c r="N657" s="56"/>
      <c r="O657" s="56"/>
      <c r="P657" s="56"/>
      <c r="Q657" s="56"/>
      <c r="R657" s="56"/>
      <c r="S657" s="56"/>
      <c r="T657" s="56"/>
      <c r="U657" s="56"/>
      <c r="V657" s="56"/>
      <c r="W657" s="56"/>
      <c r="X657" s="56"/>
      <c r="Y657" s="56"/>
      <c r="Z657" s="56"/>
    </row>
    <row r="658" spans="1:26" ht="12.75" customHeight="1">
      <c r="A658" s="56"/>
      <c r="B658" s="56"/>
      <c r="C658" s="56"/>
      <c r="D658" s="56"/>
      <c r="E658" s="56"/>
      <c r="F658" s="56"/>
      <c r="G658" s="56"/>
      <c r="H658" s="56"/>
      <c r="I658" s="56"/>
      <c r="J658" s="56"/>
      <c r="K658" s="56"/>
      <c r="L658" s="56"/>
      <c r="M658" s="56"/>
      <c r="N658" s="56"/>
      <c r="O658" s="56"/>
      <c r="P658" s="56"/>
      <c r="Q658" s="56"/>
      <c r="R658" s="56"/>
      <c r="S658" s="56"/>
      <c r="T658" s="56"/>
      <c r="U658" s="56"/>
      <c r="V658" s="56"/>
      <c r="W658" s="56"/>
      <c r="X658" s="56"/>
      <c r="Y658" s="56"/>
      <c r="Z658" s="56"/>
    </row>
    <row r="659" spans="1:26" ht="12.75" customHeight="1">
      <c r="A659" s="56"/>
      <c r="B659" s="56"/>
      <c r="C659" s="56"/>
      <c r="D659" s="56"/>
      <c r="E659" s="56"/>
      <c r="F659" s="56"/>
      <c r="G659" s="56"/>
      <c r="H659" s="56"/>
      <c r="I659" s="56"/>
      <c r="J659" s="56"/>
      <c r="K659" s="56"/>
      <c r="L659" s="56"/>
      <c r="M659" s="56"/>
      <c r="N659" s="56"/>
      <c r="O659" s="56"/>
      <c r="P659" s="56"/>
      <c r="Q659" s="56"/>
      <c r="R659" s="56"/>
      <c r="S659" s="56"/>
      <c r="T659" s="56"/>
      <c r="U659" s="56"/>
      <c r="V659" s="56"/>
      <c r="W659" s="56"/>
      <c r="X659" s="56"/>
      <c r="Y659" s="56"/>
      <c r="Z659" s="56"/>
    </row>
    <row r="660" spans="1:26" ht="12.75" customHeight="1">
      <c r="A660" s="56"/>
      <c r="B660" s="56"/>
      <c r="C660" s="56"/>
      <c r="D660" s="56"/>
      <c r="E660" s="56"/>
      <c r="F660" s="56"/>
      <c r="G660" s="56"/>
      <c r="H660" s="56"/>
      <c r="I660" s="56"/>
      <c r="J660" s="56"/>
      <c r="K660" s="56"/>
      <c r="L660" s="56"/>
      <c r="M660" s="56"/>
      <c r="N660" s="56"/>
      <c r="O660" s="56"/>
      <c r="P660" s="56"/>
      <c r="Q660" s="56"/>
      <c r="R660" s="56"/>
      <c r="S660" s="56"/>
      <c r="T660" s="56"/>
      <c r="U660" s="56"/>
      <c r="V660" s="56"/>
      <c r="W660" s="56"/>
      <c r="X660" s="56"/>
      <c r="Y660" s="56"/>
      <c r="Z660" s="56"/>
    </row>
    <row r="661" spans="1:26" ht="12.75" customHeight="1">
      <c r="A661" s="56"/>
      <c r="B661" s="56"/>
      <c r="C661" s="56"/>
      <c r="D661" s="56"/>
      <c r="E661" s="56"/>
      <c r="F661" s="56"/>
      <c r="G661" s="56"/>
      <c r="H661" s="56"/>
      <c r="I661" s="56"/>
      <c r="J661" s="56"/>
      <c r="K661" s="56"/>
      <c r="L661" s="56"/>
      <c r="M661" s="56"/>
      <c r="N661" s="56"/>
      <c r="O661" s="56"/>
      <c r="P661" s="56"/>
      <c r="Q661" s="56"/>
      <c r="R661" s="56"/>
      <c r="S661" s="56"/>
      <c r="T661" s="56"/>
      <c r="U661" s="56"/>
      <c r="V661" s="56"/>
      <c r="W661" s="56"/>
      <c r="X661" s="56"/>
      <c r="Y661" s="56"/>
      <c r="Z661" s="56"/>
    </row>
    <row r="662" spans="1:26" ht="12.75" customHeight="1">
      <c r="A662" s="56"/>
      <c r="B662" s="56"/>
      <c r="C662" s="56"/>
      <c r="D662" s="56"/>
      <c r="E662" s="56"/>
      <c r="F662" s="56"/>
      <c r="G662" s="56"/>
      <c r="H662" s="56"/>
      <c r="I662" s="56"/>
      <c r="J662" s="56"/>
      <c r="K662" s="56"/>
      <c r="L662" s="56"/>
      <c r="M662" s="56"/>
      <c r="N662" s="56"/>
      <c r="O662" s="56"/>
      <c r="P662" s="56"/>
      <c r="Q662" s="56"/>
      <c r="R662" s="56"/>
      <c r="S662" s="56"/>
      <c r="T662" s="56"/>
      <c r="U662" s="56"/>
      <c r="V662" s="56"/>
      <c r="W662" s="56"/>
      <c r="X662" s="56"/>
      <c r="Y662" s="56"/>
      <c r="Z662" s="56"/>
    </row>
    <row r="663" spans="1:26" ht="12.75" customHeight="1">
      <c r="A663" s="56"/>
      <c r="B663" s="56"/>
      <c r="C663" s="56"/>
      <c r="D663" s="56"/>
      <c r="E663" s="56"/>
      <c r="F663" s="56"/>
      <c r="G663" s="56"/>
      <c r="H663" s="56"/>
      <c r="I663" s="56"/>
      <c r="J663" s="56"/>
      <c r="K663" s="56"/>
      <c r="L663" s="56"/>
      <c r="M663" s="56"/>
      <c r="N663" s="56"/>
      <c r="O663" s="56"/>
      <c r="P663" s="56"/>
      <c r="Q663" s="56"/>
      <c r="R663" s="56"/>
      <c r="S663" s="56"/>
      <c r="T663" s="56"/>
      <c r="U663" s="56"/>
      <c r="V663" s="56"/>
      <c r="W663" s="56"/>
      <c r="X663" s="56"/>
      <c r="Y663" s="56"/>
      <c r="Z663" s="56"/>
    </row>
    <row r="664" spans="1:26" ht="12.75" customHeight="1">
      <c r="A664" s="56"/>
      <c r="B664" s="56"/>
      <c r="C664" s="56"/>
      <c r="D664" s="56"/>
      <c r="E664" s="56"/>
      <c r="F664" s="56"/>
      <c r="G664" s="56"/>
      <c r="H664" s="56"/>
      <c r="I664" s="56"/>
      <c r="J664" s="56"/>
      <c r="K664" s="56"/>
      <c r="L664" s="56"/>
      <c r="M664" s="56"/>
      <c r="N664" s="56"/>
      <c r="O664" s="56"/>
      <c r="P664" s="56"/>
      <c r="Q664" s="56"/>
      <c r="R664" s="56"/>
      <c r="S664" s="56"/>
      <c r="T664" s="56"/>
      <c r="U664" s="56"/>
      <c r="V664" s="56"/>
      <c r="W664" s="56"/>
      <c r="X664" s="56"/>
      <c r="Y664" s="56"/>
      <c r="Z664" s="56"/>
    </row>
    <row r="665" spans="1:26" ht="12.75" customHeight="1">
      <c r="A665" s="56"/>
      <c r="B665" s="56"/>
      <c r="C665" s="56"/>
      <c r="D665" s="56"/>
      <c r="E665" s="56"/>
      <c r="F665" s="56"/>
      <c r="G665" s="56"/>
      <c r="H665" s="56"/>
      <c r="I665" s="56"/>
      <c r="J665" s="56"/>
      <c r="K665" s="56"/>
      <c r="L665" s="56"/>
      <c r="M665" s="56"/>
      <c r="N665" s="56"/>
      <c r="O665" s="56"/>
      <c r="P665" s="56"/>
      <c r="Q665" s="56"/>
      <c r="R665" s="56"/>
      <c r="S665" s="56"/>
      <c r="T665" s="56"/>
      <c r="U665" s="56"/>
      <c r="V665" s="56"/>
      <c r="W665" s="56"/>
      <c r="X665" s="56"/>
      <c r="Y665" s="56"/>
      <c r="Z665" s="56"/>
    </row>
    <row r="666" spans="1:26" ht="12.75" customHeight="1">
      <c r="A666" s="56"/>
      <c r="B666" s="56"/>
      <c r="C666" s="56"/>
      <c r="D666" s="56"/>
      <c r="E666" s="56"/>
      <c r="F666" s="56"/>
      <c r="G666" s="56"/>
      <c r="H666" s="56"/>
      <c r="I666" s="56"/>
      <c r="J666" s="56"/>
      <c r="K666" s="56"/>
      <c r="L666" s="56"/>
      <c r="M666" s="56"/>
      <c r="N666" s="56"/>
      <c r="O666" s="56"/>
      <c r="P666" s="56"/>
      <c r="Q666" s="56"/>
      <c r="R666" s="56"/>
      <c r="S666" s="56"/>
      <c r="T666" s="56"/>
      <c r="U666" s="56"/>
      <c r="V666" s="56"/>
      <c r="W666" s="56"/>
      <c r="X666" s="56"/>
      <c r="Y666" s="56"/>
      <c r="Z666" s="56"/>
    </row>
    <row r="667" spans="1:26" ht="12.75" customHeight="1">
      <c r="A667" s="56"/>
      <c r="B667" s="56"/>
      <c r="C667" s="56"/>
      <c r="D667" s="56"/>
      <c r="E667" s="56"/>
      <c r="F667" s="56"/>
      <c r="G667" s="56"/>
      <c r="H667" s="56"/>
      <c r="I667" s="56"/>
      <c r="J667" s="56"/>
      <c r="K667" s="56"/>
      <c r="L667" s="56"/>
      <c r="M667" s="56"/>
      <c r="N667" s="56"/>
      <c r="O667" s="56"/>
      <c r="P667" s="56"/>
      <c r="Q667" s="56"/>
      <c r="R667" s="56"/>
      <c r="S667" s="56"/>
      <c r="T667" s="56"/>
      <c r="U667" s="56"/>
      <c r="V667" s="56"/>
      <c r="W667" s="56"/>
      <c r="X667" s="56"/>
      <c r="Y667" s="56"/>
      <c r="Z667" s="56"/>
    </row>
    <row r="668" spans="1:26" ht="12.75" customHeight="1">
      <c r="A668" s="56"/>
      <c r="B668" s="56"/>
      <c r="C668" s="56"/>
      <c r="D668" s="56"/>
      <c r="E668" s="56"/>
      <c r="F668" s="56"/>
      <c r="G668" s="56"/>
      <c r="H668" s="56"/>
      <c r="I668" s="56"/>
      <c r="J668" s="56"/>
      <c r="K668" s="56"/>
      <c r="L668" s="56"/>
      <c r="M668" s="56"/>
      <c r="N668" s="56"/>
      <c r="O668" s="56"/>
      <c r="P668" s="56"/>
      <c r="Q668" s="56"/>
      <c r="R668" s="56"/>
      <c r="S668" s="56"/>
      <c r="T668" s="56"/>
      <c r="U668" s="56"/>
      <c r="V668" s="56"/>
      <c r="W668" s="56"/>
      <c r="X668" s="56"/>
      <c r="Y668" s="56"/>
      <c r="Z668" s="56"/>
    </row>
    <row r="669" spans="1:26" ht="12.75" customHeight="1">
      <c r="A669" s="56"/>
      <c r="B669" s="56"/>
      <c r="C669" s="56"/>
      <c r="D669" s="56"/>
      <c r="E669" s="56"/>
      <c r="F669" s="56"/>
      <c r="G669" s="56"/>
      <c r="H669" s="56"/>
      <c r="I669" s="56"/>
      <c r="J669" s="56"/>
      <c r="K669" s="56"/>
      <c r="L669" s="56"/>
      <c r="M669" s="56"/>
      <c r="N669" s="56"/>
      <c r="O669" s="56"/>
      <c r="P669" s="56"/>
      <c r="Q669" s="56"/>
      <c r="R669" s="56"/>
      <c r="S669" s="56"/>
      <c r="T669" s="56"/>
      <c r="U669" s="56"/>
      <c r="V669" s="56"/>
      <c r="W669" s="56"/>
      <c r="X669" s="56"/>
      <c r="Y669" s="56"/>
      <c r="Z669" s="56"/>
    </row>
    <row r="670" spans="1:26" ht="12.75" customHeight="1">
      <c r="A670" s="56"/>
      <c r="B670" s="56"/>
      <c r="C670" s="56"/>
      <c r="D670" s="56"/>
      <c r="E670" s="56"/>
      <c r="F670" s="56"/>
      <c r="G670" s="56"/>
      <c r="H670" s="56"/>
      <c r="I670" s="56"/>
      <c r="J670" s="56"/>
      <c r="K670" s="56"/>
      <c r="L670" s="56"/>
      <c r="M670" s="56"/>
      <c r="N670" s="56"/>
      <c r="O670" s="56"/>
      <c r="P670" s="56"/>
      <c r="Q670" s="56"/>
      <c r="R670" s="56"/>
      <c r="S670" s="56"/>
      <c r="T670" s="56"/>
      <c r="U670" s="56"/>
      <c r="V670" s="56"/>
      <c r="W670" s="56"/>
      <c r="X670" s="56"/>
      <c r="Y670" s="56"/>
      <c r="Z670" s="56"/>
    </row>
    <row r="671" spans="1:26" ht="12.75" customHeight="1">
      <c r="A671" s="56"/>
      <c r="B671" s="56"/>
      <c r="C671" s="56"/>
      <c r="D671" s="56"/>
      <c r="E671" s="56"/>
      <c r="F671" s="56"/>
      <c r="G671" s="56"/>
      <c r="H671" s="56"/>
      <c r="I671" s="56"/>
      <c r="J671" s="56"/>
      <c r="K671" s="56"/>
      <c r="L671" s="56"/>
      <c r="M671" s="56"/>
      <c r="N671" s="56"/>
      <c r="O671" s="56"/>
      <c r="P671" s="56"/>
      <c r="Q671" s="56"/>
      <c r="R671" s="56"/>
      <c r="S671" s="56"/>
      <c r="T671" s="56"/>
      <c r="U671" s="56"/>
      <c r="V671" s="56"/>
      <c r="W671" s="56"/>
      <c r="X671" s="56"/>
      <c r="Y671" s="56"/>
      <c r="Z671" s="56"/>
    </row>
    <row r="672" spans="1:26" ht="12.75" customHeight="1">
      <c r="A672" s="56"/>
      <c r="B672" s="56"/>
      <c r="C672" s="56"/>
      <c r="D672" s="56"/>
      <c r="E672" s="56"/>
      <c r="F672" s="56"/>
      <c r="G672" s="56"/>
      <c r="H672" s="56"/>
      <c r="I672" s="56"/>
      <c r="J672" s="56"/>
      <c r="K672" s="56"/>
      <c r="L672" s="56"/>
      <c r="M672" s="56"/>
      <c r="N672" s="56"/>
      <c r="O672" s="56"/>
      <c r="P672" s="56"/>
      <c r="Q672" s="56"/>
      <c r="R672" s="56"/>
      <c r="S672" s="56"/>
      <c r="T672" s="56"/>
      <c r="U672" s="56"/>
      <c r="V672" s="56"/>
      <c r="W672" s="56"/>
      <c r="X672" s="56"/>
      <c r="Y672" s="56"/>
      <c r="Z672" s="56"/>
    </row>
    <row r="673" spans="1:26" ht="12.75" customHeight="1">
      <c r="A673" s="56"/>
      <c r="B673" s="56"/>
      <c r="C673" s="56"/>
      <c r="D673" s="56"/>
      <c r="E673" s="56"/>
      <c r="F673" s="56"/>
      <c r="G673" s="56"/>
      <c r="H673" s="56"/>
      <c r="I673" s="56"/>
      <c r="J673" s="56"/>
      <c r="K673" s="56"/>
      <c r="L673" s="56"/>
      <c r="M673" s="56"/>
      <c r="N673" s="56"/>
      <c r="O673" s="56"/>
      <c r="P673" s="56"/>
      <c r="Q673" s="56"/>
      <c r="R673" s="56"/>
      <c r="S673" s="56"/>
      <c r="T673" s="56"/>
      <c r="U673" s="56"/>
      <c r="V673" s="56"/>
      <c r="W673" s="56"/>
      <c r="X673" s="56"/>
      <c r="Y673" s="56"/>
      <c r="Z673" s="56"/>
    </row>
    <row r="674" spans="1:26" ht="12.75" customHeight="1">
      <c r="A674" s="56"/>
      <c r="B674" s="56"/>
      <c r="C674" s="56"/>
      <c r="D674" s="56"/>
      <c r="E674" s="56"/>
      <c r="F674" s="56"/>
      <c r="G674" s="56"/>
      <c r="H674" s="56"/>
      <c r="I674" s="56"/>
      <c r="J674" s="56"/>
      <c r="K674" s="56"/>
      <c r="L674" s="56"/>
      <c r="M674" s="56"/>
      <c r="N674" s="56"/>
      <c r="O674" s="56"/>
      <c r="P674" s="56"/>
      <c r="Q674" s="56"/>
      <c r="R674" s="56"/>
      <c r="S674" s="56"/>
      <c r="T674" s="56"/>
      <c r="U674" s="56"/>
      <c r="V674" s="56"/>
      <c r="W674" s="56"/>
      <c r="X674" s="56"/>
      <c r="Y674" s="56"/>
      <c r="Z674" s="56"/>
    </row>
    <row r="675" spans="1:26" ht="12.75" customHeight="1">
      <c r="A675" s="56"/>
      <c r="B675" s="56"/>
      <c r="C675" s="56"/>
      <c r="D675" s="56"/>
      <c r="E675" s="56"/>
      <c r="F675" s="56"/>
      <c r="G675" s="56"/>
      <c r="H675" s="56"/>
      <c r="I675" s="56"/>
      <c r="J675" s="56"/>
      <c r="K675" s="56"/>
      <c r="L675" s="56"/>
      <c r="M675" s="56"/>
      <c r="N675" s="56"/>
      <c r="O675" s="56"/>
      <c r="P675" s="56"/>
      <c r="Q675" s="56"/>
      <c r="R675" s="56"/>
      <c r="S675" s="56"/>
      <c r="T675" s="56"/>
      <c r="U675" s="56"/>
      <c r="V675" s="56"/>
      <c r="W675" s="56"/>
      <c r="X675" s="56"/>
      <c r="Y675" s="56"/>
      <c r="Z675" s="56"/>
    </row>
    <row r="676" spans="1:26" ht="12.75" customHeight="1">
      <c r="A676" s="56"/>
      <c r="B676" s="56"/>
      <c r="C676" s="56"/>
      <c r="D676" s="56"/>
      <c r="E676" s="56"/>
      <c r="F676" s="56"/>
      <c r="G676" s="56"/>
      <c r="H676" s="56"/>
      <c r="I676" s="56"/>
      <c r="J676" s="56"/>
      <c r="K676" s="56"/>
      <c r="L676" s="56"/>
      <c r="M676" s="56"/>
      <c r="N676" s="56"/>
      <c r="O676" s="56"/>
      <c r="P676" s="56"/>
      <c r="Q676" s="56"/>
      <c r="R676" s="56"/>
      <c r="S676" s="56"/>
      <c r="T676" s="56"/>
      <c r="U676" s="56"/>
      <c r="V676" s="56"/>
      <c r="W676" s="56"/>
      <c r="X676" s="56"/>
      <c r="Y676" s="56"/>
      <c r="Z676" s="56"/>
    </row>
    <row r="677" spans="1:26" ht="12.75" customHeight="1">
      <c r="A677" s="56"/>
      <c r="B677" s="56"/>
      <c r="C677" s="56"/>
      <c r="D677" s="56"/>
      <c r="E677" s="56"/>
      <c r="F677" s="56"/>
      <c r="G677" s="56"/>
      <c r="H677" s="56"/>
      <c r="I677" s="56"/>
      <c r="J677" s="56"/>
      <c r="K677" s="56"/>
      <c r="L677" s="56"/>
      <c r="M677" s="56"/>
      <c r="N677" s="56"/>
      <c r="O677" s="56"/>
      <c r="P677" s="56"/>
      <c r="Q677" s="56"/>
      <c r="R677" s="56"/>
      <c r="S677" s="56"/>
      <c r="T677" s="56"/>
      <c r="U677" s="56"/>
      <c r="V677" s="56"/>
      <c r="W677" s="56"/>
      <c r="X677" s="56"/>
      <c r="Y677" s="56"/>
      <c r="Z677" s="56"/>
    </row>
    <row r="678" spans="1:26" ht="12.75" customHeight="1">
      <c r="A678" s="56"/>
      <c r="B678" s="56"/>
      <c r="C678" s="56"/>
      <c r="D678" s="56"/>
      <c r="E678" s="56"/>
      <c r="F678" s="56"/>
      <c r="G678" s="56"/>
      <c r="H678" s="56"/>
      <c r="I678" s="56"/>
      <c r="J678" s="56"/>
      <c r="K678" s="56"/>
      <c r="L678" s="56"/>
      <c r="M678" s="56"/>
      <c r="N678" s="56"/>
      <c r="O678" s="56"/>
      <c r="P678" s="56"/>
      <c r="Q678" s="56"/>
      <c r="R678" s="56"/>
      <c r="S678" s="56"/>
      <c r="T678" s="56"/>
      <c r="U678" s="56"/>
      <c r="V678" s="56"/>
      <c r="W678" s="56"/>
      <c r="X678" s="56"/>
      <c r="Y678" s="56"/>
      <c r="Z678" s="56"/>
    </row>
    <row r="679" spans="1:26" ht="12.75" customHeight="1">
      <c r="A679" s="56"/>
      <c r="B679" s="56"/>
      <c r="C679" s="56"/>
      <c r="D679" s="56"/>
      <c r="E679" s="56"/>
      <c r="F679" s="56"/>
      <c r="G679" s="56"/>
      <c r="H679" s="56"/>
      <c r="I679" s="56"/>
      <c r="J679" s="56"/>
      <c r="K679" s="56"/>
      <c r="L679" s="56"/>
      <c r="M679" s="56"/>
      <c r="N679" s="56"/>
      <c r="O679" s="56"/>
      <c r="P679" s="56"/>
      <c r="Q679" s="56"/>
      <c r="R679" s="56"/>
      <c r="S679" s="56"/>
      <c r="T679" s="56"/>
      <c r="U679" s="56"/>
      <c r="V679" s="56"/>
      <c r="W679" s="56"/>
      <c r="X679" s="56"/>
      <c r="Y679" s="56"/>
      <c r="Z679" s="56"/>
    </row>
    <row r="680" spans="1:26" ht="12.75" customHeight="1">
      <c r="A680" s="56"/>
      <c r="B680" s="56"/>
      <c r="C680" s="56"/>
      <c r="D680" s="56"/>
      <c r="E680" s="56"/>
      <c r="F680" s="56"/>
      <c r="G680" s="56"/>
      <c r="H680" s="56"/>
      <c r="I680" s="56"/>
      <c r="J680" s="56"/>
      <c r="K680" s="56"/>
      <c r="L680" s="56"/>
      <c r="M680" s="56"/>
      <c r="N680" s="56"/>
      <c r="O680" s="56"/>
      <c r="P680" s="56"/>
      <c r="Q680" s="56"/>
      <c r="R680" s="56"/>
      <c r="S680" s="56"/>
      <c r="T680" s="56"/>
      <c r="U680" s="56"/>
      <c r="V680" s="56"/>
      <c r="W680" s="56"/>
      <c r="X680" s="56"/>
      <c r="Y680" s="56"/>
      <c r="Z680" s="56"/>
    </row>
    <row r="681" spans="1:26" ht="12.75" customHeight="1">
      <c r="A681" s="56"/>
      <c r="B681" s="56"/>
      <c r="C681" s="56"/>
      <c r="D681" s="56"/>
      <c r="E681" s="56"/>
      <c r="F681" s="56"/>
      <c r="G681" s="56"/>
      <c r="H681" s="56"/>
      <c r="I681" s="56"/>
      <c r="J681" s="56"/>
      <c r="K681" s="56"/>
      <c r="L681" s="56"/>
      <c r="M681" s="56"/>
      <c r="N681" s="56"/>
      <c r="O681" s="56"/>
      <c r="P681" s="56"/>
      <c r="Q681" s="56"/>
      <c r="R681" s="56"/>
      <c r="S681" s="56"/>
      <c r="T681" s="56"/>
      <c r="U681" s="56"/>
      <c r="V681" s="56"/>
      <c r="W681" s="56"/>
      <c r="X681" s="56"/>
      <c r="Y681" s="56"/>
      <c r="Z681" s="56"/>
    </row>
    <row r="682" spans="1:26" ht="12.75" customHeight="1">
      <c r="A682" s="56"/>
      <c r="B682" s="56"/>
      <c r="C682" s="56"/>
      <c r="D682" s="56"/>
      <c r="E682" s="56"/>
      <c r="F682" s="56"/>
      <c r="G682" s="56"/>
      <c r="H682" s="56"/>
      <c r="I682" s="56"/>
      <c r="J682" s="56"/>
      <c r="K682" s="56"/>
      <c r="L682" s="56"/>
      <c r="M682" s="56"/>
      <c r="N682" s="56"/>
      <c r="O682" s="56"/>
      <c r="P682" s="56"/>
      <c r="Q682" s="56"/>
      <c r="R682" s="56"/>
      <c r="S682" s="56"/>
      <c r="T682" s="56"/>
      <c r="U682" s="56"/>
      <c r="V682" s="56"/>
      <c r="W682" s="56"/>
      <c r="X682" s="56"/>
      <c r="Y682" s="56"/>
      <c r="Z682" s="56"/>
    </row>
    <row r="683" spans="1:26" ht="12.75" customHeight="1">
      <c r="A683" s="56"/>
      <c r="B683" s="56"/>
      <c r="C683" s="56"/>
      <c r="D683" s="56"/>
      <c r="E683" s="56"/>
      <c r="F683" s="56"/>
      <c r="G683" s="56"/>
      <c r="H683" s="56"/>
      <c r="I683" s="56"/>
      <c r="J683" s="56"/>
      <c r="K683" s="56"/>
      <c r="L683" s="56"/>
      <c r="M683" s="56"/>
      <c r="N683" s="56"/>
      <c r="O683" s="56"/>
      <c r="P683" s="56"/>
      <c r="Q683" s="56"/>
      <c r="R683" s="56"/>
      <c r="S683" s="56"/>
      <c r="T683" s="56"/>
      <c r="U683" s="56"/>
      <c r="V683" s="56"/>
      <c r="W683" s="56"/>
      <c r="X683" s="56"/>
      <c r="Y683" s="56"/>
      <c r="Z683" s="56"/>
    </row>
    <row r="684" spans="1:26" ht="12.75" customHeight="1">
      <c r="A684" s="56"/>
      <c r="B684" s="56"/>
      <c r="C684" s="56"/>
      <c r="D684" s="56"/>
      <c r="E684" s="56"/>
      <c r="F684" s="56"/>
      <c r="G684" s="56"/>
      <c r="H684" s="56"/>
      <c r="I684" s="56"/>
      <c r="J684" s="56"/>
      <c r="K684" s="56"/>
      <c r="L684" s="56"/>
      <c r="M684" s="56"/>
      <c r="N684" s="56"/>
      <c r="O684" s="56"/>
      <c r="P684" s="56"/>
      <c r="Q684" s="56"/>
      <c r="R684" s="56"/>
      <c r="S684" s="56"/>
      <c r="T684" s="56"/>
      <c r="U684" s="56"/>
      <c r="V684" s="56"/>
      <c r="W684" s="56"/>
      <c r="X684" s="56"/>
      <c r="Y684" s="56"/>
      <c r="Z684" s="56"/>
    </row>
    <row r="685" spans="1:26" ht="12.75" customHeight="1">
      <c r="A685" s="56"/>
      <c r="B685" s="56"/>
      <c r="C685" s="56"/>
      <c r="D685" s="56"/>
      <c r="E685" s="56"/>
      <c r="F685" s="56"/>
      <c r="G685" s="56"/>
      <c r="H685" s="56"/>
      <c r="I685" s="56"/>
      <c r="J685" s="56"/>
      <c r="K685" s="56"/>
      <c r="L685" s="56"/>
      <c r="M685" s="56"/>
      <c r="N685" s="56"/>
      <c r="O685" s="56"/>
      <c r="P685" s="56"/>
      <c r="Q685" s="56"/>
      <c r="R685" s="56"/>
      <c r="S685" s="56"/>
      <c r="T685" s="56"/>
      <c r="U685" s="56"/>
      <c r="V685" s="56"/>
      <c r="W685" s="56"/>
      <c r="X685" s="56"/>
      <c r="Y685" s="56"/>
      <c r="Z685" s="56"/>
    </row>
    <row r="686" spans="1:26" ht="12.75" customHeight="1">
      <c r="A686" s="56"/>
      <c r="B686" s="56"/>
      <c r="C686" s="56"/>
      <c r="D686" s="56"/>
      <c r="E686" s="56"/>
      <c r="F686" s="56"/>
      <c r="G686" s="56"/>
      <c r="H686" s="56"/>
      <c r="I686" s="56"/>
      <c r="J686" s="56"/>
      <c r="K686" s="56"/>
      <c r="L686" s="56"/>
      <c r="M686" s="56"/>
      <c r="N686" s="56"/>
      <c r="O686" s="56"/>
      <c r="P686" s="56"/>
      <c r="Q686" s="56"/>
      <c r="R686" s="56"/>
      <c r="S686" s="56"/>
      <c r="T686" s="56"/>
      <c r="U686" s="56"/>
      <c r="V686" s="56"/>
      <c r="W686" s="56"/>
      <c r="X686" s="56"/>
      <c r="Y686" s="56"/>
      <c r="Z686" s="56"/>
    </row>
    <row r="687" spans="1:26" ht="12.75" customHeight="1">
      <c r="A687" s="56"/>
      <c r="B687" s="56"/>
      <c r="C687" s="56"/>
      <c r="D687" s="56"/>
      <c r="E687" s="56"/>
      <c r="F687" s="56"/>
      <c r="G687" s="56"/>
      <c r="H687" s="56"/>
      <c r="I687" s="56"/>
      <c r="J687" s="56"/>
      <c r="K687" s="56"/>
      <c r="L687" s="56"/>
      <c r="M687" s="56"/>
      <c r="N687" s="56"/>
      <c r="O687" s="56"/>
      <c r="P687" s="56"/>
      <c r="Q687" s="56"/>
      <c r="R687" s="56"/>
      <c r="S687" s="56"/>
      <c r="T687" s="56"/>
      <c r="U687" s="56"/>
      <c r="V687" s="56"/>
      <c r="W687" s="56"/>
      <c r="X687" s="56"/>
      <c r="Y687" s="56"/>
      <c r="Z687" s="56"/>
    </row>
    <row r="688" spans="1:26" ht="12.75" customHeight="1">
      <c r="A688" s="56"/>
      <c r="B688" s="56"/>
      <c r="C688" s="56"/>
      <c r="D688" s="56"/>
      <c r="E688" s="56"/>
      <c r="F688" s="56"/>
      <c r="G688" s="56"/>
      <c r="H688" s="56"/>
      <c r="I688" s="56"/>
      <c r="J688" s="56"/>
      <c r="K688" s="56"/>
      <c r="L688" s="56"/>
      <c r="M688" s="56"/>
      <c r="N688" s="56"/>
      <c r="O688" s="56"/>
      <c r="P688" s="56"/>
      <c r="Q688" s="56"/>
      <c r="R688" s="56"/>
      <c r="S688" s="56"/>
      <c r="T688" s="56"/>
      <c r="U688" s="56"/>
      <c r="V688" s="56"/>
      <c r="W688" s="56"/>
      <c r="X688" s="56"/>
      <c r="Y688" s="56"/>
      <c r="Z688" s="56"/>
    </row>
    <row r="689" spans="1:26" ht="12.75" customHeight="1">
      <c r="A689" s="56"/>
      <c r="B689" s="56"/>
      <c r="C689" s="56"/>
      <c r="D689" s="56"/>
      <c r="E689" s="56"/>
      <c r="F689" s="56"/>
      <c r="G689" s="56"/>
      <c r="H689" s="56"/>
      <c r="I689" s="56"/>
      <c r="J689" s="56"/>
      <c r="K689" s="56"/>
      <c r="L689" s="56"/>
      <c r="M689" s="56"/>
      <c r="N689" s="56"/>
      <c r="O689" s="56"/>
      <c r="P689" s="56"/>
      <c r="Q689" s="56"/>
      <c r="R689" s="56"/>
      <c r="S689" s="56"/>
      <c r="T689" s="56"/>
      <c r="U689" s="56"/>
      <c r="V689" s="56"/>
      <c r="W689" s="56"/>
      <c r="X689" s="56"/>
      <c r="Y689" s="56"/>
      <c r="Z689" s="56"/>
    </row>
    <row r="690" spans="1:26" ht="12.75" customHeight="1">
      <c r="A690" s="56"/>
      <c r="B690" s="56"/>
      <c r="C690" s="56"/>
      <c r="D690" s="56"/>
      <c r="E690" s="56"/>
      <c r="F690" s="56"/>
      <c r="G690" s="56"/>
      <c r="H690" s="56"/>
      <c r="I690" s="56"/>
      <c r="J690" s="56"/>
      <c r="K690" s="56"/>
      <c r="L690" s="56"/>
      <c r="M690" s="56"/>
      <c r="N690" s="56"/>
      <c r="O690" s="56"/>
      <c r="P690" s="56"/>
      <c r="Q690" s="56"/>
      <c r="R690" s="56"/>
      <c r="S690" s="56"/>
      <c r="T690" s="56"/>
      <c r="U690" s="56"/>
      <c r="V690" s="56"/>
      <c r="W690" s="56"/>
      <c r="X690" s="56"/>
      <c r="Y690" s="56"/>
      <c r="Z690" s="56"/>
    </row>
    <row r="691" spans="1:26" ht="12.75" customHeight="1">
      <c r="A691" s="56"/>
      <c r="B691" s="56"/>
      <c r="C691" s="56"/>
      <c r="D691" s="56"/>
      <c r="E691" s="56"/>
      <c r="F691" s="56"/>
      <c r="G691" s="56"/>
      <c r="H691" s="56"/>
      <c r="I691" s="56"/>
      <c r="J691" s="56"/>
      <c r="K691" s="56"/>
      <c r="L691" s="56"/>
      <c r="M691" s="56"/>
      <c r="N691" s="56"/>
      <c r="O691" s="56"/>
      <c r="P691" s="56"/>
      <c r="Q691" s="56"/>
      <c r="R691" s="56"/>
      <c r="S691" s="56"/>
      <c r="T691" s="56"/>
      <c r="U691" s="56"/>
      <c r="V691" s="56"/>
      <c r="W691" s="56"/>
      <c r="X691" s="56"/>
      <c r="Y691" s="56"/>
      <c r="Z691" s="56"/>
    </row>
    <row r="692" spans="1:26" ht="12.75" customHeight="1">
      <c r="A692" s="56"/>
      <c r="B692" s="56"/>
      <c r="C692" s="56"/>
      <c r="D692" s="56"/>
      <c r="E692" s="56"/>
      <c r="F692" s="56"/>
      <c r="G692" s="56"/>
      <c r="H692" s="56"/>
      <c r="I692" s="56"/>
      <c r="J692" s="56"/>
      <c r="K692" s="56"/>
      <c r="L692" s="56"/>
      <c r="M692" s="56"/>
      <c r="N692" s="56"/>
      <c r="O692" s="56"/>
      <c r="P692" s="56"/>
      <c r="Q692" s="56"/>
      <c r="R692" s="56"/>
      <c r="S692" s="56"/>
      <c r="T692" s="56"/>
      <c r="U692" s="56"/>
      <c r="V692" s="56"/>
      <c r="W692" s="56"/>
      <c r="X692" s="56"/>
      <c r="Y692" s="56"/>
      <c r="Z692" s="56"/>
    </row>
    <row r="693" spans="1:26" ht="12.75" customHeight="1">
      <c r="A693" s="56"/>
      <c r="B693" s="56"/>
      <c r="C693" s="56"/>
      <c r="D693" s="56"/>
      <c r="E693" s="56"/>
      <c r="F693" s="56"/>
      <c r="G693" s="56"/>
      <c r="H693" s="56"/>
      <c r="I693" s="56"/>
      <c r="J693" s="56"/>
      <c r="K693" s="56"/>
      <c r="L693" s="56"/>
      <c r="M693" s="56"/>
      <c r="N693" s="56"/>
      <c r="O693" s="56"/>
      <c r="P693" s="56"/>
      <c r="Q693" s="56"/>
      <c r="R693" s="56"/>
      <c r="S693" s="56"/>
      <c r="T693" s="56"/>
      <c r="U693" s="56"/>
      <c r="V693" s="56"/>
      <c r="W693" s="56"/>
      <c r="X693" s="56"/>
      <c r="Y693" s="56"/>
      <c r="Z693" s="56"/>
    </row>
    <row r="694" spans="1:26" ht="12.75" customHeight="1">
      <c r="A694" s="56"/>
      <c r="B694" s="56"/>
      <c r="C694" s="56"/>
      <c r="D694" s="56"/>
      <c r="E694" s="56"/>
      <c r="F694" s="56"/>
      <c r="G694" s="56"/>
      <c r="H694" s="56"/>
      <c r="I694" s="56"/>
      <c r="J694" s="56"/>
      <c r="K694" s="56"/>
      <c r="L694" s="56"/>
      <c r="M694" s="56"/>
      <c r="N694" s="56"/>
      <c r="O694" s="56"/>
      <c r="P694" s="56"/>
      <c r="Q694" s="56"/>
      <c r="R694" s="56"/>
      <c r="S694" s="56"/>
      <c r="T694" s="56"/>
      <c r="U694" s="56"/>
      <c r="V694" s="56"/>
      <c r="W694" s="56"/>
      <c r="X694" s="56"/>
      <c r="Y694" s="56"/>
      <c r="Z694" s="56"/>
    </row>
    <row r="695" spans="1:26" ht="12.75" customHeight="1">
      <c r="A695" s="56"/>
      <c r="B695" s="56"/>
      <c r="C695" s="56"/>
      <c r="D695" s="56"/>
      <c r="E695" s="56"/>
      <c r="F695" s="56"/>
      <c r="G695" s="56"/>
      <c r="H695" s="56"/>
      <c r="I695" s="56"/>
      <c r="J695" s="56"/>
      <c r="K695" s="56"/>
      <c r="L695" s="56"/>
      <c r="M695" s="56"/>
      <c r="N695" s="56"/>
      <c r="O695" s="56"/>
      <c r="P695" s="56"/>
      <c r="Q695" s="56"/>
      <c r="R695" s="56"/>
      <c r="S695" s="56"/>
      <c r="T695" s="56"/>
      <c r="U695" s="56"/>
      <c r="V695" s="56"/>
      <c r="W695" s="56"/>
      <c r="X695" s="56"/>
      <c r="Y695" s="56"/>
      <c r="Z695" s="56"/>
    </row>
    <row r="696" spans="1:26" ht="12.75" customHeight="1">
      <c r="A696" s="56"/>
      <c r="B696" s="56"/>
      <c r="C696" s="56"/>
      <c r="D696" s="56"/>
      <c r="E696" s="56"/>
      <c r="F696" s="56"/>
      <c r="G696" s="56"/>
      <c r="H696" s="56"/>
      <c r="I696" s="56"/>
      <c r="J696" s="56"/>
      <c r="K696" s="56"/>
      <c r="L696" s="56"/>
      <c r="M696" s="56"/>
      <c r="N696" s="56"/>
      <c r="O696" s="56"/>
      <c r="P696" s="56"/>
      <c r="Q696" s="56"/>
      <c r="R696" s="56"/>
      <c r="S696" s="56"/>
      <c r="T696" s="56"/>
      <c r="U696" s="56"/>
      <c r="V696" s="56"/>
      <c r="W696" s="56"/>
      <c r="X696" s="56"/>
      <c r="Y696" s="56"/>
      <c r="Z696" s="56"/>
    </row>
    <row r="697" spans="1:26" ht="12.75" customHeight="1">
      <c r="A697" s="56"/>
      <c r="B697" s="56"/>
      <c r="C697" s="56"/>
      <c r="D697" s="56"/>
      <c r="E697" s="56"/>
      <c r="F697" s="56"/>
      <c r="G697" s="56"/>
      <c r="H697" s="56"/>
      <c r="I697" s="56"/>
      <c r="J697" s="56"/>
      <c r="K697" s="56"/>
      <c r="L697" s="56"/>
      <c r="M697" s="56"/>
      <c r="N697" s="56"/>
      <c r="O697" s="56"/>
      <c r="P697" s="56"/>
      <c r="Q697" s="56"/>
      <c r="R697" s="56"/>
      <c r="S697" s="56"/>
      <c r="T697" s="56"/>
      <c r="U697" s="56"/>
      <c r="V697" s="56"/>
      <c r="W697" s="56"/>
      <c r="X697" s="56"/>
      <c r="Y697" s="56"/>
      <c r="Z697" s="56"/>
    </row>
    <row r="698" spans="1:26" ht="12.75" customHeight="1">
      <c r="A698" s="56"/>
      <c r="B698" s="56"/>
      <c r="C698" s="56"/>
      <c r="D698" s="56"/>
      <c r="E698" s="56"/>
      <c r="F698" s="56"/>
      <c r="G698" s="56"/>
      <c r="H698" s="56"/>
      <c r="I698" s="56"/>
      <c r="J698" s="56"/>
      <c r="K698" s="56"/>
      <c r="L698" s="56"/>
      <c r="M698" s="56"/>
      <c r="N698" s="56"/>
      <c r="O698" s="56"/>
      <c r="P698" s="56"/>
      <c r="Q698" s="56"/>
      <c r="R698" s="56"/>
      <c r="S698" s="56"/>
      <c r="T698" s="56"/>
      <c r="U698" s="56"/>
      <c r="V698" s="56"/>
      <c r="W698" s="56"/>
      <c r="X698" s="56"/>
      <c r="Y698" s="56"/>
      <c r="Z698" s="56"/>
    </row>
    <row r="699" spans="1:26" ht="12.75" customHeight="1">
      <c r="A699" s="56"/>
      <c r="B699" s="56"/>
      <c r="C699" s="56"/>
      <c r="D699" s="56"/>
      <c r="E699" s="56"/>
      <c r="F699" s="56"/>
      <c r="G699" s="56"/>
      <c r="H699" s="56"/>
      <c r="I699" s="56"/>
      <c r="J699" s="56"/>
      <c r="K699" s="56"/>
      <c r="L699" s="56"/>
      <c r="M699" s="56"/>
      <c r="N699" s="56"/>
      <c r="O699" s="56"/>
      <c r="P699" s="56"/>
      <c r="Q699" s="56"/>
      <c r="R699" s="56"/>
      <c r="S699" s="56"/>
      <c r="T699" s="56"/>
      <c r="U699" s="56"/>
      <c r="V699" s="56"/>
      <c r="W699" s="56"/>
      <c r="X699" s="56"/>
      <c r="Y699" s="56"/>
      <c r="Z699" s="56"/>
    </row>
    <row r="700" spans="1:26" ht="12.75" customHeight="1">
      <c r="A700" s="56"/>
      <c r="B700" s="56"/>
      <c r="C700" s="56"/>
      <c r="D700" s="56"/>
      <c r="E700" s="56"/>
      <c r="F700" s="56"/>
      <c r="G700" s="56"/>
      <c r="H700" s="56"/>
      <c r="I700" s="56"/>
      <c r="J700" s="56"/>
      <c r="K700" s="56"/>
      <c r="L700" s="56"/>
      <c r="M700" s="56"/>
      <c r="N700" s="56"/>
      <c r="O700" s="56"/>
      <c r="P700" s="56"/>
      <c r="Q700" s="56"/>
      <c r="R700" s="56"/>
      <c r="S700" s="56"/>
      <c r="T700" s="56"/>
      <c r="U700" s="56"/>
      <c r="V700" s="56"/>
      <c r="W700" s="56"/>
      <c r="X700" s="56"/>
      <c r="Y700" s="56"/>
      <c r="Z700" s="56"/>
    </row>
    <row r="701" spans="1:26" ht="12.75" customHeight="1">
      <c r="A701" s="56"/>
      <c r="B701" s="56"/>
      <c r="C701" s="56"/>
      <c r="D701" s="56"/>
      <c r="E701" s="56"/>
      <c r="F701" s="56"/>
      <c r="G701" s="56"/>
      <c r="H701" s="56"/>
      <c r="I701" s="56"/>
      <c r="J701" s="56"/>
      <c r="K701" s="56"/>
      <c r="L701" s="56"/>
      <c r="M701" s="56"/>
      <c r="N701" s="56"/>
      <c r="O701" s="56"/>
      <c r="P701" s="56"/>
      <c r="Q701" s="56"/>
      <c r="R701" s="56"/>
      <c r="S701" s="56"/>
      <c r="T701" s="56"/>
      <c r="U701" s="56"/>
      <c r="V701" s="56"/>
      <c r="W701" s="56"/>
      <c r="X701" s="56"/>
      <c r="Y701" s="56"/>
      <c r="Z701" s="56"/>
    </row>
    <row r="702" spans="1:26" ht="12.75" customHeight="1">
      <c r="A702" s="56"/>
      <c r="B702" s="56"/>
      <c r="C702" s="56"/>
      <c r="D702" s="56"/>
      <c r="E702" s="56"/>
      <c r="F702" s="56"/>
      <c r="G702" s="56"/>
      <c r="H702" s="56"/>
      <c r="I702" s="56"/>
      <c r="J702" s="56"/>
      <c r="K702" s="56"/>
      <c r="L702" s="56"/>
      <c r="M702" s="56"/>
      <c r="N702" s="56"/>
      <c r="O702" s="56"/>
      <c r="P702" s="56"/>
      <c r="Q702" s="56"/>
      <c r="R702" s="56"/>
      <c r="S702" s="56"/>
      <c r="T702" s="56"/>
      <c r="U702" s="56"/>
      <c r="V702" s="56"/>
      <c r="W702" s="56"/>
      <c r="X702" s="56"/>
      <c r="Y702" s="56"/>
      <c r="Z702" s="56"/>
    </row>
    <row r="703" spans="1:26" ht="12.75" customHeight="1">
      <c r="A703" s="56"/>
      <c r="B703" s="56"/>
      <c r="C703" s="56"/>
      <c r="D703" s="56"/>
      <c r="E703" s="56"/>
      <c r="F703" s="56"/>
      <c r="G703" s="56"/>
      <c r="H703" s="56"/>
      <c r="I703" s="56"/>
      <c r="J703" s="56"/>
      <c r="K703" s="56"/>
      <c r="L703" s="56"/>
      <c r="M703" s="56"/>
      <c r="N703" s="56"/>
      <c r="O703" s="56"/>
      <c r="P703" s="56"/>
      <c r="Q703" s="56"/>
      <c r="R703" s="56"/>
      <c r="S703" s="56"/>
      <c r="T703" s="56"/>
      <c r="U703" s="56"/>
      <c r="V703" s="56"/>
      <c r="W703" s="56"/>
      <c r="X703" s="56"/>
      <c r="Y703" s="56"/>
      <c r="Z703" s="56"/>
    </row>
    <row r="704" spans="1:26" ht="12.75" customHeight="1">
      <c r="A704" s="56"/>
      <c r="B704" s="56"/>
      <c r="C704" s="56"/>
      <c r="D704" s="56"/>
      <c r="E704" s="56"/>
      <c r="F704" s="56"/>
      <c r="G704" s="56"/>
      <c r="H704" s="56"/>
      <c r="I704" s="56"/>
      <c r="J704" s="56"/>
      <c r="K704" s="56"/>
      <c r="L704" s="56"/>
      <c r="M704" s="56"/>
      <c r="N704" s="56"/>
      <c r="O704" s="56"/>
      <c r="P704" s="56"/>
      <c r="Q704" s="56"/>
      <c r="R704" s="56"/>
      <c r="S704" s="56"/>
      <c r="T704" s="56"/>
      <c r="U704" s="56"/>
      <c r="V704" s="56"/>
      <c r="W704" s="56"/>
      <c r="X704" s="56"/>
      <c r="Y704" s="56"/>
      <c r="Z704" s="56"/>
    </row>
    <row r="705" spans="1:26" ht="12.75" customHeight="1">
      <c r="A705" s="56"/>
      <c r="B705" s="56"/>
      <c r="C705" s="56"/>
      <c r="D705" s="56"/>
      <c r="E705" s="56"/>
      <c r="F705" s="56"/>
      <c r="G705" s="56"/>
      <c r="H705" s="56"/>
      <c r="I705" s="56"/>
      <c r="J705" s="56"/>
      <c r="K705" s="56"/>
      <c r="L705" s="56"/>
      <c r="M705" s="56"/>
      <c r="N705" s="56"/>
      <c r="O705" s="56"/>
      <c r="P705" s="56"/>
      <c r="Q705" s="56"/>
      <c r="R705" s="56"/>
      <c r="S705" s="56"/>
      <c r="T705" s="56"/>
      <c r="U705" s="56"/>
      <c r="V705" s="56"/>
      <c r="W705" s="56"/>
      <c r="X705" s="56"/>
      <c r="Y705" s="56"/>
      <c r="Z705" s="56"/>
    </row>
    <row r="706" spans="1:26" ht="12.75" customHeight="1">
      <c r="A706" s="56"/>
      <c r="B706" s="56"/>
      <c r="C706" s="56"/>
      <c r="D706" s="56"/>
      <c r="E706" s="56"/>
      <c r="F706" s="56"/>
      <c r="G706" s="56"/>
      <c r="H706" s="56"/>
      <c r="I706" s="56"/>
      <c r="J706" s="56"/>
      <c r="K706" s="56"/>
      <c r="L706" s="56"/>
      <c r="M706" s="56"/>
      <c r="N706" s="56"/>
      <c r="O706" s="56"/>
      <c r="P706" s="56"/>
      <c r="Q706" s="56"/>
      <c r="R706" s="56"/>
      <c r="S706" s="56"/>
      <c r="T706" s="56"/>
      <c r="U706" s="56"/>
      <c r="V706" s="56"/>
      <c r="W706" s="56"/>
      <c r="X706" s="56"/>
      <c r="Y706" s="56"/>
      <c r="Z706" s="56"/>
    </row>
    <row r="707" spans="1:26" ht="12.75" customHeight="1">
      <c r="A707" s="56"/>
      <c r="B707" s="56"/>
      <c r="C707" s="56"/>
      <c r="D707" s="56"/>
      <c r="E707" s="56"/>
      <c r="F707" s="56"/>
      <c r="G707" s="56"/>
      <c r="H707" s="56"/>
      <c r="I707" s="56"/>
      <c r="J707" s="56"/>
      <c r="K707" s="56"/>
      <c r="L707" s="56"/>
      <c r="M707" s="56"/>
      <c r="N707" s="56"/>
      <c r="O707" s="56"/>
      <c r="P707" s="56"/>
      <c r="Q707" s="56"/>
      <c r="R707" s="56"/>
      <c r="S707" s="56"/>
      <c r="T707" s="56"/>
      <c r="U707" s="56"/>
      <c r="V707" s="56"/>
      <c r="W707" s="56"/>
      <c r="X707" s="56"/>
      <c r="Y707" s="56"/>
      <c r="Z707" s="56"/>
    </row>
    <row r="708" spans="1:26" ht="12.75" customHeight="1">
      <c r="A708" s="56"/>
      <c r="B708" s="56"/>
      <c r="C708" s="56"/>
      <c r="D708" s="56"/>
      <c r="E708" s="56"/>
      <c r="F708" s="56"/>
      <c r="G708" s="56"/>
      <c r="H708" s="56"/>
      <c r="I708" s="56"/>
      <c r="J708" s="56"/>
      <c r="K708" s="56"/>
      <c r="L708" s="56"/>
      <c r="M708" s="56"/>
      <c r="N708" s="56"/>
      <c r="O708" s="56"/>
      <c r="P708" s="56"/>
      <c r="Q708" s="56"/>
      <c r="R708" s="56"/>
      <c r="S708" s="56"/>
      <c r="T708" s="56"/>
      <c r="U708" s="56"/>
      <c r="V708" s="56"/>
      <c r="W708" s="56"/>
      <c r="X708" s="56"/>
      <c r="Y708" s="56"/>
      <c r="Z708" s="56"/>
    </row>
    <row r="709" spans="1:26" ht="12.75" customHeight="1">
      <c r="A709" s="56"/>
      <c r="B709" s="56"/>
      <c r="C709" s="56"/>
      <c r="D709" s="56"/>
      <c r="E709" s="56"/>
      <c r="F709" s="56"/>
      <c r="G709" s="56"/>
      <c r="H709" s="56"/>
      <c r="I709" s="56"/>
      <c r="J709" s="56"/>
      <c r="K709" s="56"/>
      <c r="L709" s="56"/>
      <c r="M709" s="56"/>
      <c r="N709" s="56"/>
      <c r="O709" s="56"/>
      <c r="P709" s="56"/>
      <c r="Q709" s="56"/>
      <c r="R709" s="56"/>
      <c r="S709" s="56"/>
      <c r="T709" s="56"/>
      <c r="U709" s="56"/>
      <c r="V709" s="56"/>
      <c r="W709" s="56"/>
      <c r="X709" s="56"/>
      <c r="Y709" s="56"/>
      <c r="Z709" s="56"/>
    </row>
    <row r="710" spans="1:26" ht="12.75" customHeight="1">
      <c r="A710" s="56"/>
      <c r="B710" s="56"/>
      <c r="C710" s="56"/>
      <c r="D710" s="56"/>
      <c r="E710" s="56"/>
      <c r="F710" s="56"/>
      <c r="G710" s="56"/>
      <c r="H710" s="56"/>
      <c r="I710" s="56"/>
      <c r="J710" s="56"/>
      <c r="K710" s="56"/>
      <c r="L710" s="56"/>
      <c r="M710" s="56"/>
      <c r="N710" s="56"/>
      <c r="O710" s="56"/>
      <c r="P710" s="56"/>
      <c r="Q710" s="56"/>
      <c r="R710" s="56"/>
      <c r="S710" s="56"/>
      <c r="T710" s="56"/>
      <c r="U710" s="56"/>
      <c r="V710" s="56"/>
      <c r="W710" s="56"/>
      <c r="X710" s="56"/>
      <c r="Y710" s="56"/>
      <c r="Z710" s="56"/>
    </row>
    <row r="711" spans="1:26" ht="12.75" customHeight="1">
      <c r="A711" s="56"/>
      <c r="B711" s="56"/>
      <c r="C711" s="56"/>
      <c r="D711" s="56"/>
      <c r="E711" s="56"/>
      <c r="F711" s="56"/>
      <c r="G711" s="56"/>
      <c r="H711" s="56"/>
      <c r="I711" s="56"/>
      <c r="J711" s="56"/>
      <c r="K711" s="56"/>
      <c r="L711" s="56"/>
      <c r="M711" s="56"/>
      <c r="N711" s="56"/>
      <c r="O711" s="56"/>
      <c r="P711" s="56"/>
      <c r="Q711" s="56"/>
      <c r="R711" s="56"/>
      <c r="S711" s="56"/>
      <c r="T711" s="56"/>
      <c r="U711" s="56"/>
      <c r="V711" s="56"/>
      <c r="W711" s="56"/>
      <c r="X711" s="56"/>
      <c r="Y711" s="56"/>
      <c r="Z711" s="56"/>
    </row>
    <row r="712" spans="1:26" ht="12.75" customHeight="1">
      <c r="A712" s="56"/>
      <c r="B712" s="56"/>
      <c r="C712" s="56"/>
      <c r="D712" s="56"/>
      <c r="E712" s="56"/>
      <c r="F712" s="56"/>
      <c r="G712" s="56"/>
      <c r="H712" s="56"/>
      <c r="I712" s="56"/>
      <c r="J712" s="56"/>
      <c r="K712" s="56"/>
      <c r="L712" s="56"/>
      <c r="M712" s="56"/>
      <c r="N712" s="56"/>
      <c r="O712" s="56"/>
      <c r="P712" s="56"/>
      <c r="Q712" s="56"/>
      <c r="R712" s="56"/>
      <c r="S712" s="56"/>
      <c r="T712" s="56"/>
      <c r="U712" s="56"/>
      <c r="V712" s="56"/>
      <c r="W712" s="56"/>
      <c r="X712" s="56"/>
      <c r="Y712" s="56"/>
      <c r="Z712" s="56"/>
    </row>
    <row r="713" spans="1:26" ht="12.75" customHeight="1">
      <c r="A713" s="56"/>
      <c r="B713" s="56"/>
      <c r="C713" s="56"/>
      <c r="D713" s="56"/>
      <c r="E713" s="56"/>
      <c r="F713" s="56"/>
      <c r="G713" s="56"/>
      <c r="H713" s="56"/>
      <c r="I713" s="56"/>
      <c r="J713" s="56"/>
      <c r="K713" s="56"/>
      <c r="L713" s="56"/>
      <c r="M713" s="56"/>
      <c r="N713" s="56"/>
      <c r="O713" s="56"/>
      <c r="P713" s="56"/>
      <c r="Q713" s="56"/>
      <c r="R713" s="56"/>
      <c r="S713" s="56"/>
      <c r="T713" s="56"/>
      <c r="U713" s="56"/>
      <c r="V713" s="56"/>
      <c r="W713" s="56"/>
      <c r="X713" s="56"/>
      <c r="Y713" s="56"/>
      <c r="Z713" s="56"/>
    </row>
    <row r="714" spans="1:26" ht="12.75" customHeight="1">
      <c r="A714" s="56"/>
      <c r="B714" s="56"/>
      <c r="C714" s="56"/>
      <c r="D714" s="56"/>
      <c r="E714" s="56"/>
      <c r="F714" s="56"/>
      <c r="G714" s="56"/>
      <c r="H714" s="56"/>
      <c r="I714" s="56"/>
      <c r="J714" s="56"/>
      <c r="K714" s="56"/>
      <c r="L714" s="56"/>
      <c r="M714" s="56"/>
      <c r="N714" s="56"/>
      <c r="O714" s="56"/>
      <c r="P714" s="56"/>
      <c r="Q714" s="56"/>
      <c r="R714" s="56"/>
      <c r="S714" s="56"/>
      <c r="T714" s="56"/>
      <c r="U714" s="56"/>
      <c r="V714" s="56"/>
      <c r="W714" s="56"/>
      <c r="X714" s="56"/>
      <c r="Y714" s="56"/>
      <c r="Z714" s="56"/>
    </row>
    <row r="715" spans="1:26" ht="12.75" customHeight="1">
      <c r="A715" s="56"/>
      <c r="B715" s="56"/>
      <c r="C715" s="56"/>
      <c r="D715" s="56"/>
      <c r="E715" s="56"/>
      <c r="F715" s="56"/>
      <c r="G715" s="56"/>
      <c r="H715" s="56"/>
      <c r="I715" s="56"/>
      <c r="J715" s="56"/>
      <c r="K715" s="56"/>
      <c r="L715" s="56"/>
      <c r="M715" s="56"/>
      <c r="N715" s="56"/>
      <c r="O715" s="56"/>
      <c r="P715" s="56"/>
      <c r="Q715" s="56"/>
      <c r="R715" s="56"/>
      <c r="S715" s="56"/>
      <c r="T715" s="56"/>
      <c r="U715" s="56"/>
      <c r="V715" s="56"/>
      <c r="W715" s="56"/>
      <c r="X715" s="56"/>
      <c r="Y715" s="56"/>
      <c r="Z715" s="56"/>
    </row>
    <row r="716" spans="1:26" ht="12.75" customHeight="1">
      <c r="A716" s="56"/>
      <c r="B716" s="56"/>
      <c r="C716" s="56"/>
      <c r="D716" s="56"/>
      <c r="E716" s="56"/>
      <c r="F716" s="56"/>
      <c r="G716" s="56"/>
      <c r="H716" s="56"/>
      <c r="I716" s="56"/>
      <c r="J716" s="56"/>
      <c r="K716" s="56"/>
      <c r="L716" s="56"/>
      <c r="M716" s="56"/>
      <c r="N716" s="56"/>
      <c r="O716" s="56"/>
      <c r="P716" s="56"/>
      <c r="Q716" s="56"/>
      <c r="R716" s="56"/>
      <c r="S716" s="56"/>
      <c r="T716" s="56"/>
      <c r="U716" s="56"/>
      <c r="V716" s="56"/>
      <c r="W716" s="56"/>
      <c r="X716" s="56"/>
      <c r="Y716" s="56"/>
      <c r="Z716" s="56"/>
    </row>
    <row r="717" spans="1:26" ht="12.75" customHeight="1">
      <c r="A717" s="56"/>
      <c r="B717" s="56"/>
      <c r="C717" s="56"/>
      <c r="D717" s="56"/>
      <c r="E717" s="56"/>
      <c r="F717" s="56"/>
      <c r="G717" s="56"/>
      <c r="H717" s="56"/>
      <c r="I717" s="56"/>
      <c r="J717" s="56"/>
      <c r="K717" s="56"/>
      <c r="L717" s="56"/>
      <c r="M717" s="56"/>
      <c r="N717" s="56"/>
      <c r="O717" s="56"/>
      <c r="P717" s="56"/>
      <c r="Q717" s="56"/>
      <c r="R717" s="56"/>
      <c r="S717" s="56"/>
      <c r="T717" s="56"/>
      <c r="U717" s="56"/>
      <c r="V717" s="56"/>
      <c r="W717" s="56"/>
      <c r="X717" s="56"/>
      <c r="Y717" s="56"/>
      <c r="Z717" s="56"/>
    </row>
    <row r="718" spans="1:26" ht="12.75" customHeight="1">
      <c r="A718" s="56"/>
      <c r="B718" s="56"/>
      <c r="C718" s="56"/>
      <c r="D718" s="56"/>
      <c r="E718" s="56"/>
      <c r="F718" s="56"/>
      <c r="G718" s="56"/>
      <c r="H718" s="56"/>
      <c r="I718" s="56"/>
      <c r="J718" s="56"/>
      <c r="K718" s="56"/>
      <c r="L718" s="56"/>
      <c r="M718" s="56"/>
      <c r="N718" s="56"/>
      <c r="O718" s="56"/>
      <c r="P718" s="56"/>
      <c r="Q718" s="56"/>
      <c r="R718" s="56"/>
      <c r="S718" s="56"/>
      <c r="T718" s="56"/>
      <c r="U718" s="56"/>
      <c r="V718" s="56"/>
      <c r="W718" s="56"/>
      <c r="X718" s="56"/>
      <c r="Y718" s="56"/>
      <c r="Z718" s="56"/>
    </row>
    <row r="719" spans="1:26" ht="12.75" customHeight="1">
      <c r="A719" s="56"/>
      <c r="B719" s="56"/>
      <c r="C719" s="56"/>
      <c r="D719" s="56"/>
      <c r="E719" s="56"/>
      <c r="F719" s="56"/>
      <c r="G719" s="56"/>
      <c r="H719" s="56"/>
      <c r="I719" s="56"/>
      <c r="J719" s="56"/>
      <c r="K719" s="56"/>
      <c r="L719" s="56"/>
      <c r="M719" s="56"/>
      <c r="N719" s="56"/>
      <c r="O719" s="56"/>
      <c r="P719" s="56"/>
      <c r="Q719" s="56"/>
      <c r="R719" s="56"/>
      <c r="S719" s="56"/>
      <c r="T719" s="56"/>
      <c r="U719" s="56"/>
      <c r="V719" s="56"/>
      <c r="W719" s="56"/>
      <c r="X719" s="56"/>
      <c r="Y719" s="56"/>
      <c r="Z719" s="56"/>
    </row>
    <row r="720" spans="1:26" ht="12.75" customHeight="1">
      <c r="A720" s="56"/>
      <c r="B720" s="56"/>
      <c r="C720" s="56"/>
      <c r="D720" s="56"/>
      <c r="E720" s="56"/>
      <c r="F720" s="56"/>
      <c r="G720" s="56"/>
      <c r="H720" s="56"/>
      <c r="I720" s="56"/>
      <c r="J720" s="56"/>
      <c r="K720" s="56"/>
      <c r="L720" s="56"/>
      <c r="M720" s="56"/>
      <c r="N720" s="56"/>
      <c r="O720" s="56"/>
      <c r="P720" s="56"/>
      <c r="Q720" s="56"/>
      <c r="R720" s="56"/>
      <c r="S720" s="56"/>
      <c r="T720" s="56"/>
      <c r="U720" s="56"/>
      <c r="V720" s="56"/>
      <c r="W720" s="56"/>
      <c r="X720" s="56"/>
      <c r="Y720" s="56"/>
      <c r="Z720" s="56"/>
    </row>
    <row r="721" spans="1:26" ht="12.75" customHeight="1">
      <c r="A721" s="56"/>
      <c r="B721" s="56"/>
      <c r="C721" s="56"/>
      <c r="D721" s="56"/>
      <c r="E721" s="56"/>
      <c r="F721" s="56"/>
      <c r="G721" s="56"/>
      <c r="H721" s="56"/>
      <c r="I721" s="56"/>
      <c r="J721" s="56"/>
      <c r="K721" s="56"/>
      <c r="L721" s="56"/>
      <c r="M721" s="56"/>
      <c r="N721" s="56"/>
      <c r="O721" s="56"/>
      <c r="P721" s="56"/>
      <c r="Q721" s="56"/>
      <c r="R721" s="56"/>
      <c r="S721" s="56"/>
      <c r="T721" s="56"/>
      <c r="U721" s="56"/>
      <c r="V721" s="56"/>
      <c r="W721" s="56"/>
      <c r="X721" s="56"/>
      <c r="Y721" s="56"/>
      <c r="Z721" s="56"/>
    </row>
    <row r="722" spans="1:26" ht="12.75" customHeight="1">
      <c r="A722" s="56"/>
      <c r="B722" s="56"/>
      <c r="C722" s="56"/>
      <c r="D722" s="56"/>
      <c r="E722" s="56"/>
      <c r="F722" s="56"/>
      <c r="G722" s="56"/>
      <c r="H722" s="56"/>
      <c r="I722" s="56"/>
      <c r="J722" s="56"/>
      <c r="K722" s="56"/>
      <c r="L722" s="56"/>
      <c r="M722" s="56"/>
      <c r="N722" s="56"/>
      <c r="O722" s="56"/>
      <c r="P722" s="56"/>
      <c r="Q722" s="56"/>
      <c r="R722" s="56"/>
      <c r="S722" s="56"/>
      <c r="T722" s="56"/>
      <c r="U722" s="56"/>
      <c r="V722" s="56"/>
      <c r="W722" s="56"/>
      <c r="X722" s="56"/>
      <c r="Y722" s="56"/>
      <c r="Z722" s="56"/>
    </row>
    <row r="723" spans="1:26" ht="12.75" customHeight="1">
      <c r="A723" s="56"/>
      <c r="B723" s="56"/>
      <c r="C723" s="56"/>
      <c r="D723" s="56"/>
      <c r="E723" s="56"/>
      <c r="F723" s="56"/>
      <c r="G723" s="56"/>
      <c r="H723" s="56"/>
      <c r="I723" s="56"/>
      <c r="J723" s="56"/>
      <c r="K723" s="56"/>
      <c r="L723" s="56"/>
      <c r="M723" s="56"/>
      <c r="N723" s="56"/>
      <c r="O723" s="56"/>
      <c r="P723" s="56"/>
      <c r="Q723" s="56"/>
      <c r="R723" s="56"/>
      <c r="S723" s="56"/>
      <c r="T723" s="56"/>
      <c r="U723" s="56"/>
      <c r="V723" s="56"/>
      <c r="W723" s="56"/>
      <c r="X723" s="56"/>
      <c r="Y723" s="56"/>
      <c r="Z723" s="56"/>
    </row>
    <row r="724" spans="1:26" ht="12.75" customHeight="1">
      <c r="A724" s="56"/>
      <c r="B724" s="56"/>
      <c r="C724" s="56"/>
      <c r="D724" s="56"/>
      <c r="E724" s="56"/>
      <c r="F724" s="56"/>
      <c r="G724" s="56"/>
      <c r="H724" s="56"/>
      <c r="I724" s="56"/>
      <c r="J724" s="56"/>
      <c r="K724" s="56"/>
      <c r="L724" s="56"/>
      <c r="M724" s="56"/>
      <c r="N724" s="56"/>
      <c r="O724" s="56"/>
      <c r="P724" s="56"/>
      <c r="Q724" s="56"/>
      <c r="R724" s="56"/>
      <c r="S724" s="56"/>
      <c r="T724" s="56"/>
      <c r="U724" s="56"/>
      <c r="V724" s="56"/>
      <c r="W724" s="56"/>
      <c r="X724" s="56"/>
      <c r="Y724" s="56"/>
      <c r="Z724" s="56"/>
    </row>
    <row r="725" spans="1:26" ht="12.75" customHeight="1">
      <c r="A725" s="56"/>
      <c r="B725" s="56"/>
      <c r="C725" s="56"/>
      <c r="D725" s="56"/>
      <c r="E725" s="56"/>
      <c r="F725" s="56"/>
      <c r="G725" s="56"/>
      <c r="H725" s="56"/>
      <c r="I725" s="56"/>
      <c r="J725" s="56"/>
      <c r="K725" s="56"/>
      <c r="L725" s="56"/>
      <c r="M725" s="56"/>
      <c r="N725" s="56"/>
      <c r="O725" s="56"/>
      <c r="P725" s="56"/>
      <c r="Q725" s="56"/>
      <c r="R725" s="56"/>
      <c r="S725" s="56"/>
      <c r="T725" s="56"/>
      <c r="U725" s="56"/>
      <c r="V725" s="56"/>
      <c r="W725" s="56"/>
      <c r="X725" s="56"/>
      <c r="Y725" s="56"/>
      <c r="Z725" s="56"/>
    </row>
    <row r="726" spans="1:26" ht="12.75" customHeight="1">
      <c r="A726" s="56"/>
      <c r="B726" s="56"/>
      <c r="C726" s="56"/>
      <c r="D726" s="56"/>
      <c r="E726" s="56"/>
      <c r="F726" s="56"/>
      <c r="G726" s="56"/>
      <c r="H726" s="56"/>
      <c r="I726" s="56"/>
      <c r="J726" s="56"/>
      <c r="K726" s="56"/>
      <c r="L726" s="56"/>
      <c r="M726" s="56"/>
      <c r="N726" s="56"/>
      <c r="O726" s="56"/>
      <c r="P726" s="56"/>
      <c r="Q726" s="56"/>
      <c r="R726" s="56"/>
      <c r="S726" s="56"/>
      <c r="T726" s="56"/>
      <c r="U726" s="56"/>
      <c r="V726" s="56"/>
      <c r="W726" s="56"/>
      <c r="X726" s="56"/>
      <c r="Y726" s="56"/>
      <c r="Z726" s="56"/>
    </row>
    <row r="727" spans="1:26" ht="12.75" customHeight="1">
      <c r="A727" s="56"/>
      <c r="B727" s="56"/>
      <c r="C727" s="56"/>
      <c r="D727" s="56"/>
      <c r="E727" s="56"/>
      <c r="F727" s="56"/>
      <c r="G727" s="56"/>
      <c r="H727" s="56"/>
      <c r="I727" s="56"/>
      <c r="J727" s="56"/>
      <c r="K727" s="56"/>
      <c r="L727" s="56"/>
      <c r="M727" s="56"/>
      <c r="N727" s="56"/>
      <c r="O727" s="56"/>
      <c r="P727" s="56"/>
      <c r="Q727" s="56"/>
      <c r="R727" s="56"/>
      <c r="S727" s="56"/>
      <c r="T727" s="56"/>
      <c r="U727" s="56"/>
      <c r="V727" s="56"/>
      <c r="W727" s="56"/>
      <c r="X727" s="56"/>
      <c r="Y727" s="56"/>
      <c r="Z727" s="56"/>
    </row>
    <row r="728" spans="1:26" ht="12.75" customHeight="1">
      <c r="A728" s="56"/>
      <c r="B728" s="56"/>
      <c r="C728" s="56"/>
      <c r="D728" s="56"/>
      <c r="E728" s="56"/>
      <c r="F728" s="56"/>
      <c r="G728" s="56"/>
      <c r="H728" s="56"/>
      <c r="I728" s="56"/>
      <c r="J728" s="56"/>
      <c r="K728" s="56"/>
      <c r="L728" s="56"/>
      <c r="M728" s="56"/>
      <c r="N728" s="56"/>
      <c r="O728" s="56"/>
      <c r="P728" s="56"/>
      <c r="Q728" s="56"/>
      <c r="R728" s="56"/>
      <c r="S728" s="56"/>
      <c r="T728" s="56"/>
      <c r="U728" s="56"/>
      <c r="V728" s="56"/>
      <c r="W728" s="56"/>
      <c r="X728" s="56"/>
      <c r="Y728" s="56"/>
      <c r="Z728" s="56"/>
    </row>
    <row r="729" spans="1:26" ht="12.75" customHeight="1">
      <c r="A729" s="56"/>
      <c r="B729" s="56"/>
      <c r="C729" s="56"/>
      <c r="D729" s="56"/>
      <c r="E729" s="56"/>
      <c r="F729" s="56"/>
      <c r="G729" s="56"/>
      <c r="H729" s="56"/>
      <c r="I729" s="56"/>
      <c r="J729" s="56"/>
      <c r="K729" s="56"/>
      <c r="L729" s="56"/>
      <c r="M729" s="56"/>
      <c r="N729" s="56"/>
      <c r="O729" s="56"/>
      <c r="P729" s="56"/>
      <c r="Q729" s="56"/>
      <c r="R729" s="56"/>
      <c r="S729" s="56"/>
      <c r="T729" s="56"/>
      <c r="U729" s="56"/>
      <c r="V729" s="56"/>
      <c r="W729" s="56"/>
      <c r="X729" s="56"/>
      <c r="Y729" s="56"/>
      <c r="Z729" s="56"/>
    </row>
    <row r="730" spans="1:26" ht="12.75" customHeight="1">
      <c r="A730" s="56"/>
      <c r="B730" s="56"/>
      <c r="C730" s="56"/>
      <c r="D730" s="56"/>
      <c r="E730" s="56"/>
      <c r="F730" s="56"/>
      <c r="G730" s="56"/>
      <c r="H730" s="56"/>
      <c r="I730" s="56"/>
      <c r="J730" s="56"/>
      <c r="K730" s="56"/>
      <c r="L730" s="56"/>
      <c r="M730" s="56"/>
      <c r="N730" s="56"/>
      <c r="O730" s="56"/>
      <c r="P730" s="56"/>
      <c r="Q730" s="56"/>
      <c r="R730" s="56"/>
      <c r="S730" s="56"/>
      <c r="T730" s="56"/>
      <c r="U730" s="56"/>
      <c r="V730" s="56"/>
      <c r="W730" s="56"/>
      <c r="X730" s="56"/>
      <c r="Y730" s="56"/>
      <c r="Z730" s="56"/>
    </row>
    <row r="731" spans="1:26" ht="12.75" customHeight="1">
      <c r="A731" s="56"/>
      <c r="B731" s="56"/>
      <c r="C731" s="56"/>
      <c r="D731" s="56"/>
      <c r="E731" s="56"/>
      <c r="F731" s="56"/>
      <c r="G731" s="56"/>
      <c r="H731" s="56"/>
      <c r="I731" s="56"/>
      <c r="J731" s="56"/>
      <c r="K731" s="56"/>
      <c r="L731" s="56"/>
      <c r="M731" s="56"/>
      <c r="N731" s="56"/>
      <c r="O731" s="56"/>
      <c r="P731" s="56"/>
      <c r="Q731" s="56"/>
      <c r="R731" s="56"/>
      <c r="S731" s="56"/>
      <c r="T731" s="56"/>
      <c r="U731" s="56"/>
      <c r="V731" s="56"/>
      <c r="W731" s="56"/>
      <c r="X731" s="56"/>
      <c r="Y731" s="56"/>
      <c r="Z731" s="56"/>
    </row>
    <row r="732" spans="1:26" ht="12.75" customHeight="1">
      <c r="A732" s="56"/>
      <c r="B732" s="56"/>
      <c r="C732" s="56"/>
      <c r="D732" s="56"/>
      <c r="E732" s="56"/>
      <c r="F732" s="56"/>
      <c r="G732" s="56"/>
      <c r="H732" s="56"/>
      <c r="I732" s="56"/>
      <c r="J732" s="56"/>
      <c r="K732" s="56"/>
      <c r="L732" s="56"/>
      <c r="M732" s="56"/>
      <c r="N732" s="56"/>
      <c r="O732" s="56"/>
      <c r="P732" s="56"/>
      <c r="Q732" s="56"/>
      <c r="R732" s="56"/>
      <c r="S732" s="56"/>
      <c r="T732" s="56"/>
      <c r="U732" s="56"/>
      <c r="V732" s="56"/>
      <c r="W732" s="56"/>
      <c r="X732" s="56"/>
      <c r="Y732" s="56"/>
      <c r="Z732" s="56"/>
    </row>
    <row r="733" spans="1:26" ht="12.75" customHeight="1">
      <c r="A733" s="56"/>
      <c r="B733" s="56"/>
      <c r="C733" s="56"/>
      <c r="D733" s="56"/>
      <c r="E733" s="56"/>
      <c r="F733" s="56"/>
      <c r="G733" s="56"/>
      <c r="H733" s="56"/>
      <c r="I733" s="56"/>
      <c r="J733" s="56"/>
      <c r="K733" s="56"/>
      <c r="L733" s="56"/>
      <c r="M733" s="56"/>
      <c r="N733" s="56"/>
      <c r="O733" s="56"/>
      <c r="P733" s="56"/>
      <c r="Q733" s="56"/>
      <c r="R733" s="56"/>
      <c r="S733" s="56"/>
      <c r="T733" s="56"/>
      <c r="U733" s="56"/>
      <c r="V733" s="56"/>
      <c r="W733" s="56"/>
      <c r="X733" s="56"/>
      <c r="Y733" s="56"/>
      <c r="Z733" s="56"/>
    </row>
    <row r="734" spans="1:26" ht="12.75" customHeight="1">
      <c r="A734" s="56"/>
      <c r="B734" s="56"/>
      <c r="C734" s="56"/>
      <c r="D734" s="56"/>
      <c r="E734" s="56"/>
      <c r="F734" s="56"/>
      <c r="G734" s="56"/>
      <c r="H734" s="56"/>
      <c r="I734" s="56"/>
      <c r="J734" s="56"/>
      <c r="K734" s="56"/>
      <c r="L734" s="56"/>
      <c r="M734" s="56"/>
      <c r="N734" s="56"/>
      <c r="O734" s="56"/>
      <c r="P734" s="56"/>
      <c r="Q734" s="56"/>
      <c r="R734" s="56"/>
      <c r="S734" s="56"/>
      <c r="T734" s="56"/>
      <c r="U734" s="56"/>
      <c r="V734" s="56"/>
      <c r="W734" s="56"/>
      <c r="X734" s="56"/>
      <c r="Y734" s="56"/>
      <c r="Z734" s="56"/>
    </row>
    <row r="735" spans="1:26" ht="12.75" customHeight="1">
      <c r="A735" s="56"/>
      <c r="B735" s="56"/>
      <c r="C735" s="56"/>
      <c r="D735" s="56"/>
      <c r="E735" s="56"/>
      <c r="F735" s="56"/>
      <c r="G735" s="56"/>
      <c r="H735" s="56"/>
      <c r="I735" s="56"/>
      <c r="J735" s="56"/>
      <c r="K735" s="56"/>
      <c r="L735" s="56"/>
      <c r="M735" s="56"/>
      <c r="N735" s="56"/>
      <c r="O735" s="56"/>
      <c r="P735" s="56"/>
      <c r="Q735" s="56"/>
      <c r="R735" s="56"/>
      <c r="S735" s="56"/>
      <c r="T735" s="56"/>
      <c r="U735" s="56"/>
      <c r="V735" s="56"/>
      <c r="W735" s="56"/>
      <c r="X735" s="56"/>
      <c r="Y735" s="56"/>
      <c r="Z735" s="56"/>
    </row>
    <row r="736" spans="1:26" ht="12.75" customHeight="1">
      <c r="A736" s="56"/>
      <c r="B736" s="56"/>
      <c r="C736" s="56"/>
      <c r="D736" s="56"/>
      <c r="E736" s="56"/>
      <c r="F736" s="56"/>
      <c r="G736" s="56"/>
      <c r="H736" s="56"/>
      <c r="I736" s="56"/>
      <c r="J736" s="56"/>
      <c r="K736" s="56"/>
      <c r="L736" s="56"/>
      <c r="M736" s="56"/>
      <c r="N736" s="56"/>
      <c r="O736" s="56"/>
      <c r="P736" s="56"/>
      <c r="Q736" s="56"/>
      <c r="R736" s="56"/>
      <c r="S736" s="56"/>
      <c r="T736" s="56"/>
      <c r="U736" s="56"/>
      <c r="V736" s="56"/>
      <c r="W736" s="56"/>
      <c r="X736" s="56"/>
      <c r="Y736" s="56"/>
      <c r="Z736" s="56"/>
    </row>
    <row r="737" spans="1:26" ht="12.75" customHeight="1">
      <c r="A737" s="56"/>
      <c r="B737" s="56"/>
      <c r="C737" s="56"/>
      <c r="D737" s="56"/>
      <c r="E737" s="56"/>
      <c r="F737" s="56"/>
      <c r="G737" s="56"/>
      <c r="H737" s="56"/>
      <c r="I737" s="56"/>
      <c r="J737" s="56"/>
      <c r="K737" s="56"/>
      <c r="L737" s="56"/>
      <c r="M737" s="56"/>
      <c r="N737" s="56"/>
      <c r="O737" s="56"/>
      <c r="P737" s="56"/>
      <c r="Q737" s="56"/>
      <c r="R737" s="56"/>
      <c r="S737" s="56"/>
      <c r="T737" s="56"/>
      <c r="U737" s="56"/>
      <c r="V737" s="56"/>
      <c r="W737" s="56"/>
      <c r="X737" s="56"/>
      <c r="Y737" s="56"/>
      <c r="Z737" s="56"/>
    </row>
    <row r="738" spans="1:26" ht="12.75" customHeight="1">
      <c r="A738" s="56"/>
      <c r="B738" s="56"/>
      <c r="C738" s="56"/>
      <c r="D738" s="56"/>
      <c r="E738" s="56"/>
      <c r="F738" s="56"/>
      <c r="G738" s="56"/>
      <c r="H738" s="56"/>
      <c r="I738" s="56"/>
      <c r="J738" s="56"/>
      <c r="K738" s="56"/>
      <c r="L738" s="56"/>
      <c r="M738" s="56"/>
      <c r="N738" s="56"/>
      <c r="O738" s="56"/>
      <c r="P738" s="56"/>
      <c r="Q738" s="56"/>
      <c r="R738" s="56"/>
      <c r="S738" s="56"/>
      <c r="T738" s="56"/>
      <c r="U738" s="56"/>
      <c r="V738" s="56"/>
      <c r="W738" s="56"/>
      <c r="X738" s="56"/>
      <c r="Y738" s="56"/>
      <c r="Z738" s="56"/>
    </row>
    <row r="739" spans="1:26" ht="12.75" customHeight="1">
      <c r="A739" s="56"/>
      <c r="B739" s="56"/>
      <c r="C739" s="56"/>
      <c r="D739" s="56"/>
      <c r="E739" s="56"/>
      <c r="F739" s="56"/>
      <c r="G739" s="56"/>
      <c r="H739" s="56"/>
      <c r="I739" s="56"/>
      <c r="J739" s="56"/>
      <c r="K739" s="56"/>
      <c r="L739" s="56"/>
      <c r="M739" s="56"/>
      <c r="N739" s="56"/>
      <c r="O739" s="56"/>
      <c r="P739" s="56"/>
      <c r="Q739" s="56"/>
      <c r="R739" s="56"/>
      <c r="S739" s="56"/>
      <c r="T739" s="56"/>
      <c r="U739" s="56"/>
      <c r="V739" s="56"/>
      <c r="W739" s="56"/>
      <c r="X739" s="56"/>
      <c r="Y739" s="56"/>
      <c r="Z739" s="56"/>
    </row>
    <row r="740" spans="1:26" ht="12.75" customHeight="1">
      <c r="A740" s="56"/>
      <c r="B740" s="56"/>
      <c r="C740" s="56"/>
      <c r="D740" s="56"/>
      <c r="E740" s="56"/>
      <c r="F740" s="56"/>
      <c r="G740" s="56"/>
      <c r="H740" s="56"/>
      <c r="I740" s="56"/>
      <c r="J740" s="56"/>
      <c r="K740" s="56"/>
      <c r="L740" s="56"/>
      <c r="M740" s="56"/>
      <c r="N740" s="56"/>
      <c r="O740" s="56"/>
      <c r="P740" s="56"/>
      <c r="Q740" s="56"/>
      <c r="R740" s="56"/>
      <c r="S740" s="56"/>
      <c r="T740" s="56"/>
      <c r="U740" s="56"/>
      <c r="V740" s="56"/>
      <c r="W740" s="56"/>
      <c r="X740" s="56"/>
      <c r="Y740" s="56"/>
      <c r="Z740" s="56"/>
    </row>
    <row r="741" spans="1:26" ht="12.75" customHeight="1">
      <c r="A741" s="56"/>
      <c r="B741" s="56"/>
      <c r="C741" s="56"/>
      <c r="D741" s="56"/>
      <c r="E741" s="56"/>
      <c r="F741" s="56"/>
      <c r="G741" s="56"/>
      <c r="H741" s="56"/>
      <c r="I741" s="56"/>
      <c r="J741" s="56"/>
      <c r="K741" s="56"/>
      <c r="L741" s="56"/>
      <c r="M741" s="56"/>
      <c r="N741" s="56"/>
      <c r="O741" s="56"/>
      <c r="P741" s="56"/>
      <c r="Q741" s="56"/>
      <c r="R741" s="56"/>
      <c r="S741" s="56"/>
      <c r="T741" s="56"/>
      <c r="U741" s="56"/>
      <c r="V741" s="56"/>
      <c r="W741" s="56"/>
      <c r="X741" s="56"/>
      <c r="Y741" s="56"/>
      <c r="Z741" s="56"/>
    </row>
    <row r="742" spans="1:26" ht="12.75" customHeight="1">
      <c r="A742" s="56"/>
      <c r="B742" s="56"/>
      <c r="C742" s="56"/>
      <c r="D742" s="56"/>
      <c r="E742" s="56"/>
      <c r="F742" s="56"/>
      <c r="G742" s="56"/>
      <c r="H742" s="56"/>
      <c r="I742" s="56"/>
      <c r="J742" s="56"/>
      <c r="K742" s="56"/>
      <c r="L742" s="56"/>
      <c r="M742" s="56"/>
      <c r="N742" s="56"/>
      <c r="O742" s="56"/>
      <c r="P742" s="56"/>
      <c r="Q742" s="56"/>
      <c r="R742" s="56"/>
      <c r="S742" s="56"/>
      <c r="T742" s="56"/>
      <c r="U742" s="56"/>
      <c r="V742" s="56"/>
      <c r="W742" s="56"/>
      <c r="X742" s="56"/>
      <c r="Y742" s="56"/>
      <c r="Z742" s="56"/>
    </row>
    <row r="743" spans="1:26" ht="12.75" customHeight="1">
      <c r="A743" s="56"/>
      <c r="B743" s="56"/>
      <c r="C743" s="56"/>
      <c r="D743" s="56"/>
      <c r="E743" s="56"/>
      <c r="F743" s="56"/>
      <c r="G743" s="56"/>
      <c r="H743" s="56"/>
      <c r="I743" s="56"/>
      <c r="J743" s="56"/>
      <c r="K743" s="56"/>
      <c r="L743" s="56"/>
      <c r="M743" s="56"/>
      <c r="N743" s="56"/>
      <c r="O743" s="56"/>
      <c r="P743" s="56"/>
      <c r="Q743" s="56"/>
      <c r="R743" s="56"/>
      <c r="S743" s="56"/>
      <c r="T743" s="56"/>
      <c r="U743" s="56"/>
      <c r="V743" s="56"/>
      <c r="W743" s="56"/>
      <c r="X743" s="56"/>
      <c r="Y743" s="56"/>
      <c r="Z743" s="56"/>
    </row>
    <row r="744" spans="1:26" ht="12.75" customHeight="1">
      <c r="A744" s="56"/>
      <c r="B744" s="56"/>
      <c r="C744" s="56"/>
      <c r="D744" s="56"/>
      <c r="E744" s="56"/>
      <c r="F744" s="56"/>
      <c r="G744" s="56"/>
      <c r="H744" s="56"/>
      <c r="I744" s="56"/>
      <c r="J744" s="56"/>
      <c r="K744" s="56"/>
      <c r="L744" s="56"/>
      <c r="M744" s="56"/>
      <c r="N744" s="56"/>
      <c r="O744" s="56"/>
      <c r="P744" s="56"/>
      <c r="Q744" s="56"/>
      <c r="R744" s="56"/>
      <c r="S744" s="56"/>
      <c r="T744" s="56"/>
      <c r="U744" s="56"/>
      <c r="V744" s="56"/>
      <c r="W744" s="56"/>
      <c r="X744" s="56"/>
      <c r="Y744" s="56"/>
      <c r="Z744" s="56"/>
    </row>
    <row r="745" spans="1:26" ht="12.75" customHeight="1">
      <c r="A745" s="56"/>
      <c r="B745" s="56"/>
      <c r="C745" s="56"/>
      <c r="D745" s="56"/>
      <c r="E745" s="56"/>
      <c r="F745" s="56"/>
      <c r="G745" s="56"/>
      <c r="H745" s="56"/>
      <c r="I745" s="56"/>
      <c r="J745" s="56"/>
      <c r="K745" s="56"/>
      <c r="L745" s="56"/>
      <c r="M745" s="56"/>
      <c r="N745" s="56"/>
      <c r="O745" s="56"/>
      <c r="P745" s="56"/>
      <c r="Q745" s="56"/>
      <c r="R745" s="56"/>
      <c r="S745" s="56"/>
      <c r="T745" s="56"/>
      <c r="U745" s="56"/>
      <c r="V745" s="56"/>
      <c r="W745" s="56"/>
      <c r="X745" s="56"/>
      <c r="Y745" s="56"/>
      <c r="Z745" s="56"/>
    </row>
    <row r="746" spans="1:26" ht="12.75" customHeight="1">
      <c r="A746" s="56"/>
      <c r="B746" s="56"/>
      <c r="C746" s="56"/>
      <c r="D746" s="56"/>
      <c r="E746" s="56"/>
      <c r="F746" s="56"/>
      <c r="G746" s="56"/>
      <c r="H746" s="56"/>
      <c r="I746" s="56"/>
      <c r="J746" s="56"/>
      <c r="K746" s="56"/>
      <c r="L746" s="56"/>
      <c r="M746" s="56"/>
      <c r="N746" s="56"/>
      <c r="O746" s="56"/>
      <c r="P746" s="56"/>
      <c r="Q746" s="56"/>
      <c r="R746" s="56"/>
      <c r="S746" s="56"/>
      <c r="T746" s="56"/>
      <c r="U746" s="56"/>
      <c r="V746" s="56"/>
      <c r="W746" s="56"/>
      <c r="X746" s="56"/>
      <c r="Y746" s="56"/>
      <c r="Z746" s="56"/>
    </row>
    <row r="747" spans="1:26" ht="12.75" customHeight="1">
      <c r="A747" s="56"/>
      <c r="B747" s="56"/>
      <c r="C747" s="56"/>
      <c r="D747" s="56"/>
      <c r="E747" s="56"/>
      <c r="F747" s="56"/>
      <c r="G747" s="56"/>
      <c r="H747" s="56"/>
      <c r="I747" s="56"/>
      <c r="J747" s="56"/>
      <c r="K747" s="56"/>
      <c r="L747" s="56"/>
      <c r="M747" s="56"/>
      <c r="N747" s="56"/>
      <c r="O747" s="56"/>
      <c r="P747" s="56"/>
      <c r="Q747" s="56"/>
      <c r="R747" s="56"/>
      <c r="S747" s="56"/>
      <c r="T747" s="56"/>
      <c r="U747" s="56"/>
      <c r="V747" s="56"/>
      <c r="W747" s="56"/>
      <c r="X747" s="56"/>
      <c r="Y747" s="56"/>
      <c r="Z747" s="56"/>
    </row>
    <row r="748" spans="1:26" ht="12.75" customHeight="1">
      <c r="A748" s="56"/>
      <c r="B748" s="56"/>
      <c r="C748" s="56"/>
      <c r="D748" s="56"/>
      <c r="E748" s="56"/>
      <c r="F748" s="56"/>
      <c r="G748" s="56"/>
      <c r="H748" s="56"/>
      <c r="I748" s="56"/>
      <c r="J748" s="56"/>
      <c r="K748" s="56"/>
      <c r="L748" s="56"/>
      <c r="M748" s="56"/>
      <c r="N748" s="56"/>
      <c r="O748" s="56"/>
      <c r="P748" s="56"/>
      <c r="Q748" s="56"/>
      <c r="R748" s="56"/>
      <c r="S748" s="56"/>
      <c r="T748" s="56"/>
      <c r="U748" s="56"/>
      <c r="V748" s="56"/>
      <c r="W748" s="56"/>
      <c r="X748" s="56"/>
      <c r="Y748" s="56"/>
      <c r="Z748" s="56"/>
    </row>
    <row r="749" spans="1:26" ht="12.75" customHeight="1">
      <c r="A749" s="56"/>
      <c r="B749" s="56"/>
      <c r="C749" s="56"/>
      <c r="D749" s="56"/>
      <c r="E749" s="56"/>
      <c r="F749" s="56"/>
      <c r="G749" s="56"/>
      <c r="H749" s="56"/>
      <c r="I749" s="56"/>
      <c r="J749" s="56"/>
      <c r="K749" s="56"/>
      <c r="L749" s="56"/>
      <c r="M749" s="56"/>
      <c r="N749" s="56"/>
      <c r="O749" s="56"/>
      <c r="P749" s="56"/>
      <c r="Q749" s="56"/>
      <c r="R749" s="56"/>
      <c r="S749" s="56"/>
      <c r="T749" s="56"/>
      <c r="U749" s="56"/>
      <c r="V749" s="56"/>
      <c r="W749" s="56"/>
      <c r="X749" s="56"/>
      <c r="Y749" s="56"/>
      <c r="Z749" s="56"/>
    </row>
    <row r="750" spans="1:26" ht="12.75" customHeight="1">
      <c r="A750" s="56"/>
      <c r="B750" s="56"/>
      <c r="C750" s="56"/>
      <c r="D750" s="56"/>
      <c r="E750" s="56"/>
      <c r="F750" s="56"/>
      <c r="G750" s="56"/>
      <c r="H750" s="56"/>
      <c r="I750" s="56"/>
      <c r="J750" s="56"/>
      <c r="K750" s="56"/>
      <c r="L750" s="56"/>
      <c r="M750" s="56"/>
      <c r="N750" s="56"/>
      <c r="O750" s="56"/>
      <c r="P750" s="56"/>
      <c r="Q750" s="56"/>
      <c r="R750" s="56"/>
      <c r="S750" s="56"/>
      <c r="T750" s="56"/>
      <c r="U750" s="56"/>
      <c r="V750" s="56"/>
      <c r="W750" s="56"/>
      <c r="X750" s="56"/>
      <c r="Y750" s="56"/>
      <c r="Z750" s="56"/>
    </row>
    <row r="751" spans="1:26" ht="12.75" customHeight="1">
      <c r="A751" s="56"/>
      <c r="B751" s="56"/>
      <c r="C751" s="56"/>
      <c r="D751" s="56"/>
      <c r="E751" s="56"/>
      <c r="F751" s="56"/>
      <c r="G751" s="56"/>
      <c r="H751" s="56"/>
      <c r="I751" s="56"/>
      <c r="J751" s="56"/>
      <c r="K751" s="56"/>
      <c r="L751" s="56"/>
      <c r="M751" s="56"/>
      <c r="N751" s="56"/>
      <c r="O751" s="56"/>
      <c r="P751" s="56"/>
      <c r="Q751" s="56"/>
      <c r="R751" s="56"/>
      <c r="S751" s="56"/>
      <c r="T751" s="56"/>
      <c r="U751" s="56"/>
      <c r="V751" s="56"/>
      <c r="W751" s="56"/>
      <c r="X751" s="56"/>
      <c r="Y751" s="56"/>
      <c r="Z751" s="56"/>
    </row>
    <row r="752" spans="1:26" ht="12.75" customHeight="1">
      <c r="A752" s="56"/>
      <c r="B752" s="56"/>
      <c r="C752" s="56"/>
      <c r="D752" s="56"/>
      <c r="E752" s="56"/>
      <c r="F752" s="56"/>
      <c r="G752" s="56"/>
      <c r="H752" s="56"/>
      <c r="I752" s="56"/>
      <c r="J752" s="56"/>
      <c r="K752" s="56"/>
      <c r="L752" s="56"/>
      <c r="M752" s="56"/>
      <c r="N752" s="56"/>
      <c r="O752" s="56"/>
      <c r="P752" s="56"/>
      <c r="Q752" s="56"/>
      <c r="R752" s="56"/>
      <c r="S752" s="56"/>
      <c r="T752" s="56"/>
      <c r="U752" s="56"/>
      <c r="V752" s="56"/>
      <c r="W752" s="56"/>
      <c r="X752" s="56"/>
      <c r="Y752" s="56"/>
      <c r="Z752" s="56"/>
    </row>
    <row r="753" spans="1:26" ht="12.75" customHeight="1">
      <c r="A753" s="56"/>
      <c r="B753" s="56"/>
      <c r="C753" s="56"/>
      <c r="D753" s="56"/>
      <c r="E753" s="56"/>
      <c r="F753" s="56"/>
      <c r="G753" s="56"/>
      <c r="H753" s="56"/>
      <c r="I753" s="56"/>
      <c r="J753" s="56"/>
      <c r="K753" s="56"/>
      <c r="L753" s="56"/>
      <c r="M753" s="56"/>
      <c r="N753" s="56"/>
      <c r="O753" s="56"/>
      <c r="P753" s="56"/>
      <c r="Q753" s="56"/>
      <c r="R753" s="56"/>
      <c r="S753" s="56"/>
      <c r="T753" s="56"/>
      <c r="U753" s="56"/>
      <c r="V753" s="56"/>
      <c r="W753" s="56"/>
      <c r="X753" s="56"/>
      <c r="Y753" s="56"/>
      <c r="Z753" s="56"/>
    </row>
    <row r="754" spans="1:26" ht="12.75" customHeight="1">
      <c r="A754" s="56"/>
      <c r="B754" s="56"/>
      <c r="C754" s="56"/>
      <c r="D754" s="56"/>
      <c r="E754" s="56"/>
      <c r="F754" s="56"/>
      <c r="G754" s="56"/>
      <c r="H754" s="56"/>
      <c r="I754" s="56"/>
      <c r="J754" s="56"/>
      <c r="K754" s="56"/>
      <c r="L754" s="56"/>
      <c r="M754" s="56"/>
      <c r="N754" s="56"/>
      <c r="O754" s="56"/>
      <c r="P754" s="56"/>
      <c r="Q754" s="56"/>
      <c r="R754" s="56"/>
      <c r="S754" s="56"/>
      <c r="T754" s="56"/>
      <c r="U754" s="56"/>
      <c r="V754" s="56"/>
      <c r="W754" s="56"/>
      <c r="X754" s="56"/>
      <c r="Y754" s="56"/>
      <c r="Z754" s="56"/>
    </row>
    <row r="755" spans="1:26" ht="12.75" customHeight="1">
      <c r="A755" s="56"/>
      <c r="B755" s="56"/>
      <c r="C755" s="56"/>
      <c r="D755" s="56"/>
      <c r="E755" s="56"/>
      <c r="F755" s="56"/>
      <c r="G755" s="56"/>
      <c r="H755" s="56"/>
      <c r="I755" s="56"/>
      <c r="J755" s="56"/>
      <c r="K755" s="56"/>
      <c r="L755" s="56"/>
      <c r="M755" s="56"/>
      <c r="N755" s="56"/>
      <c r="O755" s="56"/>
      <c r="P755" s="56"/>
      <c r="Q755" s="56"/>
      <c r="R755" s="56"/>
      <c r="S755" s="56"/>
      <c r="T755" s="56"/>
      <c r="U755" s="56"/>
      <c r="V755" s="56"/>
      <c r="W755" s="56"/>
      <c r="X755" s="56"/>
      <c r="Y755" s="56"/>
      <c r="Z755" s="56"/>
    </row>
    <row r="756" spans="1:26" ht="12.75" customHeight="1">
      <c r="A756" s="56"/>
      <c r="B756" s="56"/>
      <c r="C756" s="56"/>
      <c r="D756" s="56"/>
      <c r="E756" s="56"/>
      <c r="F756" s="56"/>
      <c r="G756" s="56"/>
      <c r="H756" s="56"/>
      <c r="I756" s="56"/>
      <c r="J756" s="56"/>
      <c r="K756" s="56"/>
      <c r="L756" s="56"/>
      <c r="M756" s="56"/>
      <c r="N756" s="56"/>
      <c r="O756" s="56"/>
      <c r="P756" s="56"/>
      <c r="Q756" s="56"/>
      <c r="R756" s="56"/>
      <c r="S756" s="56"/>
      <c r="T756" s="56"/>
      <c r="U756" s="56"/>
      <c r="V756" s="56"/>
      <c r="W756" s="56"/>
      <c r="X756" s="56"/>
      <c r="Y756" s="56"/>
      <c r="Z756" s="56"/>
    </row>
    <row r="757" spans="1:26" ht="12.75" customHeight="1">
      <c r="A757" s="56"/>
      <c r="B757" s="56"/>
      <c r="C757" s="56"/>
      <c r="D757" s="56"/>
      <c r="E757" s="56"/>
      <c r="F757" s="56"/>
      <c r="G757" s="56"/>
      <c r="H757" s="56"/>
      <c r="I757" s="56"/>
      <c r="J757" s="56"/>
      <c r="K757" s="56"/>
      <c r="L757" s="56"/>
      <c r="M757" s="56"/>
      <c r="N757" s="56"/>
      <c r="O757" s="56"/>
      <c r="P757" s="56"/>
      <c r="Q757" s="56"/>
      <c r="R757" s="56"/>
      <c r="S757" s="56"/>
      <c r="T757" s="56"/>
      <c r="U757" s="56"/>
      <c r="V757" s="56"/>
      <c r="W757" s="56"/>
      <c r="X757" s="56"/>
      <c r="Y757" s="56"/>
      <c r="Z757" s="56"/>
    </row>
    <row r="758" spans="1:26" ht="12.75" customHeight="1">
      <c r="A758" s="56"/>
      <c r="B758" s="56"/>
      <c r="C758" s="56"/>
      <c r="D758" s="56"/>
      <c r="E758" s="56"/>
      <c r="F758" s="56"/>
      <c r="G758" s="56"/>
      <c r="H758" s="56"/>
      <c r="I758" s="56"/>
      <c r="J758" s="56"/>
      <c r="K758" s="56"/>
      <c r="L758" s="56"/>
      <c r="M758" s="56"/>
      <c r="N758" s="56"/>
      <c r="O758" s="56"/>
      <c r="P758" s="56"/>
      <c r="Q758" s="56"/>
      <c r="R758" s="56"/>
      <c r="S758" s="56"/>
      <c r="T758" s="56"/>
      <c r="U758" s="56"/>
      <c r="V758" s="56"/>
      <c r="W758" s="56"/>
      <c r="X758" s="56"/>
      <c r="Y758" s="56"/>
      <c r="Z758" s="56"/>
    </row>
    <row r="759" spans="1:26" ht="12.75" customHeight="1">
      <c r="A759" s="56"/>
      <c r="B759" s="56"/>
      <c r="C759" s="56"/>
      <c r="D759" s="56"/>
      <c r="E759" s="56"/>
      <c r="F759" s="56"/>
      <c r="G759" s="56"/>
      <c r="H759" s="56"/>
      <c r="I759" s="56"/>
      <c r="J759" s="56"/>
      <c r="K759" s="56"/>
      <c r="L759" s="56"/>
      <c r="M759" s="56"/>
      <c r="N759" s="56"/>
      <c r="O759" s="56"/>
      <c r="P759" s="56"/>
      <c r="Q759" s="56"/>
      <c r="R759" s="56"/>
      <c r="S759" s="56"/>
      <c r="T759" s="56"/>
      <c r="U759" s="56"/>
      <c r="V759" s="56"/>
      <c r="W759" s="56"/>
      <c r="X759" s="56"/>
      <c r="Y759" s="56"/>
      <c r="Z759" s="56"/>
    </row>
    <row r="760" spans="1:26" ht="12.75" customHeight="1">
      <c r="A760" s="56"/>
      <c r="B760" s="56"/>
      <c r="C760" s="56"/>
      <c r="D760" s="56"/>
      <c r="E760" s="56"/>
      <c r="F760" s="56"/>
      <c r="G760" s="56"/>
      <c r="H760" s="56"/>
      <c r="I760" s="56"/>
      <c r="J760" s="56"/>
      <c r="K760" s="56"/>
      <c r="L760" s="56"/>
      <c r="M760" s="56"/>
      <c r="N760" s="56"/>
      <c r="O760" s="56"/>
      <c r="P760" s="56"/>
      <c r="Q760" s="56"/>
      <c r="R760" s="56"/>
      <c r="S760" s="56"/>
      <c r="T760" s="56"/>
      <c r="U760" s="56"/>
      <c r="V760" s="56"/>
      <c r="W760" s="56"/>
      <c r="X760" s="56"/>
      <c r="Y760" s="56"/>
      <c r="Z760" s="56"/>
    </row>
    <row r="761" spans="1:26" ht="12.75" customHeight="1">
      <c r="A761" s="56"/>
      <c r="B761" s="56"/>
      <c r="C761" s="56"/>
      <c r="D761" s="56"/>
      <c r="E761" s="56"/>
      <c r="F761" s="56"/>
      <c r="G761" s="56"/>
      <c r="H761" s="56"/>
      <c r="I761" s="56"/>
      <c r="J761" s="56"/>
      <c r="K761" s="56"/>
      <c r="L761" s="56"/>
      <c r="M761" s="56"/>
      <c r="N761" s="56"/>
      <c r="O761" s="56"/>
      <c r="P761" s="56"/>
      <c r="Q761" s="56"/>
      <c r="R761" s="56"/>
      <c r="S761" s="56"/>
      <c r="T761" s="56"/>
      <c r="U761" s="56"/>
      <c r="V761" s="56"/>
      <c r="W761" s="56"/>
      <c r="X761" s="56"/>
      <c r="Y761" s="56"/>
      <c r="Z761" s="56"/>
    </row>
    <row r="762" spans="1:26" ht="12.75" customHeight="1">
      <c r="A762" s="56"/>
      <c r="B762" s="56"/>
      <c r="C762" s="56"/>
      <c r="D762" s="56"/>
      <c r="E762" s="56"/>
      <c r="F762" s="56"/>
      <c r="G762" s="56"/>
      <c r="H762" s="56"/>
      <c r="I762" s="56"/>
      <c r="J762" s="56"/>
      <c r="K762" s="56"/>
      <c r="L762" s="56"/>
      <c r="M762" s="56"/>
      <c r="N762" s="56"/>
      <c r="O762" s="56"/>
      <c r="P762" s="56"/>
      <c r="Q762" s="56"/>
      <c r="R762" s="56"/>
      <c r="S762" s="56"/>
      <c r="T762" s="56"/>
      <c r="U762" s="56"/>
      <c r="V762" s="56"/>
      <c r="W762" s="56"/>
      <c r="X762" s="56"/>
      <c r="Y762" s="56"/>
      <c r="Z762" s="56"/>
    </row>
    <row r="763" spans="1:26" ht="12.75" customHeight="1">
      <c r="A763" s="56"/>
      <c r="B763" s="56"/>
      <c r="C763" s="56"/>
      <c r="D763" s="56"/>
      <c r="E763" s="56"/>
      <c r="F763" s="56"/>
      <c r="G763" s="56"/>
      <c r="H763" s="56"/>
      <c r="I763" s="56"/>
      <c r="J763" s="56"/>
      <c r="K763" s="56"/>
      <c r="L763" s="56"/>
      <c r="M763" s="56"/>
      <c r="N763" s="56"/>
      <c r="O763" s="56"/>
      <c r="P763" s="56"/>
      <c r="Q763" s="56"/>
      <c r="R763" s="56"/>
      <c r="S763" s="56"/>
      <c r="T763" s="56"/>
      <c r="U763" s="56"/>
      <c r="V763" s="56"/>
      <c r="W763" s="56"/>
      <c r="X763" s="56"/>
      <c r="Y763" s="56"/>
      <c r="Z763" s="56"/>
    </row>
    <row r="764" spans="1:26" ht="12.75" customHeight="1">
      <c r="A764" s="56"/>
      <c r="B764" s="56"/>
      <c r="C764" s="56"/>
      <c r="D764" s="56"/>
      <c r="E764" s="56"/>
      <c r="F764" s="56"/>
      <c r="G764" s="56"/>
      <c r="H764" s="56"/>
      <c r="I764" s="56"/>
      <c r="J764" s="56"/>
      <c r="K764" s="56"/>
      <c r="L764" s="56"/>
      <c r="M764" s="56"/>
      <c r="N764" s="56"/>
      <c r="O764" s="56"/>
      <c r="P764" s="56"/>
      <c r="Q764" s="56"/>
      <c r="R764" s="56"/>
      <c r="S764" s="56"/>
      <c r="T764" s="56"/>
      <c r="U764" s="56"/>
      <c r="V764" s="56"/>
      <c r="W764" s="56"/>
      <c r="X764" s="56"/>
      <c r="Y764" s="56"/>
      <c r="Z764" s="56"/>
    </row>
    <row r="765" spans="1:26" ht="12.75" customHeight="1">
      <c r="A765" s="56"/>
      <c r="B765" s="56"/>
      <c r="C765" s="56"/>
      <c r="D765" s="56"/>
      <c r="E765" s="56"/>
      <c r="F765" s="56"/>
      <c r="G765" s="56"/>
      <c r="H765" s="56"/>
      <c r="I765" s="56"/>
      <c r="J765" s="56"/>
      <c r="K765" s="56"/>
      <c r="L765" s="56"/>
      <c r="M765" s="56"/>
      <c r="N765" s="56"/>
      <c r="O765" s="56"/>
      <c r="P765" s="56"/>
      <c r="Q765" s="56"/>
      <c r="R765" s="56"/>
      <c r="S765" s="56"/>
      <c r="T765" s="56"/>
      <c r="U765" s="56"/>
      <c r="V765" s="56"/>
      <c r="W765" s="56"/>
      <c r="X765" s="56"/>
      <c r="Y765" s="56"/>
      <c r="Z765" s="56"/>
    </row>
    <row r="766" spans="1:26" ht="12.75" customHeight="1">
      <c r="A766" s="56"/>
      <c r="B766" s="56"/>
      <c r="C766" s="56"/>
      <c r="D766" s="56"/>
      <c r="E766" s="56"/>
      <c r="F766" s="56"/>
      <c r="G766" s="56"/>
      <c r="H766" s="56"/>
      <c r="I766" s="56"/>
      <c r="J766" s="56"/>
      <c r="K766" s="56"/>
      <c r="L766" s="56"/>
      <c r="M766" s="56"/>
      <c r="N766" s="56"/>
      <c r="O766" s="56"/>
      <c r="P766" s="56"/>
      <c r="Q766" s="56"/>
      <c r="R766" s="56"/>
      <c r="S766" s="56"/>
      <c r="T766" s="56"/>
      <c r="U766" s="56"/>
      <c r="V766" s="56"/>
      <c r="W766" s="56"/>
      <c r="X766" s="56"/>
      <c r="Y766" s="56"/>
      <c r="Z766" s="56"/>
    </row>
    <row r="767" spans="1:26" ht="12.75" customHeight="1">
      <c r="A767" s="56"/>
      <c r="B767" s="56"/>
      <c r="C767" s="56"/>
      <c r="D767" s="56"/>
      <c r="E767" s="56"/>
      <c r="F767" s="56"/>
      <c r="G767" s="56"/>
      <c r="H767" s="56"/>
      <c r="I767" s="56"/>
      <c r="J767" s="56"/>
      <c r="K767" s="56"/>
      <c r="L767" s="56"/>
      <c r="M767" s="56"/>
      <c r="N767" s="56"/>
      <c r="O767" s="56"/>
      <c r="P767" s="56"/>
      <c r="Q767" s="56"/>
      <c r="R767" s="56"/>
      <c r="S767" s="56"/>
      <c r="T767" s="56"/>
      <c r="U767" s="56"/>
      <c r="V767" s="56"/>
      <c r="W767" s="56"/>
      <c r="X767" s="56"/>
      <c r="Y767" s="56"/>
      <c r="Z767" s="56"/>
    </row>
    <row r="768" spans="1:26" ht="12.75" customHeight="1">
      <c r="A768" s="56"/>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6"/>
      <c r="Z768" s="56"/>
    </row>
    <row r="769" spans="1:26" ht="12.75" customHeight="1">
      <c r="A769" s="56"/>
      <c r="B769" s="56"/>
      <c r="C769" s="56"/>
      <c r="D769" s="56"/>
      <c r="E769" s="56"/>
      <c r="F769" s="56"/>
      <c r="G769" s="56"/>
      <c r="H769" s="56"/>
      <c r="I769" s="56"/>
      <c r="J769" s="56"/>
      <c r="K769" s="56"/>
      <c r="L769" s="56"/>
      <c r="M769" s="56"/>
      <c r="N769" s="56"/>
      <c r="O769" s="56"/>
      <c r="P769" s="56"/>
      <c r="Q769" s="56"/>
      <c r="R769" s="56"/>
      <c r="S769" s="56"/>
      <c r="T769" s="56"/>
      <c r="U769" s="56"/>
      <c r="V769" s="56"/>
      <c r="W769" s="56"/>
      <c r="X769" s="56"/>
      <c r="Y769" s="56"/>
      <c r="Z769" s="56"/>
    </row>
    <row r="770" spans="1:26" ht="12.75" customHeight="1">
      <c r="A770" s="56"/>
      <c r="B770" s="56"/>
      <c r="C770" s="56"/>
      <c r="D770" s="56"/>
      <c r="E770" s="56"/>
      <c r="F770" s="56"/>
      <c r="G770" s="56"/>
      <c r="H770" s="56"/>
      <c r="I770" s="56"/>
      <c r="J770" s="56"/>
      <c r="K770" s="56"/>
      <c r="L770" s="56"/>
      <c r="M770" s="56"/>
      <c r="N770" s="56"/>
      <c r="O770" s="56"/>
      <c r="P770" s="56"/>
      <c r="Q770" s="56"/>
      <c r="R770" s="56"/>
      <c r="S770" s="56"/>
      <c r="T770" s="56"/>
      <c r="U770" s="56"/>
      <c r="V770" s="56"/>
      <c r="W770" s="56"/>
      <c r="X770" s="56"/>
      <c r="Y770" s="56"/>
      <c r="Z770" s="56"/>
    </row>
    <row r="771" spans="1:26" ht="12.75" customHeight="1">
      <c r="A771" s="56"/>
      <c r="B771" s="56"/>
      <c r="C771" s="56"/>
      <c r="D771" s="56"/>
      <c r="E771" s="56"/>
      <c r="F771" s="56"/>
      <c r="G771" s="56"/>
      <c r="H771" s="56"/>
      <c r="I771" s="56"/>
      <c r="J771" s="56"/>
      <c r="K771" s="56"/>
      <c r="L771" s="56"/>
      <c r="M771" s="56"/>
      <c r="N771" s="56"/>
      <c r="O771" s="56"/>
      <c r="P771" s="56"/>
      <c r="Q771" s="56"/>
      <c r="R771" s="56"/>
      <c r="S771" s="56"/>
      <c r="T771" s="56"/>
      <c r="U771" s="56"/>
      <c r="V771" s="56"/>
      <c r="W771" s="56"/>
      <c r="X771" s="56"/>
      <c r="Y771" s="56"/>
      <c r="Z771" s="56"/>
    </row>
    <row r="772" spans="1:26" ht="12.75" customHeight="1">
      <c r="A772" s="56"/>
      <c r="B772" s="56"/>
      <c r="C772" s="56"/>
      <c r="D772" s="56"/>
      <c r="E772" s="56"/>
      <c r="F772" s="56"/>
      <c r="G772" s="56"/>
      <c r="H772" s="56"/>
      <c r="I772" s="56"/>
      <c r="J772" s="56"/>
      <c r="K772" s="56"/>
      <c r="L772" s="56"/>
      <c r="M772" s="56"/>
      <c r="N772" s="56"/>
      <c r="O772" s="56"/>
      <c r="P772" s="56"/>
      <c r="Q772" s="56"/>
      <c r="R772" s="56"/>
      <c r="S772" s="56"/>
      <c r="T772" s="56"/>
      <c r="U772" s="56"/>
      <c r="V772" s="56"/>
      <c r="W772" s="56"/>
      <c r="X772" s="56"/>
      <c r="Y772" s="56"/>
      <c r="Z772" s="56"/>
    </row>
    <row r="773" spans="1:26" ht="12.75" customHeight="1">
      <c r="A773" s="56"/>
      <c r="B773" s="56"/>
      <c r="C773" s="56"/>
      <c r="D773" s="56"/>
      <c r="E773" s="56"/>
      <c r="F773" s="56"/>
      <c r="G773" s="56"/>
      <c r="H773" s="56"/>
      <c r="I773" s="56"/>
      <c r="J773" s="56"/>
      <c r="K773" s="56"/>
      <c r="L773" s="56"/>
      <c r="M773" s="56"/>
      <c r="N773" s="56"/>
      <c r="O773" s="56"/>
      <c r="P773" s="56"/>
      <c r="Q773" s="56"/>
      <c r="R773" s="56"/>
      <c r="S773" s="56"/>
      <c r="T773" s="56"/>
      <c r="U773" s="56"/>
      <c r="V773" s="56"/>
      <c r="W773" s="56"/>
      <c r="X773" s="56"/>
      <c r="Y773" s="56"/>
      <c r="Z773" s="56"/>
    </row>
    <row r="774" spans="1:26" ht="12.75" customHeight="1">
      <c r="A774" s="56"/>
      <c r="B774" s="56"/>
      <c r="C774" s="56"/>
      <c r="D774" s="56"/>
      <c r="E774" s="56"/>
      <c r="F774" s="56"/>
      <c r="G774" s="56"/>
      <c r="H774" s="56"/>
      <c r="I774" s="56"/>
      <c r="J774" s="56"/>
      <c r="K774" s="56"/>
      <c r="L774" s="56"/>
      <c r="M774" s="56"/>
      <c r="N774" s="56"/>
      <c r="O774" s="56"/>
      <c r="P774" s="56"/>
      <c r="Q774" s="56"/>
      <c r="R774" s="56"/>
      <c r="S774" s="56"/>
      <c r="T774" s="56"/>
      <c r="U774" s="56"/>
      <c r="V774" s="56"/>
      <c r="W774" s="56"/>
      <c r="X774" s="56"/>
      <c r="Y774" s="56"/>
      <c r="Z774" s="56"/>
    </row>
    <row r="775" spans="1:26" ht="12.75" customHeight="1">
      <c r="A775" s="56"/>
      <c r="B775" s="56"/>
      <c r="C775" s="56"/>
      <c r="D775" s="56"/>
      <c r="E775" s="56"/>
      <c r="F775" s="56"/>
      <c r="G775" s="56"/>
      <c r="H775" s="56"/>
      <c r="I775" s="56"/>
      <c r="J775" s="56"/>
      <c r="K775" s="56"/>
      <c r="L775" s="56"/>
      <c r="M775" s="56"/>
      <c r="N775" s="56"/>
      <c r="O775" s="56"/>
      <c r="P775" s="56"/>
      <c r="Q775" s="56"/>
      <c r="R775" s="56"/>
      <c r="S775" s="56"/>
      <c r="T775" s="56"/>
      <c r="U775" s="56"/>
      <c r="V775" s="56"/>
      <c r="W775" s="56"/>
      <c r="X775" s="56"/>
      <c r="Y775" s="56"/>
      <c r="Z775" s="56"/>
    </row>
    <row r="776" spans="1:26" ht="12.75" customHeight="1">
      <c r="A776" s="56"/>
      <c r="B776" s="56"/>
      <c r="C776" s="56"/>
      <c r="D776" s="56"/>
      <c r="E776" s="56"/>
      <c r="F776" s="56"/>
      <c r="G776" s="56"/>
      <c r="H776" s="56"/>
      <c r="I776" s="56"/>
      <c r="J776" s="56"/>
      <c r="K776" s="56"/>
      <c r="L776" s="56"/>
      <c r="M776" s="56"/>
      <c r="N776" s="56"/>
      <c r="O776" s="56"/>
      <c r="P776" s="56"/>
      <c r="Q776" s="56"/>
      <c r="R776" s="56"/>
      <c r="S776" s="56"/>
      <c r="T776" s="56"/>
      <c r="U776" s="56"/>
      <c r="V776" s="56"/>
      <c r="W776" s="56"/>
      <c r="X776" s="56"/>
      <c r="Y776" s="56"/>
      <c r="Z776" s="56"/>
    </row>
    <row r="777" spans="1:26" ht="12.75" customHeight="1">
      <c r="A777" s="56"/>
      <c r="B777" s="56"/>
      <c r="C777" s="56"/>
      <c r="D777" s="56"/>
      <c r="E777" s="56"/>
      <c r="F777" s="56"/>
      <c r="G777" s="56"/>
      <c r="H777" s="56"/>
      <c r="I777" s="56"/>
      <c r="J777" s="56"/>
      <c r="K777" s="56"/>
      <c r="L777" s="56"/>
      <c r="M777" s="56"/>
      <c r="N777" s="56"/>
      <c r="O777" s="56"/>
      <c r="P777" s="56"/>
      <c r="Q777" s="56"/>
      <c r="R777" s="56"/>
      <c r="S777" s="56"/>
      <c r="T777" s="56"/>
      <c r="U777" s="56"/>
      <c r="V777" s="56"/>
      <c r="W777" s="56"/>
      <c r="X777" s="56"/>
      <c r="Y777" s="56"/>
      <c r="Z777" s="56"/>
    </row>
    <row r="778" spans="1:26" ht="12.75" customHeight="1">
      <c r="A778" s="56"/>
      <c r="B778" s="56"/>
      <c r="C778" s="56"/>
      <c r="D778" s="56"/>
      <c r="E778" s="56"/>
      <c r="F778" s="56"/>
      <c r="G778" s="56"/>
      <c r="H778" s="56"/>
      <c r="I778" s="56"/>
      <c r="J778" s="56"/>
      <c r="K778" s="56"/>
      <c r="L778" s="56"/>
      <c r="M778" s="56"/>
      <c r="N778" s="56"/>
      <c r="O778" s="56"/>
      <c r="P778" s="56"/>
      <c r="Q778" s="56"/>
      <c r="R778" s="56"/>
      <c r="S778" s="56"/>
      <c r="T778" s="56"/>
      <c r="U778" s="56"/>
      <c r="V778" s="56"/>
      <c r="W778" s="56"/>
      <c r="X778" s="56"/>
      <c r="Y778" s="56"/>
      <c r="Z778" s="56"/>
    </row>
    <row r="779" spans="1:26" ht="12.75" customHeight="1">
      <c r="A779" s="56"/>
      <c r="B779" s="56"/>
      <c r="C779" s="56"/>
      <c r="D779" s="56"/>
      <c r="E779" s="56"/>
      <c r="F779" s="56"/>
      <c r="G779" s="56"/>
      <c r="H779" s="56"/>
      <c r="I779" s="56"/>
      <c r="J779" s="56"/>
      <c r="K779" s="56"/>
      <c r="L779" s="56"/>
      <c r="M779" s="56"/>
      <c r="N779" s="56"/>
      <c r="O779" s="56"/>
      <c r="P779" s="56"/>
      <c r="Q779" s="56"/>
      <c r="R779" s="56"/>
      <c r="S779" s="56"/>
      <c r="T779" s="56"/>
      <c r="U779" s="56"/>
      <c r="V779" s="56"/>
      <c r="W779" s="56"/>
      <c r="X779" s="56"/>
      <c r="Y779" s="56"/>
      <c r="Z779" s="56"/>
    </row>
    <row r="780" spans="1:26" ht="12.75" customHeight="1">
      <c r="A780" s="56"/>
      <c r="B780" s="56"/>
      <c r="C780" s="56"/>
      <c r="D780" s="56"/>
      <c r="E780" s="56"/>
      <c r="F780" s="56"/>
      <c r="G780" s="56"/>
      <c r="H780" s="56"/>
      <c r="I780" s="56"/>
      <c r="J780" s="56"/>
      <c r="K780" s="56"/>
      <c r="L780" s="56"/>
      <c r="M780" s="56"/>
      <c r="N780" s="56"/>
      <c r="O780" s="56"/>
      <c r="P780" s="56"/>
      <c r="Q780" s="56"/>
      <c r="R780" s="56"/>
      <c r="S780" s="56"/>
      <c r="T780" s="56"/>
      <c r="U780" s="56"/>
      <c r="V780" s="56"/>
      <c r="W780" s="56"/>
      <c r="X780" s="56"/>
      <c r="Y780" s="56"/>
      <c r="Z780" s="56"/>
    </row>
    <row r="781" spans="1:26" ht="12.75" customHeight="1">
      <c r="A781" s="56"/>
      <c r="B781" s="56"/>
      <c r="C781" s="56"/>
      <c r="D781" s="56"/>
      <c r="E781" s="56"/>
      <c r="F781" s="56"/>
      <c r="G781" s="56"/>
      <c r="H781" s="56"/>
      <c r="I781" s="56"/>
      <c r="J781" s="56"/>
      <c r="K781" s="56"/>
      <c r="L781" s="56"/>
      <c r="M781" s="56"/>
      <c r="N781" s="56"/>
      <c r="O781" s="56"/>
      <c r="P781" s="56"/>
      <c r="Q781" s="56"/>
      <c r="R781" s="56"/>
      <c r="S781" s="56"/>
      <c r="T781" s="56"/>
      <c r="U781" s="56"/>
      <c r="V781" s="56"/>
      <c r="W781" s="56"/>
      <c r="X781" s="56"/>
      <c r="Y781" s="56"/>
      <c r="Z781" s="56"/>
    </row>
    <row r="782" spans="1:26" ht="12.75" customHeight="1">
      <c r="A782" s="56"/>
      <c r="B782" s="56"/>
      <c r="C782" s="56"/>
      <c r="D782" s="56"/>
      <c r="E782" s="56"/>
      <c r="F782" s="56"/>
      <c r="G782" s="56"/>
      <c r="H782" s="56"/>
      <c r="I782" s="56"/>
      <c r="J782" s="56"/>
      <c r="K782" s="56"/>
      <c r="L782" s="56"/>
      <c r="M782" s="56"/>
      <c r="N782" s="56"/>
      <c r="O782" s="56"/>
      <c r="P782" s="56"/>
      <c r="Q782" s="56"/>
      <c r="R782" s="56"/>
      <c r="S782" s="56"/>
      <c r="T782" s="56"/>
      <c r="U782" s="56"/>
      <c r="V782" s="56"/>
      <c r="W782" s="56"/>
      <c r="X782" s="56"/>
      <c r="Y782" s="56"/>
      <c r="Z782" s="56"/>
    </row>
    <row r="783" spans="1:26" ht="12.75" customHeight="1">
      <c r="A783" s="56"/>
      <c r="B783" s="56"/>
      <c r="C783" s="56"/>
      <c r="D783" s="56"/>
      <c r="E783" s="56"/>
      <c r="F783" s="56"/>
      <c r="G783" s="56"/>
      <c r="H783" s="56"/>
      <c r="I783" s="56"/>
      <c r="J783" s="56"/>
      <c r="K783" s="56"/>
      <c r="L783" s="56"/>
      <c r="M783" s="56"/>
      <c r="N783" s="56"/>
      <c r="O783" s="56"/>
      <c r="P783" s="56"/>
      <c r="Q783" s="56"/>
      <c r="R783" s="56"/>
      <c r="S783" s="56"/>
      <c r="T783" s="56"/>
      <c r="U783" s="56"/>
      <c r="V783" s="56"/>
      <c r="W783" s="56"/>
      <c r="X783" s="56"/>
      <c r="Y783" s="56"/>
      <c r="Z783" s="56"/>
    </row>
    <row r="784" spans="1:26" ht="12.75" customHeight="1">
      <c r="A784" s="56"/>
      <c r="B784" s="56"/>
      <c r="C784" s="56"/>
      <c r="D784" s="56"/>
      <c r="E784" s="56"/>
      <c r="F784" s="56"/>
      <c r="G784" s="56"/>
      <c r="H784" s="56"/>
      <c r="I784" s="56"/>
      <c r="J784" s="56"/>
      <c r="K784" s="56"/>
      <c r="L784" s="56"/>
      <c r="M784" s="56"/>
      <c r="N784" s="56"/>
      <c r="O784" s="56"/>
      <c r="P784" s="56"/>
      <c r="Q784" s="56"/>
      <c r="R784" s="56"/>
      <c r="S784" s="56"/>
      <c r="T784" s="56"/>
      <c r="U784" s="56"/>
      <c r="V784" s="56"/>
      <c r="W784" s="56"/>
      <c r="X784" s="56"/>
      <c r="Y784" s="56"/>
      <c r="Z784" s="56"/>
    </row>
    <row r="785" spans="1:26" ht="12.75" customHeight="1">
      <c r="A785" s="56"/>
      <c r="B785" s="56"/>
      <c r="C785" s="56"/>
      <c r="D785" s="56"/>
      <c r="E785" s="56"/>
      <c r="F785" s="56"/>
      <c r="G785" s="56"/>
      <c r="H785" s="56"/>
      <c r="I785" s="56"/>
      <c r="J785" s="56"/>
      <c r="K785" s="56"/>
      <c r="L785" s="56"/>
      <c r="M785" s="56"/>
      <c r="N785" s="56"/>
      <c r="O785" s="56"/>
      <c r="P785" s="56"/>
      <c r="Q785" s="56"/>
      <c r="R785" s="56"/>
      <c r="S785" s="56"/>
      <c r="T785" s="56"/>
      <c r="U785" s="56"/>
      <c r="V785" s="56"/>
      <c r="W785" s="56"/>
      <c r="X785" s="56"/>
      <c r="Y785" s="56"/>
      <c r="Z785" s="56"/>
    </row>
    <row r="786" spans="1:26" ht="12.75" customHeight="1">
      <c r="A786" s="56"/>
      <c r="B786" s="56"/>
      <c r="C786" s="56"/>
      <c r="D786" s="56"/>
      <c r="E786" s="56"/>
      <c r="F786" s="56"/>
      <c r="G786" s="56"/>
      <c r="H786" s="56"/>
      <c r="I786" s="56"/>
      <c r="J786" s="56"/>
      <c r="K786" s="56"/>
      <c r="L786" s="56"/>
      <c r="M786" s="56"/>
      <c r="N786" s="56"/>
      <c r="O786" s="56"/>
      <c r="P786" s="56"/>
      <c r="Q786" s="56"/>
      <c r="R786" s="56"/>
      <c r="S786" s="56"/>
      <c r="T786" s="56"/>
      <c r="U786" s="56"/>
      <c r="V786" s="56"/>
      <c r="W786" s="56"/>
      <c r="X786" s="56"/>
      <c r="Y786" s="56"/>
      <c r="Z786" s="56"/>
    </row>
    <row r="787" spans="1:26" ht="12.75" customHeight="1">
      <c r="A787" s="56"/>
      <c r="B787" s="56"/>
      <c r="C787" s="56"/>
      <c r="D787" s="56"/>
      <c r="E787" s="56"/>
      <c r="F787" s="56"/>
      <c r="G787" s="56"/>
      <c r="H787" s="56"/>
      <c r="I787" s="56"/>
      <c r="J787" s="56"/>
      <c r="K787" s="56"/>
      <c r="L787" s="56"/>
      <c r="M787" s="56"/>
      <c r="N787" s="56"/>
      <c r="O787" s="56"/>
      <c r="P787" s="56"/>
      <c r="Q787" s="56"/>
      <c r="R787" s="56"/>
      <c r="S787" s="56"/>
      <c r="T787" s="56"/>
      <c r="U787" s="56"/>
      <c r="V787" s="56"/>
      <c r="W787" s="56"/>
      <c r="X787" s="56"/>
      <c r="Y787" s="56"/>
      <c r="Z787" s="56"/>
    </row>
    <row r="788" spans="1:26" ht="12.75" customHeight="1">
      <c r="A788" s="56"/>
      <c r="B788" s="56"/>
      <c r="C788" s="56"/>
      <c r="D788" s="56"/>
      <c r="E788" s="56"/>
      <c r="F788" s="56"/>
      <c r="G788" s="56"/>
      <c r="H788" s="56"/>
      <c r="I788" s="56"/>
      <c r="J788" s="56"/>
      <c r="K788" s="56"/>
      <c r="L788" s="56"/>
      <c r="M788" s="56"/>
      <c r="N788" s="56"/>
      <c r="O788" s="56"/>
      <c r="P788" s="56"/>
      <c r="Q788" s="56"/>
      <c r="R788" s="56"/>
      <c r="S788" s="56"/>
      <c r="T788" s="56"/>
      <c r="U788" s="56"/>
      <c r="V788" s="56"/>
      <c r="W788" s="56"/>
      <c r="X788" s="56"/>
      <c r="Y788" s="56"/>
      <c r="Z788" s="56"/>
    </row>
    <row r="789" spans="1:26" ht="12.75" customHeight="1">
      <c r="A789" s="56"/>
      <c r="B789" s="56"/>
      <c r="C789" s="56"/>
      <c r="D789" s="56"/>
      <c r="E789" s="56"/>
      <c r="F789" s="56"/>
      <c r="G789" s="56"/>
      <c r="H789" s="56"/>
      <c r="I789" s="56"/>
      <c r="J789" s="56"/>
      <c r="K789" s="56"/>
      <c r="L789" s="56"/>
      <c r="M789" s="56"/>
      <c r="N789" s="56"/>
      <c r="O789" s="56"/>
      <c r="P789" s="56"/>
      <c r="Q789" s="56"/>
      <c r="R789" s="56"/>
      <c r="S789" s="56"/>
      <c r="T789" s="56"/>
      <c r="U789" s="56"/>
      <c r="V789" s="56"/>
      <c r="W789" s="56"/>
      <c r="X789" s="56"/>
      <c r="Y789" s="56"/>
      <c r="Z789" s="56"/>
    </row>
    <row r="790" spans="1:26" ht="12.75" customHeight="1">
      <c r="A790" s="56"/>
      <c r="B790" s="56"/>
      <c r="C790" s="56"/>
      <c r="D790" s="56"/>
      <c r="E790" s="56"/>
      <c r="F790" s="56"/>
      <c r="G790" s="56"/>
      <c r="H790" s="56"/>
      <c r="I790" s="56"/>
      <c r="J790" s="56"/>
      <c r="K790" s="56"/>
      <c r="L790" s="56"/>
      <c r="M790" s="56"/>
      <c r="N790" s="56"/>
      <c r="O790" s="56"/>
      <c r="P790" s="56"/>
      <c r="Q790" s="56"/>
      <c r="R790" s="56"/>
      <c r="S790" s="56"/>
      <c r="T790" s="56"/>
      <c r="U790" s="56"/>
      <c r="V790" s="56"/>
      <c r="W790" s="56"/>
      <c r="X790" s="56"/>
      <c r="Y790" s="56"/>
      <c r="Z790" s="56"/>
    </row>
    <row r="791" spans="1:26" ht="12.75" customHeight="1">
      <c r="A791" s="56"/>
      <c r="B791" s="56"/>
      <c r="C791" s="56"/>
      <c r="D791" s="56"/>
      <c r="E791" s="56"/>
      <c r="F791" s="56"/>
      <c r="G791" s="56"/>
      <c r="H791" s="56"/>
      <c r="I791" s="56"/>
      <c r="J791" s="56"/>
      <c r="K791" s="56"/>
      <c r="L791" s="56"/>
      <c r="M791" s="56"/>
      <c r="N791" s="56"/>
      <c r="O791" s="56"/>
      <c r="P791" s="56"/>
      <c r="Q791" s="56"/>
      <c r="R791" s="56"/>
      <c r="S791" s="56"/>
      <c r="T791" s="56"/>
      <c r="U791" s="56"/>
      <c r="V791" s="56"/>
      <c r="W791" s="56"/>
      <c r="X791" s="56"/>
      <c r="Y791" s="56"/>
      <c r="Z791" s="56"/>
    </row>
    <row r="792" spans="1:26" ht="12.75" customHeight="1">
      <c r="A792" s="56"/>
      <c r="B792" s="56"/>
      <c r="C792" s="56"/>
      <c r="D792" s="56"/>
      <c r="E792" s="56"/>
      <c r="F792" s="56"/>
      <c r="G792" s="56"/>
      <c r="H792" s="56"/>
      <c r="I792" s="56"/>
      <c r="J792" s="56"/>
      <c r="K792" s="56"/>
      <c r="L792" s="56"/>
      <c r="M792" s="56"/>
      <c r="N792" s="56"/>
      <c r="O792" s="56"/>
      <c r="P792" s="56"/>
      <c r="Q792" s="56"/>
      <c r="R792" s="56"/>
      <c r="S792" s="56"/>
      <c r="T792" s="56"/>
      <c r="U792" s="56"/>
      <c r="V792" s="56"/>
      <c r="W792" s="56"/>
      <c r="X792" s="56"/>
      <c r="Y792" s="56"/>
      <c r="Z792" s="56"/>
    </row>
    <row r="793" spans="1:26" ht="12.75" customHeight="1">
      <c r="A793" s="56"/>
      <c r="B793" s="56"/>
      <c r="C793" s="56"/>
      <c r="D793" s="56"/>
      <c r="E793" s="56"/>
      <c r="F793" s="56"/>
      <c r="G793" s="56"/>
      <c r="H793" s="56"/>
      <c r="I793" s="56"/>
      <c r="J793" s="56"/>
      <c r="K793" s="56"/>
      <c r="L793" s="56"/>
      <c r="M793" s="56"/>
      <c r="N793" s="56"/>
      <c r="O793" s="56"/>
      <c r="P793" s="56"/>
      <c r="Q793" s="56"/>
      <c r="R793" s="56"/>
      <c r="S793" s="56"/>
      <c r="T793" s="56"/>
      <c r="U793" s="56"/>
      <c r="V793" s="56"/>
      <c r="W793" s="56"/>
      <c r="X793" s="56"/>
      <c r="Y793" s="56"/>
      <c r="Z793" s="56"/>
    </row>
    <row r="794" spans="1:26" ht="12.75" customHeight="1">
      <c r="A794" s="56"/>
      <c r="B794" s="56"/>
      <c r="C794" s="56"/>
      <c r="D794" s="56"/>
      <c r="E794" s="56"/>
      <c r="F794" s="56"/>
      <c r="G794" s="56"/>
      <c r="H794" s="56"/>
      <c r="I794" s="56"/>
      <c r="J794" s="56"/>
      <c r="K794" s="56"/>
      <c r="L794" s="56"/>
      <c r="M794" s="56"/>
      <c r="N794" s="56"/>
      <c r="O794" s="56"/>
      <c r="P794" s="56"/>
      <c r="Q794" s="56"/>
      <c r="R794" s="56"/>
      <c r="S794" s="56"/>
      <c r="T794" s="56"/>
      <c r="U794" s="56"/>
      <c r="V794" s="56"/>
      <c r="W794" s="56"/>
      <c r="X794" s="56"/>
      <c r="Y794" s="56"/>
      <c r="Z794" s="56"/>
    </row>
    <row r="795" spans="1:26" ht="12.75" customHeight="1">
      <c r="A795" s="56"/>
      <c r="B795" s="56"/>
      <c r="C795" s="56"/>
      <c r="D795" s="56"/>
      <c r="E795" s="56"/>
      <c r="F795" s="56"/>
      <c r="G795" s="56"/>
      <c r="H795" s="56"/>
      <c r="I795" s="56"/>
      <c r="J795" s="56"/>
      <c r="K795" s="56"/>
      <c r="L795" s="56"/>
      <c r="M795" s="56"/>
      <c r="N795" s="56"/>
      <c r="O795" s="56"/>
      <c r="P795" s="56"/>
      <c r="Q795" s="56"/>
      <c r="R795" s="56"/>
      <c r="S795" s="56"/>
      <c r="T795" s="56"/>
      <c r="U795" s="56"/>
      <c r="V795" s="56"/>
      <c r="W795" s="56"/>
      <c r="X795" s="56"/>
      <c r="Y795" s="56"/>
      <c r="Z795" s="56"/>
    </row>
    <row r="796" spans="1:26" ht="12.75" customHeight="1">
      <c r="A796" s="56"/>
      <c r="B796" s="56"/>
      <c r="C796" s="56"/>
      <c r="D796" s="56"/>
      <c r="E796" s="56"/>
      <c r="F796" s="56"/>
      <c r="G796" s="56"/>
      <c r="H796" s="56"/>
      <c r="I796" s="56"/>
      <c r="J796" s="56"/>
      <c r="K796" s="56"/>
      <c r="L796" s="56"/>
      <c r="M796" s="56"/>
      <c r="N796" s="56"/>
      <c r="O796" s="56"/>
      <c r="P796" s="56"/>
      <c r="Q796" s="56"/>
      <c r="R796" s="56"/>
      <c r="S796" s="56"/>
      <c r="T796" s="56"/>
      <c r="U796" s="56"/>
      <c r="V796" s="56"/>
      <c r="W796" s="56"/>
      <c r="X796" s="56"/>
      <c r="Y796" s="56"/>
      <c r="Z796" s="56"/>
    </row>
    <row r="797" spans="1:26" ht="12.75" customHeight="1">
      <c r="A797" s="56"/>
      <c r="B797" s="56"/>
      <c r="C797" s="56"/>
      <c r="D797" s="56"/>
      <c r="E797" s="56"/>
      <c r="F797" s="56"/>
      <c r="G797" s="56"/>
      <c r="H797" s="56"/>
      <c r="I797" s="56"/>
      <c r="J797" s="56"/>
      <c r="K797" s="56"/>
      <c r="L797" s="56"/>
      <c r="M797" s="56"/>
      <c r="N797" s="56"/>
      <c r="O797" s="56"/>
      <c r="P797" s="56"/>
      <c r="Q797" s="56"/>
      <c r="R797" s="56"/>
      <c r="S797" s="56"/>
      <c r="T797" s="56"/>
      <c r="U797" s="56"/>
      <c r="V797" s="56"/>
      <c r="W797" s="56"/>
      <c r="X797" s="56"/>
      <c r="Y797" s="56"/>
      <c r="Z797" s="56"/>
    </row>
    <row r="798" spans="1:26" ht="12.75" customHeight="1">
      <c r="A798" s="56"/>
      <c r="B798" s="56"/>
      <c r="C798" s="56"/>
      <c r="D798" s="56"/>
      <c r="E798" s="56"/>
      <c r="F798" s="56"/>
      <c r="G798" s="56"/>
      <c r="H798" s="56"/>
      <c r="I798" s="56"/>
      <c r="J798" s="56"/>
      <c r="K798" s="56"/>
      <c r="L798" s="56"/>
      <c r="M798" s="56"/>
      <c r="N798" s="56"/>
      <c r="O798" s="56"/>
      <c r="P798" s="56"/>
      <c r="Q798" s="56"/>
      <c r="R798" s="56"/>
      <c r="S798" s="56"/>
      <c r="T798" s="56"/>
      <c r="U798" s="56"/>
      <c r="V798" s="56"/>
      <c r="W798" s="56"/>
      <c r="X798" s="56"/>
      <c r="Y798" s="56"/>
      <c r="Z798" s="56"/>
    </row>
    <row r="799" spans="1:26" ht="12.75" customHeight="1">
      <c r="A799" s="56"/>
      <c r="B799" s="56"/>
      <c r="C799" s="56"/>
      <c r="D799" s="56"/>
      <c r="E799" s="56"/>
      <c r="F799" s="56"/>
      <c r="G799" s="56"/>
      <c r="H799" s="56"/>
      <c r="I799" s="56"/>
      <c r="J799" s="56"/>
      <c r="K799" s="56"/>
      <c r="L799" s="56"/>
      <c r="M799" s="56"/>
      <c r="N799" s="56"/>
      <c r="O799" s="56"/>
      <c r="P799" s="56"/>
      <c r="Q799" s="56"/>
      <c r="R799" s="56"/>
      <c r="S799" s="56"/>
      <c r="T799" s="56"/>
      <c r="U799" s="56"/>
      <c r="V799" s="56"/>
      <c r="W799" s="56"/>
      <c r="X799" s="56"/>
      <c r="Y799" s="56"/>
      <c r="Z799" s="56"/>
    </row>
    <row r="800" spans="1:26" ht="12.75" customHeight="1">
      <c r="A800" s="56"/>
      <c r="B800" s="56"/>
      <c r="C800" s="56"/>
      <c r="D800" s="56"/>
      <c r="E800" s="56"/>
      <c r="F800" s="56"/>
      <c r="G800" s="56"/>
      <c r="H800" s="56"/>
      <c r="I800" s="56"/>
      <c r="J800" s="56"/>
      <c r="K800" s="56"/>
      <c r="L800" s="56"/>
      <c r="M800" s="56"/>
      <c r="N800" s="56"/>
      <c r="O800" s="56"/>
      <c r="P800" s="56"/>
      <c r="Q800" s="56"/>
      <c r="R800" s="56"/>
      <c r="S800" s="56"/>
      <c r="T800" s="56"/>
      <c r="U800" s="56"/>
      <c r="V800" s="56"/>
      <c r="W800" s="56"/>
      <c r="X800" s="56"/>
      <c r="Y800" s="56"/>
      <c r="Z800" s="56"/>
    </row>
    <row r="801" spans="1:26" ht="12.75" customHeight="1">
      <c r="A801" s="56"/>
      <c r="B801" s="56"/>
      <c r="C801" s="56"/>
      <c r="D801" s="56"/>
      <c r="E801" s="56"/>
      <c r="F801" s="56"/>
      <c r="G801" s="56"/>
      <c r="H801" s="56"/>
      <c r="I801" s="56"/>
      <c r="J801" s="56"/>
      <c r="K801" s="56"/>
      <c r="L801" s="56"/>
      <c r="M801" s="56"/>
      <c r="N801" s="56"/>
      <c r="O801" s="56"/>
      <c r="P801" s="56"/>
      <c r="Q801" s="56"/>
      <c r="R801" s="56"/>
      <c r="S801" s="56"/>
      <c r="T801" s="56"/>
      <c r="U801" s="56"/>
      <c r="V801" s="56"/>
      <c r="W801" s="56"/>
      <c r="X801" s="56"/>
      <c r="Y801" s="56"/>
      <c r="Z801" s="56"/>
    </row>
    <row r="802" spans="1:26" ht="12.75" customHeight="1">
      <c r="A802" s="56"/>
      <c r="B802" s="56"/>
      <c r="C802" s="56"/>
      <c r="D802" s="56"/>
      <c r="E802" s="56"/>
      <c r="F802" s="56"/>
      <c r="G802" s="56"/>
      <c r="H802" s="56"/>
      <c r="I802" s="56"/>
      <c r="J802" s="56"/>
      <c r="K802" s="56"/>
      <c r="L802" s="56"/>
      <c r="M802" s="56"/>
      <c r="N802" s="56"/>
      <c r="O802" s="56"/>
      <c r="P802" s="56"/>
      <c r="Q802" s="56"/>
      <c r="R802" s="56"/>
      <c r="S802" s="56"/>
      <c r="T802" s="56"/>
      <c r="U802" s="56"/>
      <c r="V802" s="56"/>
      <c r="W802" s="56"/>
      <c r="X802" s="56"/>
      <c r="Y802" s="56"/>
      <c r="Z802" s="56"/>
    </row>
    <row r="803" spans="1:26" ht="12.75" customHeight="1">
      <c r="A803" s="56"/>
      <c r="B803" s="56"/>
      <c r="C803" s="56"/>
      <c r="D803" s="56"/>
      <c r="E803" s="56"/>
      <c r="F803" s="56"/>
      <c r="G803" s="56"/>
      <c r="H803" s="56"/>
      <c r="I803" s="56"/>
      <c r="J803" s="56"/>
      <c r="K803" s="56"/>
      <c r="L803" s="56"/>
      <c r="M803" s="56"/>
      <c r="N803" s="56"/>
      <c r="O803" s="56"/>
      <c r="P803" s="56"/>
      <c r="Q803" s="56"/>
      <c r="R803" s="56"/>
      <c r="S803" s="56"/>
      <c r="T803" s="56"/>
      <c r="U803" s="56"/>
      <c r="V803" s="56"/>
      <c r="W803" s="56"/>
      <c r="X803" s="56"/>
      <c r="Y803" s="56"/>
      <c r="Z803" s="56"/>
    </row>
    <row r="804" spans="1:26" ht="12.75" customHeight="1">
      <c r="A804" s="56"/>
      <c r="B804" s="56"/>
      <c r="C804" s="56"/>
      <c r="D804" s="56"/>
      <c r="E804" s="56"/>
      <c r="F804" s="56"/>
      <c r="G804" s="56"/>
      <c r="H804" s="56"/>
      <c r="I804" s="56"/>
      <c r="J804" s="56"/>
      <c r="K804" s="56"/>
      <c r="L804" s="56"/>
      <c r="M804" s="56"/>
      <c r="N804" s="56"/>
      <c r="O804" s="56"/>
      <c r="P804" s="56"/>
      <c r="Q804" s="56"/>
      <c r="R804" s="56"/>
      <c r="S804" s="56"/>
      <c r="T804" s="56"/>
      <c r="U804" s="56"/>
      <c r="V804" s="56"/>
      <c r="W804" s="56"/>
      <c r="X804" s="56"/>
      <c r="Y804" s="56"/>
      <c r="Z804" s="56"/>
    </row>
    <row r="805" spans="1:26" ht="12.75" customHeight="1">
      <c r="A805" s="56"/>
      <c r="B805" s="56"/>
      <c r="C805" s="56"/>
      <c r="D805" s="56"/>
      <c r="E805" s="56"/>
      <c r="F805" s="56"/>
      <c r="G805" s="56"/>
      <c r="H805" s="56"/>
      <c r="I805" s="56"/>
      <c r="J805" s="56"/>
      <c r="K805" s="56"/>
      <c r="L805" s="56"/>
      <c r="M805" s="56"/>
      <c r="N805" s="56"/>
      <c r="O805" s="56"/>
      <c r="P805" s="56"/>
      <c r="Q805" s="56"/>
      <c r="R805" s="56"/>
      <c r="S805" s="56"/>
      <c r="T805" s="56"/>
      <c r="U805" s="56"/>
      <c r="V805" s="56"/>
      <c r="W805" s="56"/>
      <c r="X805" s="56"/>
      <c r="Y805" s="56"/>
      <c r="Z805" s="56"/>
    </row>
    <row r="806" spans="1:26" ht="12.75" customHeight="1">
      <c r="A806" s="56"/>
      <c r="B806" s="56"/>
      <c r="C806" s="56"/>
      <c r="D806" s="56"/>
      <c r="E806" s="56"/>
      <c r="F806" s="56"/>
      <c r="G806" s="56"/>
      <c r="H806" s="56"/>
      <c r="I806" s="56"/>
      <c r="J806" s="56"/>
      <c r="K806" s="56"/>
      <c r="L806" s="56"/>
      <c r="M806" s="56"/>
      <c r="N806" s="56"/>
      <c r="O806" s="56"/>
      <c r="P806" s="56"/>
      <c r="Q806" s="56"/>
      <c r="R806" s="56"/>
      <c r="S806" s="56"/>
      <c r="T806" s="56"/>
      <c r="U806" s="56"/>
      <c r="V806" s="56"/>
      <c r="W806" s="56"/>
      <c r="X806" s="56"/>
      <c r="Y806" s="56"/>
      <c r="Z806" s="56"/>
    </row>
    <row r="807" spans="1:26" ht="12.75" customHeight="1">
      <c r="A807" s="56"/>
      <c r="B807" s="56"/>
      <c r="C807" s="56"/>
      <c r="D807" s="56"/>
      <c r="E807" s="56"/>
      <c r="F807" s="56"/>
      <c r="G807" s="56"/>
      <c r="H807" s="56"/>
      <c r="I807" s="56"/>
      <c r="J807" s="56"/>
      <c r="K807" s="56"/>
      <c r="L807" s="56"/>
      <c r="M807" s="56"/>
      <c r="N807" s="56"/>
      <c r="O807" s="56"/>
      <c r="P807" s="56"/>
      <c r="Q807" s="56"/>
      <c r="R807" s="56"/>
      <c r="S807" s="56"/>
      <c r="T807" s="56"/>
      <c r="U807" s="56"/>
      <c r="V807" s="56"/>
      <c r="W807" s="56"/>
      <c r="X807" s="56"/>
      <c r="Y807" s="56"/>
      <c r="Z807" s="56"/>
    </row>
    <row r="808" spans="1:26" ht="12.75" customHeight="1">
      <c r="A808" s="56"/>
      <c r="B808" s="56"/>
      <c r="C808" s="56"/>
      <c r="D808" s="56"/>
      <c r="E808" s="56"/>
      <c r="F808" s="56"/>
      <c r="G808" s="56"/>
      <c r="H808" s="56"/>
      <c r="I808" s="56"/>
      <c r="J808" s="56"/>
      <c r="K808" s="56"/>
      <c r="L808" s="56"/>
      <c r="M808" s="56"/>
      <c r="N808" s="56"/>
      <c r="O808" s="56"/>
      <c r="P808" s="56"/>
      <c r="Q808" s="56"/>
      <c r="R808" s="56"/>
      <c r="S808" s="56"/>
      <c r="T808" s="56"/>
      <c r="U808" s="56"/>
      <c r="V808" s="56"/>
      <c r="W808" s="56"/>
      <c r="X808" s="56"/>
      <c r="Y808" s="56"/>
      <c r="Z808" s="56"/>
    </row>
    <row r="809" spans="1:26" ht="12.75" customHeight="1">
      <c r="A809" s="56"/>
      <c r="B809" s="56"/>
      <c r="C809" s="56"/>
      <c r="D809" s="56"/>
      <c r="E809" s="56"/>
      <c r="F809" s="56"/>
      <c r="G809" s="56"/>
      <c r="H809" s="56"/>
      <c r="I809" s="56"/>
      <c r="J809" s="56"/>
      <c r="K809" s="56"/>
      <c r="L809" s="56"/>
      <c r="M809" s="56"/>
      <c r="N809" s="56"/>
      <c r="O809" s="56"/>
      <c r="P809" s="56"/>
      <c r="Q809" s="56"/>
      <c r="R809" s="56"/>
      <c r="S809" s="56"/>
      <c r="T809" s="56"/>
      <c r="U809" s="56"/>
      <c r="V809" s="56"/>
      <c r="W809" s="56"/>
      <c r="X809" s="56"/>
      <c r="Y809" s="56"/>
      <c r="Z809" s="56"/>
    </row>
    <row r="810" spans="1:26" ht="12.75" customHeight="1">
      <c r="A810" s="56"/>
      <c r="B810" s="56"/>
      <c r="C810" s="56"/>
      <c r="D810" s="56"/>
      <c r="E810" s="56"/>
      <c r="F810" s="56"/>
      <c r="G810" s="56"/>
      <c r="H810" s="56"/>
      <c r="I810" s="56"/>
      <c r="J810" s="56"/>
      <c r="K810" s="56"/>
      <c r="L810" s="56"/>
      <c r="M810" s="56"/>
      <c r="N810" s="56"/>
      <c r="O810" s="56"/>
      <c r="P810" s="56"/>
      <c r="Q810" s="56"/>
      <c r="R810" s="56"/>
      <c r="S810" s="56"/>
      <c r="T810" s="56"/>
      <c r="U810" s="56"/>
      <c r="V810" s="56"/>
      <c r="W810" s="56"/>
      <c r="X810" s="56"/>
      <c r="Y810" s="56"/>
      <c r="Z810" s="56"/>
    </row>
    <row r="811" spans="1:26" ht="12.75" customHeight="1">
      <c r="A811" s="56"/>
      <c r="B811" s="56"/>
      <c r="C811" s="56"/>
      <c r="D811" s="56"/>
      <c r="E811" s="56"/>
      <c r="F811" s="56"/>
      <c r="G811" s="56"/>
      <c r="H811" s="56"/>
      <c r="I811" s="56"/>
      <c r="J811" s="56"/>
      <c r="K811" s="56"/>
      <c r="L811" s="56"/>
      <c r="M811" s="56"/>
      <c r="N811" s="56"/>
      <c r="O811" s="56"/>
      <c r="P811" s="56"/>
      <c r="Q811" s="56"/>
      <c r="R811" s="56"/>
      <c r="S811" s="56"/>
      <c r="T811" s="56"/>
      <c r="U811" s="56"/>
      <c r="V811" s="56"/>
      <c r="W811" s="56"/>
      <c r="X811" s="56"/>
      <c r="Y811" s="56"/>
      <c r="Z811" s="56"/>
    </row>
    <row r="812" spans="1:26" ht="12.75" customHeight="1">
      <c r="A812" s="56"/>
      <c r="B812" s="56"/>
      <c r="C812" s="56"/>
      <c r="D812" s="56"/>
      <c r="E812" s="56"/>
      <c r="F812" s="56"/>
      <c r="G812" s="56"/>
      <c r="H812" s="56"/>
      <c r="I812" s="56"/>
      <c r="J812" s="56"/>
      <c r="K812" s="56"/>
      <c r="L812" s="56"/>
      <c r="M812" s="56"/>
      <c r="N812" s="56"/>
      <c r="O812" s="56"/>
      <c r="P812" s="56"/>
      <c r="Q812" s="56"/>
      <c r="R812" s="56"/>
      <c r="S812" s="56"/>
      <c r="T812" s="56"/>
      <c r="U812" s="56"/>
      <c r="V812" s="56"/>
      <c r="W812" s="56"/>
      <c r="X812" s="56"/>
      <c r="Y812" s="56"/>
      <c r="Z812" s="56"/>
    </row>
    <row r="813" spans="1:26" ht="12.75" customHeight="1">
      <c r="A813" s="56"/>
      <c r="B813" s="56"/>
      <c r="C813" s="56"/>
      <c r="D813" s="56"/>
      <c r="E813" s="56"/>
      <c r="F813" s="56"/>
      <c r="G813" s="56"/>
      <c r="H813" s="56"/>
      <c r="I813" s="56"/>
      <c r="J813" s="56"/>
      <c r="K813" s="56"/>
      <c r="L813" s="56"/>
      <c r="M813" s="56"/>
      <c r="N813" s="56"/>
      <c r="O813" s="56"/>
      <c r="P813" s="56"/>
      <c r="Q813" s="56"/>
      <c r="R813" s="56"/>
      <c r="S813" s="56"/>
      <c r="T813" s="56"/>
      <c r="U813" s="56"/>
      <c r="V813" s="56"/>
      <c r="W813" s="56"/>
      <c r="X813" s="56"/>
      <c r="Y813" s="56"/>
      <c r="Z813" s="56"/>
    </row>
    <row r="814" spans="1:26" ht="12.75" customHeight="1">
      <c r="A814" s="56"/>
      <c r="B814" s="56"/>
      <c r="C814" s="56"/>
      <c r="D814" s="56"/>
      <c r="E814" s="56"/>
      <c r="F814" s="56"/>
      <c r="G814" s="56"/>
      <c r="H814" s="56"/>
      <c r="I814" s="56"/>
      <c r="J814" s="56"/>
      <c r="K814" s="56"/>
      <c r="L814" s="56"/>
      <c r="M814" s="56"/>
      <c r="N814" s="56"/>
      <c r="O814" s="56"/>
      <c r="P814" s="56"/>
      <c r="Q814" s="56"/>
      <c r="R814" s="56"/>
      <c r="S814" s="56"/>
      <c r="T814" s="56"/>
      <c r="U814" s="56"/>
      <c r="V814" s="56"/>
      <c r="W814" s="56"/>
      <c r="X814" s="56"/>
      <c r="Y814" s="56"/>
      <c r="Z814" s="56"/>
    </row>
    <row r="815" spans="1:26" ht="12.75" customHeight="1">
      <c r="A815" s="56"/>
      <c r="B815" s="56"/>
      <c r="C815" s="56"/>
      <c r="D815" s="56"/>
      <c r="E815" s="56"/>
      <c r="F815" s="56"/>
      <c r="G815" s="56"/>
      <c r="H815" s="56"/>
      <c r="I815" s="56"/>
      <c r="J815" s="56"/>
      <c r="K815" s="56"/>
      <c r="L815" s="56"/>
      <c r="M815" s="56"/>
      <c r="N815" s="56"/>
      <c r="O815" s="56"/>
      <c r="P815" s="56"/>
      <c r="Q815" s="56"/>
      <c r="R815" s="56"/>
      <c r="S815" s="56"/>
      <c r="T815" s="56"/>
      <c r="U815" s="56"/>
      <c r="V815" s="56"/>
      <c r="W815" s="56"/>
      <c r="X815" s="56"/>
      <c r="Y815" s="56"/>
      <c r="Z815" s="56"/>
    </row>
    <row r="816" spans="1:26" ht="12.75" customHeight="1">
      <c r="A816" s="56"/>
      <c r="B816" s="56"/>
      <c r="C816" s="56"/>
      <c r="D816" s="56"/>
      <c r="E816" s="56"/>
      <c r="F816" s="56"/>
      <c r="G816" s="56"/>
      <c r="H816" s="56"/>
      <c r="I816" s="56"/>
      <c r="J816" s="56"/>
      <c r="K816" s="56"/>
      <c r="L816" s="56"/>
      <c r="M816" s="56"/>
      <c r="N816" s="56"/>
      <c r="O816" s="56"/>
      <c r="P816" s="56"/>
      <c r="Q816" s="56"/>
      <c r="R816" s="56"/>
      <c r="S816" s="56"/>
      <c r="T816" s="56"/>
      <c r="U816" s="56"/>
      <c r="V816" s="56"/>
      <c r="W816" s="56"/>
      <c r="X816" s="56"/>
      <c r="Y816" s="56"/>
      <c r="Z816" s="56"/>
    </row>
    <row r="817" spans="1:26" ht="12.75" customHeight="1">
      <c r="A817" s="56"/>
      <c r="B817" s="56"/>
      <c r="C817" s="56"/>
      <c r="D817" s="56"/>
      <c r="E817" s="56"/>
      <c r="F817" s="56"/>
      <c r="G817" s="56"/>
      <c r="H817" s="56"/>
      <c r="I817" s="56"/>
      <c r="J817" s="56"/>
      <c r="K817" s="56"/>
      <c r="L817" s="56"/>
      <c r="M817" s="56"/>
      <c r="N817" s="56"/>
      <c r="O817" s="56"/>
      <c r="P817" s="56"/>
      <c r="Q817" s="56"/>
      <c r="R817" s="56"/>
      <c r="S817" s="56"/>
      <c r="T817" s="56"/>
      <c r="U817" s="56"/>
      <c r="V817" s="56"/>
      <c r="W817" s="56"/>
      <c r="X817" s="56"/>
      <c r="Y817" s="56"/>
      <c r="Z817" s="56"/>
    </row>
    <row r="818" spans="1:26" ht="12.75" customHeight="1">
      <c r="A818" s="56"/>
      <c r="B818" s="56"/>
      <c r="C818" s="56"/>
      <c r="D818" s="56"/>
      <c r="E818" s="56"/>
      <c r="F818" s="56"/>
      <c r="G818" s="56"/>
      <c r="H818" s="56"/>
      <c r="I818" s="56"/>
      <c r="J818" s="56"/>
      <c r="K818" s="56"/>
      <c r="L818" s="56"/>
      <c r="M818" s="56"/>
      <c r="N818" s="56"/>
      <c r="O818" s="56"/>
      <c r="P818" s="56"/>
      <c r="Q818" s="56"/>
      <c r="R818" s="56"/>
      <c r="S818" s="56"/>
      <c r="T818" s="56"/>
      <c r="U818" s="56"/>
      <c r="V818" s="56"/>
      <c r="W818" s="56"/>
      <c r="X818" s="56"/>
      <c r="Y818" s="56"/>
      <c r="Z818" s="56"/>
    </row>
    <row r="819" spans="1:26" ht="12.75" customHeight="1">
      <c r="A819" s="56"/>
      <c r="B819" s="56"/>
      <c r="C819" s="56"/>
      <c r="D819" s="56"/>
      <c r="E819" s="56"/>
      <c r="F819" s="56"/>
      <c r="G819" s="56"/>
      <c r="H819" s="56"/>
      <c r="I819" s="56"/>
      <c r="J819" s="56"/>
      <c r="K819" s="56"/>
      <c r="L819" s="56"/>
      <c r="M819" s="56"/>
      <c r="N819" s="56"/>
      <c r="O819" s="56"/>
      <c r="P819" s="56"/>
      <c r="Q819" s="56"/>
      <c r="R819" s="56"/>
      <c r="S819" s="56"/>
      <c r="T819" s="56"/>
      <c r="U819" s="56"/>
      <c r="V819" s="56"/>
      <c r="W819" s="56"/>
      <c r="X819" s="56"/>
      <c r="Y819" s="56"/>
      <c r="Z819" s="56"/>
    </row>
    <row r="820" spans="1:26" ht="12.75" customHeight="1">
      <c r="A820" s="56"/>
      <c r="B820" s="56"/>
      <c r="C820" s="56"/>
      <c r="D820" s="56"/>
      <c r="E820" s="56"/>
      <c r="F820" s="56"/>
      <c r="G820" s="56"/>
      <c r="H820" s="56"/>
      <c r="I820" s="56"/>
      <c r="J820" s="56"/>
      <c r="K820" s="56"/>
      <c r="L820" s="56"/>
      <c r="M820" s="56"/>
      <c r="N820" s="56"/>
      <c r="O820" s="56"/>
      <c r="P820" s="56"/>
      <c r="Q820" s="56"/>
      <c r="R820" s="56"/>
      <c r="S820" s="56"/>
      <c r="T820" s="56"/>
      <c r="U820" s="56"/>
      <c r="V820" s="56"/>
      <c r="W820" s="56"/>
      <c r="X820" s="56"/>
      <c r="Y820" s="56"/>
      <c r="Z820" s="56"/>
    </row>
    <row r="821" spans="1:26" ht="12.75" customHeight="1">
      <c r="A821" s="56"/>
      <c r="B821" s="56"/>
      <c r="C821" s="56"/>
      <c r="D821" s="56"/>
      <c r="E821" s="56"/>
      <c r="F821" s="56"/>
      <c r="G821" s="56"/>
      <c r="H821" s="56"/>
      <c r="I821" s="56"/>
      <c r="J821" s="56"/>
      <c r="K821" s="56"/>
      <c r="L821" s="56"/>
      <c r="M821" s="56"/>
      <c r="N821" s="56"/>
      <c r="O821" s="56"/>
      <c r="P821" s="56"/>
      <c r="Q821" s="56"/>
      <c r="R821" s="56"/>
      <c r="S821" s="56"/>
      <c r="T821" s="56"/>
      <c r="U821" s="56"/>
      <c r="V821" s="56"/>
      <c r="W821" s="56"/>
      <c r="X821" s="56"/>
      <c r="Y821" s="56"/>
      <c r="Z821" s="56"/>
    </row>
    <row r="822" spans="1:26" ht="12.75" customHeight="1">
      <c r="A822" s="56"/>
      <c r="B822" s="56"/>
      <c r="C822" s="56"/>
      <c r="D822" s="56"/>
      <c r="E822" s="56"/>
      <c r="F822" s="56"/>
      <c r="G822" s="56"/>
      <c r="H822" s="56"/>
      <c r="I822" s="56"/>
      <c r="J822" s="56"/>
      <c r="K822" s="56"/>
      <c r="L822" s="56"/>
      <c r="M822" s="56"/>
      <c r="N822" s="56"/>
      <c r="O822" s="56"/>
      <c r="P822" s="56"/>
      <c r="Q822" s="56"/>
      <c r="R822" s="56"/>
      <c r="S822" s="56"/>
      <c r="T822" s="56"/>
      <c r="U822" s="56"/>
      <c r="V822" s="56"/>
      <c r="W822" s="56"/>
      <c r="X822" s="56"/>
      <c r="Y822" s="56"/>
      <c r="Z822" s="56"/>
    </row>
    <row r="823" spans="1:26" ht="12.75" customHeight="1">
      <c r="A823" s="56"/>
      <c r="B823" s="56"/>
      <c r="C823" s="56"/>
      <c r="D823" s="56"/>
      <c r="E823" s="56"/>
      <c r="F823" s="56"/>
      <c r="G823" s="56"/>
      <c r="H823" s="56"/>
      <c r="I823" s="56"/>
      <c r="J823" s="56"/>
      <c r="K823" s="56"/>
      <c r="L823" s="56"/>
      <c r="M823" s="56"/>
      <c r="N823" s="56"/>
      <c r="O823" s="56"/>
      <c r="P823" s="56"/>
      <c r="Q823" s="56"/>
      <c r="R823" s="56"/>
      <c r="S823" s="56"/>
      <c r="T823" s="56"/>
      <c r="U823" s="56"/>
      <c r="V823" s="56"/>
      <c r="W823" s="56"/>
      <c r="X823" s="56"/>
      <c r="Y823" s="56"/>
      <c r="Z823" s="56"/>
    </row>
    <row r="824" spans="1:26" ht="12.75" customHeight="1">
      <c r="A824" s="56"/>
      <c r="B824" s="56"/>
      <c r="C824" s="56"/>
      <c r="D824" s="56"/>
      <c r="E824" s="56"/>
      <c r="F824" s="56"/>
      <c r="G824" s="56"/>
      <c r="H824" s="56"/>
      <c r="I824" s="56"/>
      <c r="J824" s="56"/>
      <c r="K824" s="56"/>
      <c r="L824" s="56"/>
      <c r="M824" s="56"/>
      <c r="N824" s="56"/>
      <c r="O824" s="56"/>
      <c r="P824" s="56"/>
      <c r="Q824" s="56"/>
      <c r="R824" s="56"/>
      <c r="S824" s="56"/>
      <c r="T824" s="56"/>
      <c r="U824" s="56"/>
      <c r="V824" s="56"/>
      <c r="W824" s="56"/>
      <c r="X824" s="56"/>
      <c r="Y824" s="56"/>
      <c r="Z824" s="56"/>
    </row>
    <row r="825" spans="1:26" ht="12.75" customHeight="1">
      <c r="A825" s="56"/>
      <c r="B825" s="56"/>
      <c r="C825" s="56"/>
      <c r="D825" s="56"/>
      <c r="E825" s="56"/>
      <c r="F825" s="56"/>
      <c r="G825" s="56"/>
      <c r="H825" s="56"/>
      <c r="I825" s="56"/>
      <c r="J825" s="56"/>
      <c r="K825" s="56"/>
      <c r="L825" s="56"/>
      <c r="M825" s="56"/>
      <c r="N825" s="56"/>
      <c r="O825" s="56"/>
      <c r="P825" s="56"/>
      <c r="Q825" s="56"/>
      <c r="R825" s="56"/>
      <c r="S825" s="56"/>
      <c r="T825" s="56"/>
      <c r="U825" s="56"/>
      <c r="V825" s="56"/>
      <c r="W825" s="56"/>
      <c r="X825" s="56"/>
      <c r="Y825" s="56"/>
      <c r="Z825" s="56"/>
    </row>
    <row r="826" spans="1:26" ht="12.75" customHeight="1">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row>
    <row r="827" spans="1:26" ht="12.75" customHeight="1">
      <c r="A827" s="56"/>
      <c r="B827" s="56"/>
      <c r="C827" s="56"/>
      <c r="D827" s="56"/>
      <c r="E827" s="56"/>
      <c r="F827" s="56"/>
      <c r="G827" s="56"/>
      <c r="H827" s="56"/>
      <c r="I827" s="56"/>
      <c r="J827" s="56"/>
      <c r="K827" s="56"/>
      <c r="L827" s="56"/>
      <c r="M827" s="56"/>
      <c r="N827" s="56"/>
      <c r="O827" s="56"/>
      <c r="P827" s="56"/>
      <c r="Q827" s="56"/>
      <c r="R827" s="56"/>
      <c r="S827" s="56"/>
      <c r="T827" s="56"/>
      <c r="U827" s="56"/>
      <c r="V827" s="56"/>
      <c r="W827" s="56"/>
      <c r="X827" s="56"/>
      <c r="Y827" s="56"/>
      <c r="Z827" s="56"/>
    </row>
    <row r="828" spans="1:26" ht="12.75" customHeight="1">
      <c r="A828" s="56"/>
      <c r="B828" s="56"/>
      <c r="C828" s="56"/>
      <c r="D828" s="56"/>
      <c r="E828" s="56"/>
      <c r="F828" s="56"/>
      <c r="G828" s="56"/>
      <c r="H828" s="56"/>
      <c r="I828" s="56"/>
      <c r="J828" s="56"/>
      <c r="K828" s="56"/>
      <c r="L828" s="56"/>
      <c r="M828" s="56"/>
      <c r="N828" s="56"/>
      <c r="O828" s="56"/>
      <c r="P828" s="56"/>
      <c r="Q828" s="56"/>
      <c r="R828" s="56"/>
      <c r="S828" s="56"/>
      <c r="T828" s="56"/>
      <c r="U828" s="56"/>
      <c r="V828" s="56"/>
      <c r="W828" s="56"/>
      <c r="X828" s="56"/>
      <c r="Y828" s="56"/>
      <c r="Z828" s="56"/>
    </row>
    <row r="829" spans="1:26" ht="12.75" customHeight="1">
      <c r="A829" s="56"/>
      <c r="B829" s="56"/>
      <c r="C829" s="56"/>
      <c r="D829" s="56"/>
      <c r="E829" s="56"/>
      <c r="F829" s="56"/>
      <c r="G829" s="56"/>
      <c r="H829" s="56"/>
      <c r="I829" s="56"/>
      <c r="J829" s="56"/>
      <c r="K829" s="56"/>
      <c r="L829" s="56"/>
      <c r="M829" s="56"/>
      <c r="N829" s="56"/>
      <c r="O829" s="56"/>
      <c r="P829" s="56"/>
      <c r="Q829" s="56"/>
      <c r="R829" s="56"/>
      <c r="S829" s="56"/>
      <c r="T829" s="56"/>
      <c r="U829" s="56"/>
      <c r="V829" s="56"/>
      <c r="W829" s="56"/>
      <c r="X829" s="56"/>
      <c r="Y829" s="56"/>
      <c r="Z829" s="56"/>
    </row>
    <row r="830" spans="1:26" ht="12.75" customHeight="1">
      <c r="A830" s="56"/>
      <c r="B830" s="56"/>
      <c r="C830" s="56"/>
      <c r="D830" s="56"/>
      <c r="E830" s="56"/>
      <c r="F830" s="56"/>
      <c r="G830" s="56"/>
      <c r="H830" s="56"/>
      <c r="I830" s="56"/>
      <c r="J830" s="56"/>
      <c r="K830" s="56"/>
      <c r="L830" s="56"/>
      <c r="M830" s="56"/>
      <c r="N830" s="56"/>
      <c r="O830" s="56"/>
      <c r="P830" s="56"/>
      <c r="Q830" s="56"/>
      <c r="R830" s="56"/>
      <c r="S830" s="56"/>
      <c r="T830" s="56"/>
      <c r="U830" s="56"/>
      <c r="V830" s="56"/>
      <c r="W830" s="56"/>
      <c r="X830" s="56"/>
      <c r="Y830" s="56"/>
      <c r="Z830" s="56"/>
    </row>
    <row r="831" spans="1:26" ht="12.75" customHeight="1">
      <c r="A831" s="56"/>
      <c r="B831" s="56"/>
      <c r="C831" s="56"/>
      <c r="D831" s="56"/>
      <c r="E831" s="56"/>
      <c r="F831" s="56"/>
      <c r="G831" s="56"/>
      <c r="H831" s="56"/>
      <c r="I831" s="56"/>
      <c r="J831" s="56"/>
      <c r="K831" s="56"/>
      <c r="L831" s="56"/>
      <c r="M831" s="56"/>
      <c r="N831" s="56"/>
      <c r="O831" s="56"/>
      <c r="P831" s="56"/>
      <c r="Q831" s="56"/>
      <c r="R831" s="56"/>
      <c r="S831" s="56"/>
      <c r="T831" s="56"/>
      <c r="U831" s="56"/>
      <c r="V831" s="56"/>
      <c r="W831" s="56"/>
      <c r="X831" s="56"/>
      <c r="Y831" s="56"/>
      <c r="Z831" s="56"/>
    </row>
    <row r="832" spans="1:26" ht="12.75" customHeight="1">
      <c r="A832" s="56"/>
      <c r="B832" s="56"/>
      <c r="C832" s="56"/>
      <c r="D832" s="56"/>
      <c r="E832" s="56"/>
      <c r="F832" s="56"/>
      <c r="G832" s="56"/>
      <c r="H832" s="56"/>
      <c r="I832" s="56"/>
      <c r="J832" s="56"/>
      <c r="K832" s="56"/>
      <c r="L832" s="56"/>
      <c r="M832" s="56"/>
      <c r="N832" s="56"/>
      <c r="O832" s="56"/>
      <c r="P832" s="56"/>
      <c r="Q832" s="56"/>
      <c r="R832" s="56"/>
      <c r="S832" s="56"/>
      <c r="T832" s="56"/>
      <c r="U832" s="56"/>
      <c r="V832" s="56"/>
      <c r="W832" s="56"/>
      <c r="X832" s="56"/>
      <c r="Y832" s="56"/>
      <c r="Z832" s="56"/>
    </row>
    <row r="833" spans="1:26" ht="12.75" customHeight="1">
      <c r="A833" s="56"/>
      <c r="B833" s="56"/>
      <c r="C833" s="56"/>
      <c r="D833" s="56"/>
      <c r="E833" s="56"/>
      <c r="F833" s="56"/>
      <c r="G833" s="56"/>
      <c r="H833" s="56"/>
      <c r="I833" s="56"/>
      <c r="J833" s="56"/>
      <c r="K833" s="56"/>
      <c r="L833" s="56"/>
      <c r="M833" s="56"/>
      <c r="N833" s="56"/>
      <c r="O833" s="56"/>
      <c r="P833" s="56"/>
      <c r="Q833" s="56"/>
      <c r="R833" s="56"/>
      <c r="S833" s="56"/>
      <c r="T833" s="56"/>
      <c r="U833" s="56"/>
      <c r="V833" s="56"/>
      <c r="W833" s="56"/>
      <c r="X833" s="56"/>
      <c r="Y833" s="56"/>
      <c r="Z833" s="56"/>
    </row>
    <row r="834" spans="1:26" ht="12.75" customHeight="1">
      <c r="A834" s="56"/>
      <c r="B834" s="56"/>
      <c r="C834" s="56"/>
      <c r="D834" s="56"/>
      <c r="E834" s="56"/>
      <c r="F834" s="56"/>
      <c r="G834" s="56"/>
      <c r="H834" s="56"/>
      <c r="I834" s="56"/>
      <c r="J834" s="56"/>
      <c r="K834" s="56"/>
      <c r="L834" s="56"/>
      <c r="M834" s="56"/>
      <c r="N834" s="56"/>
      <c r="O834" s="56"/>
      <c r="P834" s="56"/>
      <c r="Q834" s="56"/>
      <c r="R834" s="56"/>
      <c r="S834" s="56"/>
      <c r="T834" s="56"/>
      <c r="U834" s="56"/>
      <c r="V834" s="56"/>
      <c r="W834" s="56"/>
      <c r="X834" s="56"/>
      <c r="Y834" s="56"/>
      <c r="Z834" s="56"/>
    </row>
    <row r="835" spans="1:26" ht="12.75" customHeight="1">
      <c r="A835" s="56"/>
      <c r="B835" s="56"/>
      <c r="C835" s="56"/>
      <c r="D835" s="56"/>
      <c r="E835" s="56"/>
      <c r="F835" s="56"/>
      <c r="G835" s="56"/>
      <c r="H835" s="56"/>
      <c r="I835" s="56"/>
      <c r="J835" s="56"/>
      <c r="K835" s="56"/>
      <c r="L835" s="56"/>
      <c r="M835" s="56"/>
      <c r="N835" s="56"/>
      <c r="O835" s="56"/>
      <c r="P835" s="56"/>
      <c r="Q835" s="56"/>
      <c r="R835" s="56"/>
      <c r="S835" s="56"/>
      <c r="T835" s="56"/>
      <c r="U835" s="56"/>
      <c r="V835" s="56"/>
      <c r="W835" s="56"/>
      <c r="X835" s="56"/>
      <c r="Y835" s="56"/>
      <c r="Z835" s="56"/>
    </row>
    <row r="836" spans="1:26" ht="12.75" customHeight="1">
      <c r="A836" s="56"/>
      <c r="B836" s="56"/>
      <c r="C836" s="56"/>
      <c r="D836" s="56"/>
      <c r="E836" s="56"/>
      <c r="F836" s="56"/>
      <c r="G836" s="56"/>
      <c r="H836" s="56"/>
      <c r="I836" s="56"/>
      <c r="J836" s="56"/>
      <c r="K836" s="56"/>
      <c r="L836" s="56"/>
      <c r="M836" s="56"/>
      <c r="N836" s="56"/>
      <c r="O836" s="56"/>
      <c r="P836" s="56"/>
      <c r="Q836" s="56"/>
      <c r="R836" s="56"/>
      <c r="S836" s="56"/>
      <c r="T836" s="56"/>
      <c r="U836" s="56"/>
      <c r="V836" s="56"/>
      <c r="W836" s="56"/>
      <c r="X836" s="56"/>
      <c r="Y836" s="56"/>
      <c r="Z836" s="56"/>
    </row>
    <row r="837" spans="1:26" ht="12.75" customHeight="1">
      <c r="A837" s="56"/>
      <c r="B837" s="56"/>
      <c r="C837" s="56"/>
      <c r="D837" s="56"/>
      <c r="E837" s="56"/>
      <c r="F837" s="56"/>
      <c r="G837" s="56"/>
      <c r="H837" s="56"/>
      <c r="I837" s="56"/>
      <c r="J837" s="56"/>
      <c r="K837" s="56"/>
      <c r="L837" s="56"/>
      <c r="M837" s="56"/>
      <c r="N837" s="56"/>
      <c r="O837" s="56"/>
      <c r="P837" s="56"/>
      <c r="Q837" s="56"/>
      <c r="R837" s="56"/>
      <c r="S837" s="56"/>
      <c r="T837" s="56"/>
      <c r="U837" s="56"/>
      <c r="V837" s="56"/>
      <c r="W837" s="56"/>
      <c r="X837" s="56"/>
      <c r="Y837" s="56"/>
      <c r="Z837" s="56"/>
    </row>
    <row r="838" spans="1:26" ht="12.75" customHeight="1">
      <c r="A838" s="56"/>
      <c r="B838" s="56"/>
      <c r="C838" s="56"/>
      <c r="D838" s="56"/>
      <c r="E838" s="56"/>
      <c r="F838" s="56"/>
      <c r="G838" s="56"/>
      <c r="H838" s="56"/>
      <c r="I838" s="56"/>
      <c r="J838" s="56"/>
      <c r="K838" s="56"/>
      <c r="L838" s="56"/>
      <c r="M838" s="56"/>
      <c r="N838" s="56"/>
      <c r="O838" s="56"/>
      <c r="P838" s="56"/>
      <c r="Q838" s="56"/>
      <c r="R838" s="56"/>
      <c r="S838" s="56"/>
      <c r="T838" s="56"/>
      <c r="U838" s="56"/>
      <c r="V838" s="56"/>
      <c r="W838" s="56"/>
      <c r="X838" s="56"/>
      <c r="Y838" s="56"/>
      <c r="Z838" s="56"/>
    </row>
    <row r="839" spans="1:26" ht="12.75" customHeight="1">
      <c r="A839" s="56"/>
      <c r="B839" s="56"/>
      <c r="C839" s="56"/>
      <c r="D839" s="56"/>
      <c r="E839" s="56"/>
      <c r="F839" s="56"/>
      <c r="G839" s="56"/>
      <c r="H839" s="56"/>
      <c r="I839" s="56"/>
      <c r="J839" s="56"/>
      <c r="K839" s="56"/>
      <c r="L839" s="56"/>
      <c r="M839" s="56"/>
      <c r="N839" s="56"/>
      <c r="O839" s="56"/>
      <c r="P839" s="56"/>
      <c r="Q839" s="56"/>
      <c r="R839" s="56"/>
      <c r="S839" s="56"/>
      <c r="T839" s="56"/>
      <c r="U839" s="56"/>
      <c r="V839" s="56"/>
      <c r="W839" s="56"/>
      <c r="X839" s="56"/>
      <c r="Y839" s="56"/>
      <c r="Z839" s="56"/>
    </row>
    <row r="840" spans="1:26" ht="12.75" customHeight="1">
      <c r="A840" s="56"/>
      <c r="B840" s="56"/>
      <c r="C840" s="56"/>
      <c r="D840" s="56"/>
      <c r="E840" s="56"/>
      <c r="F840" s="56"/>
      <c r="G840" s="56"/>
      <c r="H840" s="56"/>
      <c r="I840" s="56"/>
      <c r="J840" s="56"/>
      <c r="K840" s="56"/>
      <c r="L840" s="56"/>
      <c r="M840" s="56"/>
      <c r="N840" s="56"/>
      <c r="O840" s="56"/>
      <c r="P840" s="56"/>
      <c r="Q840" s="56"/>
      <c r="R840" s="56"/>
      <c r="S840" s="56"/>
      <c r="T840" s="56"/>
      <c r="U840" s="56"/>
      <c r="V840" s="56"/>
      <c r="W840" s="56"/>
      <c r="X840" s="56"/>
      <c r="Y840" s="56"/>
      <c r="Z840" s="56"/>
    </row>
    <row r="841" spans="1:26" ht="12.75" customHeight="1">
      <c r="A841" s="56"/>
      <c r="B841" s="56"/>
      <c r="C841" s="56"/>
      <c r="D841" s="56"/>
      <c r="E841" s="56"/>
      <c r="F841" s="56"/>
      <c r="G841" s="56"/>
      <c r="H841" s="56"/>
      <c r="I841" s="56"/>
      <c r="J841" s="56"/>
      <c r="K841" s="56"/>
      <c r="L841" s="56"/>
      <c r="M841" s="56"/>
      <c r="N841" s="56"/>
      <c r="O841" s="56"/>
      <c r="P841" s="56"/>
      <c r="Q841" s="56"/>
      <c r="R841" s="56"/>
      <c r="S841" s="56"/>
      <c r="T841" s="56"/>
      <c r="U841" s="56"/>
      <c r="V841" s="56"/>
      <c r="W841" s="56"/>
      <c r="X841" s="56"/>
      <c r="Y841" s="56"/>
      <c r="Z841" s="56"/>
    </row>
    <row r="842" spans="1:26" ht="12.75" customHeight="1">
      <c r="A842" s="56"/>
      <c r="B842" s="56"/>
      <c r="C842" s="56"/>
      <c r="D842" s="56"/>
      <c r="E842" s="56"/>
      <c r="F842" s="56"/>
      <c r="G842" s="56"/>
      <c r="H842" s="56"/>
      <c r="I842" s="56"/>
      <c r="J842" s="56"/>
      <c r="K842" s="56"/>
      <c r="L842" s="56"/>
      <c r="M842" s="56"/>
      <c r="N842" s="56"/>
      <c r="O842" s="56"/>
      <c r="P842" s="56"/>
      <c r="Q842" s="56"/>
      <c r="R842" s="56"/>
      <c r="S842" s="56"/>
      <c r="T842" s="56"/>
      <c r="U842" s="56"/>
      <c r="V842" s="56"/>
      <c r="W842" s="56"/>
      <c r="X842" s="56"/>
      <c r="Y842" s="56"/>
      <c r="Z842" s="56"/>
    </row>
    <row r="843" spans="1:26" ht="12.75" customHeight="1">
      <c r="A843" s="56"/>
      <c r="B843" s="56"/>
      <c r="C843" s="56"/>
      <c r="D843" s="56"/>
      <c r="E843" s="56"/>
      <c r="F843" s="56"/>
      <c r="G843" s="56"/>
      <c r="H843" s="56"/>
      <c r="I843" s="56"/>
      <c r="J843" s="56"/>
      <c r="K843" s="56"/>
      <c r="L843" s="56"/>
      <c r="M843" s="56"/>
      <c r="N843" s="56"/>
      <c r="O843" s="56"/>
      <c r="P843" s="56"/>
      <c r="Q843" s="56"/>
      <c r="R843" s="56"/>
      <c r="S843" s="56"/>
      <c r="T843" s="56"/>
      <c r="U843" s="56"/>
      <c r="V843" s="56"/>
      <c r="W843" s="56"/>
      <c r="X843" s="56"/>
      <c r="Y843" s="56"/>
      <c r="Z843" s="56"/>
    </row>
    <row r="844" spans="1:26" ht="12.75" customHeight="1">
      <c r="A844" s="56"/>
      <c r="B844" s="56"/>
      <c r="C844" s="56"/>
      <c r="D844" s="56"/>
      <c r="E844" s="56"/>
      <c r="F844" s="56"/>
      <c r="G844" s="56"/>
      <c r="H844" s="56"/>
      <c r="I844" s="56"/>
      <c r="J844" s="56"/>
      <c r="K844" s="56"/>
      <c r="L844" s="56"/>
      <c r="M844" s="56"/>
      <c r="N844" s="56"/>
      <c r="O844" s="56"/>
      <c r="P844" s="56"/>
      <c r="Q844" s="56"/>
      <c r="R844" s="56"/>
      <c r="S844" s="56"/>
      <c r="T844" s="56"/>
      <c r="U844" s="56"/>
      <c r="V844" s="56"/>
      <c r="W844" s="56"/>
      <c r="X844" s="56"/>
      <c r="Y844" s="56"/>
      <c r="Z844" s="56"/>
    </row>
    <row r="845" spans="1:26" ht="12.75" customHeight="1">
      <c r="A845" s="56"/>
      <c r="B845" s="56"/>
      <c r="C845" s="56"/>
      <c r="D845" s="56"/>
      <c r="E845" s="56"/>
      <c r="F845" s="56"/>
      <c r="G845" s="56"/>
      <c r="H845" s="56"/>
      <c r="I845" s="56"/>
      <c r="J845" s="56"/>
      <c r="K845" s="56"/>
      <c r="L845" s="56"/>
      <c r="M845" s="56"/>
      <c r="N845" s="56"/>
      <c r="O845" s="56"/>
      <c r="P845" s="56"/>
      <c r="Q845" s="56"/>
      <c r="R845" s="56"/>
      <c r="S845" s="56"/>
      <c r="T845" s="56"/>
      <c r="U845" s="56"/>
      <c r="V845" s="56"/>
      <c r="W845" s="56"/>
      <c r="X845" s="56"/>
      <c r="Y845" s="56"/>
      <c r="Z845" s="56"/>
    </row>
    <row r="846" spans="1:26" ht="12.75" customHeight="1">
      <c r="A846" s="56"/>
      <c r="B846" s="56"/>
      <c r="C846" s="56"/>
      <c r="D846" s="56"/>
      <c r="E846" s="56"/>
      <c r="F846" s="56"/>
      <c r="G846" s="56"/>
      <c r="H846" s="56"/>
      <c r="I846" s="56"/>
      <c r="J846" s="56"/>
      <c r="K846" s="56"/>
      <c r="L846" s="56"/>
      <c r="M846" s="56"/>
      <c r="N846" s="56"/>
      <c r="O846" s="56"/>
      <c r="P846" s="56"/>
      <c r="Q846" s="56"/>
      <c r="R846" s="56"/>
      <c r="S846" s="56"/>
      <c r="T846" s="56"/>
      <c r="U846" s="56"/>
      <c r="V846" s="56"/>
      <c r="W846" s="56"/>
      <c r="X846" s="56"/>
      <c r="Y846" s="56"/>
      <c r="Z846" s="56"/>
    </row>
    <row r="847" spans="1:26" ht="12.75" customHeight="1">
      <c r="A847" s="56"/>
      <c r="B847" s="56"/>
      <c r="C847" s="56"/>
      <c r="D847" s="56"/>
      <c r="E847" s="56"/>
      <c r="F847" s="56"/>
      <c r="G847" s="56"/>
      <c r="H847" s="56"/>
      <c r="I847" s="56"/>
      <c r="J847" s="56"/>
      <c r="K847" s="56"/>
      <c r="L847" s="56"/>
      <c r="M847" s="56"/>
      <c r="N847" s="56"/>
      <c r="O847" s="56"/>
      <c r="P847" s="56"/>
      <c r="Q847" s="56"/>
      <c r="R847" s="56"/>
      <c r="S847" s="56"/>
      <c r="T847" s="56"/>
      <c r="U847" s="56"/>
      <c r="V847" s="56"/>
      <c r="W847" s="56"/>
      <c r="X847" s="56"/>
      <c r="Y847" s="56"/>
      <c r="Z847" s="56"/>
    </row>
    <row r="848" spans="1:26" ht="12.75" customHeight="1">
      <c r="A848" s="56"/>
      <c r="B848" s="56"/>
      <c r="C848" s="56"/>
      <c r="D848" s="56"/>
      <c r="E848" s="56"/>
      <c r="F848" s="56"/>
      <c r="G848" s="56"/>
      <c r="H848" s="56"/>
      <c r="I848" s="56"/>
      <c r="J848" s="56"/>
      <c r="K848" s="56"/>
      <c r="L848" s="56"/>
      <c r="M848" s="56"/>
      <c r="N848" s="56"/>
      <c r="O848" s="56"/>
      <c r="P848" s="56"/>
      <c r="Q848" s="56"/>
      <c r="R848" s="56"/>
      <c r="S848" s="56"/>
      <c r="T848" s="56"/>
      <c r="U848" s="56"/>
      <c r="V848" s="56"/>
      <c r="W848" s="56"/>
      <c r="X848" s="56"/>
      <c r="Y848" s="56"/>
      <c r="Z848" s="56"/>
    </row>
    <row r="849" spans="1:26" ht="12.75" customHeight="1">
      <c r="A849" s="56"/>
      <c r="B849" s="56"/>
      <c r="C849" s="56"/>
      <c r="D849" s="56"/>
      <c r="E849" s="56"/>
      <c r="F849" s="56"/>
      <c r="G849" s="56"/>
      <c r="H849" s="56"/>
      <c r="I849" s="56"/>
      <c r="J849" s="56"/>
      <c r="K849" s="56"/>
      <c r="L849" s="56"/>
      <c r="M849" s="56"/>
      <c r="N849" s="56"/>
      <c r="O849" s="56"/>
      <c r="P849" s="56"/>
      <c r="Q849" s="56"/>
      <c r="R849" s="56"/>
      <c r="S849" s="56"/>
      <c r="T849" s="56"/>
      <c r="U849" s="56"/>
      <c r="V849" s="56"/>
      <c r="W849" s="56"/>
      <c r="X849" s="56"/>
      <c r="Y849" s="56"/>
      <c r="Z849" s="56"/>
    </row>
    <row r="850" spans="1:26" ht="12.75" customHeight="1">
      <c r="A850" s="56"/>
      <c r="B850" s="56"/>
      <c r="C850" s="56"/>
      <c r="D850" s="56"/>
      <c r="E850" s="56"/>
      <c r="F850" s="56"/>
      <c r="G850" s="56"/>
      <c r="H850" s="56"/>
      <c r="I850" s="56"/>
      <c r="J850" s="56"/>
      <c r="K850" s="56"/>
      <c r="L850" s="56"/>
      <c r="M850" s="56"/>
      <c r="N850" s="56"/>
      <c r="O850" s="56"/>
      <c r="P850" s="56"/>
      <c r="Q850" s="56"/>
      <c r="R850" s="56"/>
      <c r="S850" s="56"/>
      <c r="T850" s="56"/>
      <c r="U850" s="56"/>
      <c r="V850" s="56"/>
      <c r="W850" s="56"/>
      <c r="X850" s="56"/>
      <c r="Y850" s="56"/>
      <c r="Z850" s="56"/>
    </row>
    <row r="851" spans="1:26" ht="12.75" customHeight="1">
      <c r="A851" s="56"/>
      <c r="B851" s="56"/>
      <c r="C851" s="56"/>
      <c r="D851" s="56"/>
      <c r="E851" s="56"/>
      <c r="F851" s="56"/>
      <c r="G851" s="56"/>
      <c r="H851" s="56"/>
      <c r="I851" s="56"/>
      <c r="J851" s="56"/>
      <c r="K851" s="56"/>
      <c r="L851" s="56"/>
      <c r="M851" s="56"/>
      <c r="N851" s="56"/>
      <c r="O851" s="56"/>
      <c r="P851" s="56"/>
      <c r="Q851" s="56"/>
      <c r="R851" s="56"/>
      <c r="S851" s="56"/>
      <c r="T851" s="56"/>
      <c r="U851" s="56"/>
      <c r="V851" s="56"/>
      <c r="W851" s="56"/>
      <c r="X851" s="56"/>
      <c r="Y851" s="56"/>
      <c r="Z851" s="56"/>
    </row>
    <row r="852" spans="1:26" ht="12.75" customHeight="1">
      <c r="A852" s="56"/>
      <c r="B852" s="56"/>
      <c r="C852" s="56"/>
      <c r="D852" s="56"/>
      <c r="E852" s="56"/>
      <c r="F852" s="56"/>
      <c r="G852" s="56"/>
      <c r="H852" s="56"/>
      <c r="I852" s="56"/>
      <c r="J852" s="56"/>
      <c r="K852" s="56"/>
      <c r="L852" s="56"/>
      <c r="M852" s="56"/>
      <c r="N852" s="56"/>
      <c r="O852" s="56"/>
      <c r="P852" s="56"/>
      <c r="Q852" s="56"/>
      <c r="R852" s="56"/>
      <c r="S852" s="56"/>
      <c r="T852" s="56"/>
      <c r="U852" s="56"/>
      <c r="V852" s="56"/>
      <c r="W852" s="56"/>
      <c r="X852" s="56"/>
      <c r="Y852" s="56"/>
      <c r="Z852" s="56"/>
    </row>
    <row r="853" spans="1:26" ht="12.75" customHeight="1">
      <c r="A853" s="56"/>
      <c r="B853" s="56"/>
      <c r="C853" s="56"/>
      <c r="D853" s="56"/>
      <c r="E853" s="56"/>
      <c r="F853" s="56"/>
      <c r="G853" s="56"/>
      <c r="H853" s="56"/>
      <c r="I853" s="56"/>
      <c r="J853" s="56"/>
      <c r="K853" s="56"/>
      <c r="L853" s="56"/>
      <c r="M853" s="56"/>
      <c r="N853" s="56"/>
      <c r="O853" s="56"/>
      <c r="P853" s="56"/>
      <c r="Q853" s="56"/>
      <c r="R853" s="56"/>
      <c r="S853" s="56"/>
      <c r="T853" s="56"/>
      <c r="U853" s="56"/>
      <c r="V853" s="56"/>
      <c r="W853" s="56"/>
      <c r="X853" s="56"/>
      <c r="Y853" s="56"/>
      <c r="Z853" s="56"/>
    </row>
    <row r="854" spans="1:26" ht="12.75" customHeight="1">
      <c r="A854" s="56"/>
      <c r="B854" s="56"/>
      <c r="C854" s="56"/>
      <c r="D854" s="56"/>
      <c r="E854" s="56"/>
      <c r="F854" s="56"/>
      <c r="G854" s="56"/>
      <c r="H854" s="56"/>
      <c r="I854" s="56"/>
      <c r="J854" s="56"/>
      <c r="K854" s="56"/>
      <c r="L854" s="56"/>
      <c r="M854" s="56"/>
      <c r="N854" s="56"/>
      <c r="O854" s="56"/>
      <c r="P854" s="56"/>
      <c r="Q854" s="56"/>
      <c r="R854" s="56"/>
      <c r="S854" s="56"/>
      <c r="T854" s="56"/>
      <c r="U854" s="56"/>
      <c r="V854" s="56"/>
      <c r="W854" s="56"/>
      <c r="X854" s="56"/>
      <c r="Y854" s="56"/>
      <c r="Z854" s="56"/>
    </row>
    <row r="855" spans="1:26" ht="12.75" customHeight="1">
      <c r="A855" s="56"/>
      <c r="B855" s="56"/>
      <c r="C855" s="56"/>
      <c r="D855" s="56"/>
      <c r="E855" s="56"/>
      <c r="F855" s="56"/>
      <c r="G855" s="56"/>
      <c r="H855" s="56"/>
      <c r="I855" s="56"/>
      <c r="J855" s="56"/>
      <c r="K855" s="56"/>
      <c r="L855" s="56"/>
      <c r="M855" s="56"/>
      <c r="N855" s="56"/>
      <c r="O855" s="56"/>
      <c r="P855" s="56"/>
      <c r="Q855" s="56"/>
      <c r="R855" s="56"/>
      <c r="S855" s="56"/>
      <c r="T855" s="56"/>
      <c r="U855" s="56"/>
      <c r="V855" s="56"/>
      <c r="W855" s="56"/>
      <c r="X855" s="56"/>
      <c r="Y855" s="56"/>
      <c r="Z855" s="56"/>
    </row>
    <row r="856" spans="1:26" ht="12.75" customHeight="1">
      <c r="A856" s="56"/>
      <c r="B856" s="56"/>
      <c r="C856" s="56"/>
      <c r="D856" s="56"/>
      <c r="E856" s="56"/>
      <c r="F856" s="56"/>
      <c r="G856" s="56"/>
      <c r="H856" s="56"/>
      <c r="I856" s="56"/>
      <c r="J856" s="56"/>
      <c r="K856" s="56"/>
      <c r="L856" s="56"/>
      <c r="M856" s="56"/>
      <c r="N856" s="56"/>
      <c r="O856" s="56"/>
      <c r="P856" s="56"/>
      <c r="Q856" s="56"/>
      <c r="R856" s="56"/>
      <c r="S856" s="56"/>
      <c r="T856" s="56"/>
      <c r="U856" s="56"/>
      <c r="V856" s="56"/>
      <c r="W856" s="56"/>
      <c r="X856" s="56"/>
      <c r="Y856" s="56"/>
      <c r="Z856" s="56"/>
    </row>
    <row r="857" spans="1:26" ht="12.75" customHeight="1">
      <c r="A857" s="56"/>
      <c r="B857" s="56"/>
      <c r="C857" s="56"/>
      <c r="D857" s="56"/>
      <c r="E857" s="56"/>
      <c r="F857" s="56"/>
      <c r="G857" s="56"/>
      <c r="H857" s="56"/>
      <c r="I857" s="56"/>
      <c r="J857" s="56"/>
      <c r="K857" s="56"/>
      <c r="L857" s="56"/>
      <c r="M857" s="56"/>
      <c r="N857" s="56"/>
      <c r="O857" s="56"/>
      <c r="P857" s="56"/>
      <c r="Q857" s="56"/>
      <c r="R857" s="56"/>
      <c r="S857" s="56"/>
      <c r="T857" s="56"/>
      <c r="U857" s="56"/>
      <c r="V857" s="56"/>
      <c r="W857" s="56"/>
      <c r="X857" s="56"/>
      <c r="Y857" s="56"/>
      <c r="Z857" s="56"/>
    </row>
    <row r="858" spans="1:26" ht="12.75" customHeight="1">
      <c r="A858" s="56"/>
      <c r="B858" s="56"/>
      <c r="C858" s="56"/>
      <c r="D858" s="56"/>
      <c r="E858" s="56"/>
      <c r="F858" s="56"/>
      <c r="G858" s="56"/>
      <c r="H858" s="56"/>
      <c r="I858" s="56"/>
      <c r="J858" s="56"/>
      <c r="K858" s="56"/>
      <c r="L858" s="56"/>
      <c r="M858" s="56"/>
      <c r="N858" s="56"/>
      <c r="O858" s="56"/>
      <c r="P858" s="56"/>
      <c r="Q858" s="56"/>
      <c r="R858" s="56"/>
      <c r="S858" s="56"/>
      <c r="T858" s="56"/>
      <c r="U858" s="56"/>
      <c r="V858" s="56"/>
      <c r="W858" s="56"/>
      <c r="X858" s="56"/>
      <c r="Y858" s="56"/>
      <c r="Z858" s="56"/>
    </row>
    <row r="859" spans="1:26" ht="12.75" customHeight="1">
      <c r="A859" s="56"/>
      <c r="B859" s="56"/>
      <c r="C859" s="56"/>
      <c r="D859" s="56"/>
      <c r="E859" s="56"/>
      <c r="F859" s="56"/>
      <c r="G859" s="56"/>
      <c r="H859" s="56"/>
      <c r="I859" s="56"/>
      <c r="J859" s="56"/>
      <c r="K859" s="56"/>
      <c r="L859" s="56"/>
      <c r="M859" s="56"/>
      <c r="N859" s="56"/>
      <c r="O859" s="56"/>
      <c r="P859" s="56"/>
      <c r="Q859" s="56"/>
      <c r="R859" s="56"/>
      <c r="S859" s="56"/>
      <c r="T859" s="56"/>
      <c r="U859" s="56"/>
      <c r="V859" s="56"/>
      <c r="W859" s="56"/>
      <c r="X859" s="56"/>
      <c r="Y859" s="56"/>
      <c r="Z859" s="56"/>
    </row>
    <row r="860" spans="1:26" ht="12.75" customHeight="1">
      <c r="A860" s="56"/>
      <c r="B860" s="56"/>
      <c r="C860" s="56"/>
      <c r="D860" s="56"/>
      <c r="E860" s="56"/>
      <c r="F860" s="56"/>
      <c r="G860" s="56"/>
      <c r="H860" s="56"/>
      <c r="I860" s="56"/>
      <c r="J860" s="56"/>
      <c r="K860" s="56"/>
      <c r="L860" s="56"/>
      <c r="M860" s="56"/>
      <c r="N860" s="56"/>
      <c r="O860" s="56"/>
      <c r="P860" s="56"/>
      <c r="Q860" s="56"/>
      <c r="R860" s="56"/>
      <c r="S860" s="56"/>
      <c r="T860" s="56"/>
      <c r="U860" s="56"/>
      <c r="V860" s="56"/>
      <c r="W860" s="56"/>
      <c r="X860" s="56"/>
      <c r="Y860" s="56"/>
      <c r="Z860" s="56"/>
    </row>
    <row r="861" spans="1:26" ht="12.75" customHeight="1">
      <c r="A861" s="56"/>
      <c r="B861" s="56"/>
      <c r="C861" s="56"/>
      <c r="D861" s="56"/>
      <c r="E861" s="56"/>
      <c r="F861" s="56"/>
      <c r="G861" s="56"/>
      <c r="H861" s="56"/>
      <c r="I861" s="56"/>
      <c r="J861" s="56"/>
      <c r="K861" s="56"/>
      <c r="L861" s="56"/>
      <c r="M861" s="56"/>
      <c r="N861" s="56"/>
      <c r="O861" s="56"/>
      <c r="P861" s="56"/>
      <c r="Q861" s="56"/>
      <c r="R861" s="56"/>
      <c r="S861" s="56"/>
      <c r="T861" s="56"/>
      <c r="U861" s="56"/>
      <c r="V861" s="56"/>
      <c r="W861" s="56"/>
      <c r="X861" s="56"/>
      <c r="Y861" s="56"/>
      <c r="Z861" s="56"/>
    </row>
    <row r="862" spans="1:26" ht="12.75" customHeight="1">
      <c r="A862" s="56"/>
      <c r="B862" s="56"/>
      <c r="C862" s="56"/>
      <c r="D862" s="56"/>
      <c r="E862" s="56"/>
      <c r="F862" s="56"/>
      <c r="G862" s="56"/>
      <c r="H862" s="56"/>
      <c r="I862" s="56"/>
      <c r="J862" s="56"/>
      <c r="K862" s="56"/>
      <c r="L862" s="56"/>
      <c r="M862" s="56"/>
      <c r="N862" s="56"/>
      <c r="O862" s="56"/>
      <c r="P862" s="56"/>
      <c r="Q862" s="56"/>
      <c r="R862" s="56"/>
      <c r="S862" s="56"/>
      <c r="T862" s="56"/>
      <c r="U862" s="56"/>
      <c r="V862" s="56"/>
      <c r="W862" s="56"/>
      <c r="X862" s="56"/>
      <c r="Y862" s="56"/>
      <c r="Z862" s="56"/>
    </row>
    <row r="863" spans="1:26" ht="12.75" customHeight="1">
      <c r="A863" s="56"/>
      <c r="B863" s="56"/>
      <c r="C863" s="56"/>
      <c r="D863" s="56"/>
      <c r="E863" s="56"/>
      <c r="F863" s="56"/>
      <c r="G863" s="56"/>
      <c r="H863" s="56"/>
      <c r="I863" s="56"/>
      <c r="J863" s="56"/>
      <c r="K863" s="56"/>
      <c r="L863" s="56"/>
      <c r="M863" s="56"/>
      <c r="N863" s="56"/>
      <c r="O863" s="56"/>
      <c r="P863" s="56"/>
      <c r="Q863" s="56"/>
      <c r="R863" s="56"/>
      <c r="S863" s="56"/>
      <c r="T863" s="56"/>
      <c r="U863" s="56"/>
      <c r="V863" s="56"/>
      <c r="W863" s="56"/>
      <c r="X863" s="56"/>
      <c r="Y863" s="56"/>
      <c r="Z863" s="56"/>
    </row>
    <row r="864" spans="1:26" ht="12.75" customHeight="1">
      <c r="A864" s="56"/>
      <c r="B864" s="56"/>
      <c r="C864" s="56"/>
      <c r="D864" s="56"/>
      <c r="E864" s="56"/>
      <c r="F864" s="56"/>
      <c r="G864" s="56"/>
      <c r="H864" s="56"/>
      <c r="I864" s="56"/>
      <c r="J864" s="56"/>
      <c r="K864" s="56"/>
      <c r="L864" s="56"/>
      <c r="M864" s="56"/>
      <c r="N864" s="56"/>
      <c r="O864" s="56"/>
      <c r="P864" s="56"/>
      <c r="Q864" s="56"/>
      <c r="R864" s="56"/>
      <c r="S864" s="56"/>
      <c r="T864" s="56"/>
      <c r="U864" s="56"/>
      <c r="V864" s="56"/>
      <c r="W864" s="56"/>
      <c r="X864" s="56"/>
      <c r="Y864" s="56"/>
      <c r="Z864" s="56"/>
    </row>
    <row r="865" spans="1:26" ht="12.75" customHeight="1">
      <c r="A865" s="56"/>
      <c r="B865" s="56"/>
      <c r="C865" s="56"/>
      <c r="D865" s="56"/>
      <c r="E865" s="56"/>
      <c r="F865" s="56"/>
      <c r="G865" s="56"/>
      <c r="H865" s="56"/>
      <c r="I865" s="56"/>
      <c r="J865" s="56"/>
      <c r="K865" s="56"/>
      <c r="L865" s="56"/>
      <c r="M865" s="56"/>
      <c r="N865" s="56"/>
      <c r="O865" s="56"/>
      <c r="P865" s="56"/>
      <c r="Q865" s="56"/>
      <c r="R865" s="56"/>
      <c r="S865" s="56"/>
      <c r="T865" s="56"/>
      <c r="U865" s="56"/>
      <c r="V865" s="56"/>
      <c r="W865" s="56"/>
      <c r="X865" s="56"/>
      <c r="Y865" s="56"/>
      <c r="Z865" s="56"/>
    </row>
    <row r="866" spans="1:26" ht="12.75" customHeight="1">
      <c r="A866" s="56"/>
      <c r="B866" s="56"/>
      <c r="C866" s="56"/>
      <c r="D866" s="56"/>
      <c r="E866" s="56"/>
      <c r="F866" s="56"/>
      <c r="G866" s="56"/>
      <c r="H866" s="56"/>
      <c r="I866" s="56"/>
      <c r="J866" s="56"/>
      <c r="K866" s="56"/>
      <c r="L866" s="56"/>
      <c r="M866" s="56"/>
      <c r="N866" s="56"/>
      <c r="O866" s="56"/>
      <c r="P866" s="56"/>
      <c r="Q866" s="56"/>
      <c r="R866" s="56"/>
      <c r="S866" s="56"/>
      <c r="T866" s="56"/>
      <c r="U866" s="56"/>
      <c r="V866" s="56"/>
      <c r="W866" s="56"/>
      <c r="X866" s="56"/>
      <c r="Y866" s="56"/>
      <c r="Z866" s="56"/>
    </row>
    <row r="867" spans="1:26" ht="12.75" customHeight="1">
      <c r="A867" s="56"/>
      <c r="B867" s="56"/>
      <c r="C867" s="56"/>
      <c r="D867" s="56"/>
      <c r="E867" s="56"/>
      <c r="F867" s="56"/>
      <c r="G867" s="56"/>
      <c r="H867" s="56"/>
      <c r="I867" s="56"/>
      <c r="J867" s="56"/>
      <c r="K867" s="56"/>
      <c r="L867" s="56"/>
      <c r="M867" s="56"/>
      <c r="N867" s="56"/>
      <c r="O867" s="56"/>
      <c r="P867" s="56"/>
      <c r="Q867" s="56"/>
      <c r="R867" s="56"/>
      <c r="S867" s="56"/>
      <c r="T867" s="56"/>
      <c r="U867" s="56"/>
      <c r="V867" s="56"/>
      <c r="W867" s="56"/>
      <c r="X867" s="56"/>
      <c r="Y867" s="56"/>
      <c r="Z867" s="56"/>
    </row>
    <row r="868" spans="1:26" ht="12.75" customHeight="1">
      <c r="A868" s="56"/>
      <c r="B868" s="56"/>
      <c r="C868" s="56"/>
      <c r="D868" s="56"/>
      <c r="E868" s="56"/>
      <c r="F868" s="56"/>
      <c r="G868" s="56"/>
      <c r="H868" s="56"/>
      <c r="I868" s="56"/>
      <c r="J868" s="56"/>
      <c r="K868" s="56"/>
      <c r="L868" s="56"/>
      <c r="M868" s="56"/>
      <c r="N868" s="56"/>
      <c r="O868" s="56"/>
      <c r="P868" s="56"/>
      <c r="Q868" s="56"/>
      <c r="R868" s="56"/>
      <c r="S868" s="56"/>
      <c r="T868" s="56"/>
      <c r="U868" s="56"/>
      <c r="V868" s="56"/>
      <c r="W868" s="56"/>
      <c r="X868" s="56"/>
      <c r="Y868" s="56"/>
      <c r="Z868" s="56"/>
    </row>
    <row r="869" spans="1:26" ht="12.75" customHeight="1">
      <c r="A869" s="56"/>
      <c r="B869" s="56"/>
      <c r="C869" s="56"/>
      <c r="D869" s="56"/>
      <c r="E869" s="56"/>
      <c r="F869" s="56"/>
      <c r="G869" s="56"/>
      <c r="H869" s="56"/>
      <c r="I869" s="56"/>
      <c r="J869" s="56"/>
      <c r="K869" s="56"/>
      <c r="L869" s="56"/>
      <c r="M869" s="56"/>
      <c r="N869" s="56"/>
      <c r="O869" s="56"/>
      <c r="P869" s="56"/>
      <c r="Q869" s="56"/>
      <c r="R869" s="56"/>
      <c r="S869" s="56"/>
      <c r="T869" s="56"/>
      <c r="U869" s="56"/>
      <c r="V869" s="56"/>
      <c r="W869" s="56"/>
      <c r="X869" s="56"/>
      <c r="Y869" s="56"/>
      <c r="Z869" s="56"/>
    </row>
    <row r="870" spans="1:26" ht="12.75" customHeight="1">
      <c r="A870" s="56"/>
      <c r="B870" s="56"/>
      <c r="C870" s="56"/>
      <c r="D870" s="56"/>
      <c r="E870" s="56"/>
      <c r="F870" s="56"/>
      <c r="G870" s="56"/>
      <c r="H870" s="56"/>
      <c r="I870" s="56"/>
      <c r="J870" s="56"/>
      <c r="K870" s="56"/>
      <c r="L870" s="56"/>
      <c r="M870" s="56"/>
      <c r="N870" s="56"/>
      <c r="O870" s="56"/>
      <c r="P870" s="56"/>
      <c r="Q870" s="56"/>
      <c r="R870" s="56"/>
      <c r="S870" s="56"/>
      <c r="T870" s="56"/>
      <c r="U870" s="56"/>
      <c r="V870" s="56"/>
      <c r="W870" s="56"/>
      <c r="X870" s="56"/>
      <c r="Y870" s="56"/>
      <c r="Z870" s="56"/>
    </row>
    <row r="871" spans="1:26" ht="12.75" customHeight="1">
      <c r="A871" s="56"/>
      <c r="B871" s="56"/>
      <c r="C871" s="56"/>
      <c r="D871" s="56"/>
      <c r="E871" s="56"/>
      <c r="F871" s="56"/>
      <c r="G871" s="56"/>
      <c r="H871" s="56"/>
      <c r="I871" s="56"/>
      <c r="J871" s="56"/>
      <c r="K871" s="56"/>
      <c r="L871" s="56"/>
      <c r="M871" s="56"/>
      <c r="N871" s="56"/>
      <c r="O871" s="56"/>
      <c r="P871" s="56"/>
      <c r="Q871" s="56"/>
      <c r="R871" s="56"/>
      <c r="S871" s="56"/>
      <c r="T871" s="56"/>
      <c r="U871" s="56"/>
      <c r="V871" s="56"/>
      <c r="W871" s="56"/>
      <c r="X871" s="56"/>
      <c r="Y871" s="56"/>
      <c r="Z871" s="56"/>
    </row>
    <row r="872" spans="1:26" ht="12.75" customHeight="1">
      <c r="A872" s="56"/>
      <c r="B872" s="56"/>
      <c r="C872" s="56"/>
      <c r="D872" s="56"/>
      <c r="E872" s="56"/>
      <c r="F872" s="56"/>
      <c r="G872" s="56"/>
      <c r="H872" s="56"/>
      <c r="I872" s="56"/>
      <c r="J872" s="56"/>
      <c r="K872" s="56"/>
      <c r="L872" s="56"/>
      <c r="M872" s="56"/>
      <c r="N872" s="56"/>
      <c r="O872" s="56"/>
      <c r="P872" s="56"/>
      <c r="Q872" s="56"/>
      <c r="R872" s="56"/>
      <c r="S872" s="56"/>
      <c r="T872" s="56"/>
      <c r="U872" s="56"/>
      <c r="V872" s="56"/>
      <c r="W872" s="56"/>
      <c r="X872" s="56"/>
      <c r="Y872" s="56"/>
      <c r="Z872" s="56"/>
    </row>
    <row r="873" spans="1:26" ht="12.75" customHeight="1">
      <c r="A873" s="56"/>
      <c r="B873" s="56"/>
      <c r="C873" s="56"/>
      <c r="D873" s="56"/>
      <c r="E873" s="56"/>
      <c r="F873" s="56"/>
      <c r="G873" s="56"/>
      <c r="H873" s="56"/>
      <c r="I873" s="56"/>
      <c r="J873" s="56"/>
      <c r="K873" s="56"/>
      <c r="L873" s="56"/>
      <c r="M873" s="56"/>
      <c r="N873" s="56"/>
      <c r="O873" s="56"/>
      <c r="P873" s="56"/>
      <c r="Q873" s="56"/>
      <c r="R873" s="56"/>
      <c r="S873" s="56"/>
      <c r="T873" s="56"/>
      <c r="U873" s="56"/>
      <c r="V873" s="56"/>
      <c r="W873" s="56"/>
      <c r="X873" s="56"/>
      <c r="Y873" s="56"/>
      <c r="Z873" s="56"/>
    </row>
    <row r="874" spans="1:26" ht="12.75" customHeight="1">
      <c r="A874" s="56"/>
      <c r="B874" s="56"/>
      <c r="C874" s="56"/>
      <c r="D874" s="56"/>
      <c r="E874" s="56"/>
      <c r="F874" s="56"/>
      <c r="G874" s="56"/>
      <c r="H874" s="56"/>
      <c r="I874" s="56"/>
      <c r="J874" s="56"/>
      <c r="K874" s="56"/>
      <c r="L874" s="56"/>
      <c r="M874" s="56"/>
      <c r="N874" s="56"/>
      <c r="O874" s="56"/>
      <c r="P874" s="56"/>
      <c r="Q874" s="56"/>
      <c r="R874" s="56"/>
      <c r="S874" s="56"/>
      <c r="T874" s="56"/>
      <c r="U874" s="56"/>
      <c r="V874" s="56"/>
      <c r="W874" s="56"/>
      <c r="X874" s="56"/>
      <c r="Y874" s="56"/>
      <c r="Z874" s="56"/>
    </row>
    <row r="875" spans="1:26" ht="12.75" customHeight="1">
      <c r="A875" s="56"/>
      <c r="B875" s="56"/>
      <c r="C875" s="56"/>
      <c r="D875" s="56"/>
      <c r="E875" s="56"/>
      <c r="F875" s="56"/>
      <c r="G875" s="56"/>
      <c r="H875" s="56"/>
      <c r="I875" s="56"/>
      <c r="J875" s="56"/>
      <c r="K875" s="56"/>
      <c r="L875" s="56"/>
      <c r="M875" s="56"/>
      <c r="N875" s="56"/>
      <c r="O875" s="56"/>
      <c r="P875" s="56"/>
      <c r="Q875" s="56"/>
      <c r="R875" s="56"/>
      <c r="S875" s="56"/>
      <c r="T875" s="56"/>
      <c r="U875" s="56"/>
      <c r="V875" s="56"/>
      <c r="W875" s="56"/>
      <c r="X875" s="56"/>
      <c r="Y875" s="56"/>
      <c r="Z875" s="56"/>
    </row>
    <row r="876" spans="1:26" ht="12.75" customHeight="1">
      <c r="A876" s="56"/>
      <c r="B876" s="56"/>
      <c r="C876" s="56"/>
      <c r="D876" s="56"/>
      <c r="E876" s="56"/>
      <c r="F876" s="56"/>
      <c r="G876" s="56"/>
      <c r="H876" s="56"/>
      <c r="I876" s="56"/>
      <c r="J876" s="56"/>
      <c r="K876" s="56"/>
      <c r="L876" s="56"/>
      <c r="M876" s="56"/>
      <c r="N876" s="56"/>
      <c r="O876" s="56"/>
      <c r="P876" s="56"/>
      <c r="Q876" s="56"/>
      <c r="R876" s="56"/>
      <c r="S876" s="56"/>
      <c r="T876" s="56"/>
      <c r="U876" s="56"/>
      <c r="V876" s="56"/>
      <c r="W876" s="56"/>
      <c r="X876" s="56"/>
      <c r="Y876" s="56"/>
      <c r="Z876" s="56"/>
    </row>
    <row r="877" spans="1:26" ht="12.75" customHeight="1">
      <c r="A877" s="56"/>
      <c r="B877" s="56"/>
      <c r="C877" s="56"/>
      <c r="D877" s="56"/>
      <c r="E877" s="56"/>
      <c r="F877" s="56"/>
      <c r="G877" s="56"/>
      <c r="H877" s="56"/>
      <c r="I877" s="56"/>
      <c r="J877" s="56"/>
      <c r="K877" s="56"/>
      <c r="L877" s="56"/>
      <c r="M877" s="56"/>
      <c r="N877" s="56"/>
      <c r="O877" s="56"/>
      <c r="P877" s="56"/>
      <c r="Q877" s="56"/>
      <c r="R877" s="56"/>
      <c r="S877" s="56"/>
      <c r="T877" s="56"/>
      <c r="U877" s="56"/>
      <c r="V877" s="56"/>
      <c r="W877" s="56"/>
      <c r="X877" s="56"/>
      <c r="Y877" s="56"/>
      <c r="Z877" s="56"/>
    </row>
    <row r="878" spans="1:26" ht="12.75" customHeight="1">
      <c r="A878" s="56"/>
      <c r="B878" s="56"/>
      <c r="C878" s="56"/>
      <c r="D878" s="56"/>
      <c r="E878" s="56"/>
      <c r="F878" s="56"/>
      <c r="G878" s="56"/>
      <c r="H878" s="56"/>
      <c r="I878" s="56"/>
      <c r="J878" s="56"/>
      <c r="K878" s="56"/>
      <c r="L878" s="56"/>
      <c r="M878" s="56"/>
      <c r="N878" s="56"/>
      <c r="O878" s="56"/>
      <c r="P878" s="56"/>
      <c r="Q878" s="56"/>
      <c r="R878" s="56"/>
      <c r="S878" s="56"/>
      <c r="T878" s="56"/>
      <c r="U878" s="56"/>
      <c r="V878" s="56"/>
      <c r="W878" s="56"/>
      <c r="X878" s="56"/>
      <c r="Y878" s="56"/>
      <c r="Z878" s="56"/>
    </row>
    <row r="879" spans="1:26" ht="12.75" customHeight="1">
      <c r="A879" s="56"/>
      <c r="B879" s="56"/>
      <c r="C879" s="56"/>
      <c r="D879" s="56"/>
      <c r="E879" s="56"/>
      <c r="F879" s="56"/>
      <c r="G879" s="56"/>
      <c r="H879" s="56"/>
      <c r="I879" s="56"/>
      <c r="J879" s="56"/>
      <c r="K879" s="56"/>
      <c r="L879" s="56"/>
      <c r="M879" s="56"/>
      <c r="N879" s="56"/>
      <c r="O879" s="56"/>
      <c r="P879" s="56"/>
      <c r="Q879" s="56"/>
      <c r="R879" s="56"/>
      <c r="S879" s="56"/>
      <c r="T879" s="56"/>
      <c r="U879" s="56"/>
      <c r="V879" s="56"/>
      <c r="W879" s="56"/>
      <c r="X879" s="56"/>
      <c r="Y879" s="56"/>
      <c r="Z879" s="56"/>
    </row>
    <row r="880" spans="1:26" ht="12.75" customHeight="1">
      <c r="A880" s="56"/>
      <c r="B880" s="56"/>
      <c r="C880" s="56"/>
      <c r="D880" s="56"/>
      <c r="E880" s="56"/>
      <c r="F880" s="56"/>
      <c r="G880" s="56"/>
      <c r="H880" s="56"/>
      <c r="I880" s="56"/>
      <c r="J880" s="56"/>
      <c r="K880" s="56"/>
      <c r="L880" s="56"/>
      <c r="M880" s="56"/>
      <c r="N880" s="56"/>
      <c r="O880" s="56"/>
      <c r="P880" s="56"/>
      <c r="Q880" s="56"/>
      <c r="R880" s="56"/>
      <c r="S880" s="56"/>
      <c r="T880" s="56"/>
      <c r="U880" s="56"/>
      <c r="V880" s="56"/>
      <c r="W880" s="56"/>
      <c r="X880" s="56"/>
      <c r="Y880" s="56"/>
      <c r="Z880" s="56"/>
    </row>
    <row r="881" spans="1:26" ht="12.75" customHeight="1">
      <c r="A881" s="56"/>
      <c r="B881" s="56"/>
      <c r="C881" s="56"/>
      <c r="D881" s="56"/>
      <c r="E881" s="56"/>
      <c r="F881" s="56"/>
      <c r="G881" s="56"/>
      <c r="H881" s="56"/>
      <c r="I881" s="56"/>
      <c r="J881" s="56"/>
      <c r="K881" s="56"/>
      <c r="L881" s="56"/>
      <c r="M881" s="56"/>
      <c r="N881" s="56"/>
      <c r="O881" s="56"/>
      <c r="P881" s="56"/>
      <c r="Q881" s="56"/>
      <c r="R881" s="56"/>
      <c r="S881" s="56"/>
      <c r="T881" s="56"/>
      <c r="U881" s="56"/>
      <c r="V881" s="56"/>
      <c r="W881" s="56"/>
      <c r="X881" s="56"/>
      <c r="Y881" s="56"/>
      <c r="Z881" s="56"/>
    </row>
    <row r="882" spans="1:26" ht="12.75" customHeight="1">
      <c r="A882" s="56"/>
      <c r="B882" s="56"/>
      <c r="C882" s="56"/>
      <c r="D882" s="56"/>
      <c r="E882" s="56"/>
      <c r="F882" s="56"/>
      <c r="G882" s="56"/>
      <c r="H882" s="56"/>
      <c r="I882" s="56"/>
      <c r="J882" s="56"/>
      <c r="K882" s="56"/>
      <c r="L882" s="56"/>
      <c r="M882" s="56"/>
      <c r="N882" s="56"/>
      <c r="O882" s="56"/>
      <c r="P882" s="56"/>
      <c r="Q882" s="56"/>
      <c r="R882" s="56"/>
      <c r="S882" s="56"/>
      <c r="T882" s="56"/>
      <c r="U882" s="56"/>
      <c r="V882" s="56"/>
      <c r="W882" s="56"/>
      <c r="X882" s="56"/>
      <c r="Y882" s="56"/>
      <c r="Z882" s="56"/>
    </row>
    <row r="883" spans="1:26" ht="12.75" customHeight="1">
      <c r="A883" s="56"/>
      <c r="B883" s="56"/>
      <c r="C883" s="56"/>
      <c r="D883" s="56"/>
      <c r="E883" s="56"/>
      <c r="F883" s="56"/>
      <c r="G883" s="56"/>
      <c r="H883" s="56"/>
      <c r="I883" s="56"/>
      <c r="J883" s="56"/>
      <c r="K883" s="56"/>
      <c r="L883" s="56"/>
      <c r="M883" s="56"/>
      <c r="N883" s="56"/>
      <c r="O883" s="56"/>
      <c r="P883" s="56"/>
      <c r="Q883" s="56"/>
      <c r="R883" s="56"/>
      <c r="S883" s="56"/>
      <c r="T883" s="56"/>
      <c r="U883" s="56"/>
      <c r="V883" s="56"/>
      <c r="W883" s="56"/>
      <c r="X883" s="56"/>
      <c r="Y883" s="56"/>
      <c r="Z883" s="56"/>
    </row>
    <row r="884" spans="1:26" ht="12.75" customHeight="1">
      <c r="A884" s="56"/>
      <c r="B884" s="56"/>
      <c r="C884" s="56"/>
      <c r="D884" s="56"/>
      <c r="E884" s="56"/>
      <c r="F884" s="56"/>
      <c r="G884" s="56"/>
      <c r="H884" s="56"/>
      <c r="I884" s="56"/>
      <c r="J884" s="56"/>
      <c r="K884" s="56"/>
      <c r="L884" s="56"/>
      <c r="M884" s="56"/>
      <c r="N884" s="56"/>
      <c r="O884" s="56"/>
      <c r="P884" s="56"/>
      <c r="Q884" s="56"/>
      <c r="R884" s="56"/>
      <c r="S884" s="56"/>
      <c r="T884" s="56"/>
      <c r="U884" s="56"/>
      <c r="V884" s="56"/>
      <c r="W884" s="56"/>
      <c r="X884" s="56"/>
      <c r="Y884" s="56"/>
      <c r="Z884" s="56"/>
    </row>
    <row r="885" spans="1:26" ht="12.75" customHeight="1">
      <c r="A885" s="56"/>
      <c r="B885" s="56"/>
      <c r="C885" s="56"/>
      <c r="D885" s="56"/>
      <c r="E885" s="56"/>
      <c r="F885" s="56"/>
      <c r="G885" s="56"/>
      <c r="H885" s="56"/>
      <c r="I885" s="56"/>
      <c r="J885" s="56"/>
      <c r="K885" s="56"/>
      <c r="L885" s="56"/>
      <c r="M885" s="56"/>
      <c r="N885" s="56"/>
      <c r="O885" s="56"/>
      <c r="P885" s="56"/>
      <c r="Q885" s="56"/>
      <c r="R885" s="56"/>
      <c r="S885" s="56"/>
      <c r="T885" s="56"/>
      <c r="U885" s="56"/>
      <c r="V885" s="56"/>
      <c r="W885" s="56"/>
      <c r="X885" s="56"/>
      <c r="Y885" s="56"/>
      <c r="Z885" s="56"/>
    </row>
    <row r="886" spans="1:26" ht="12.75" customHeight="1">
      <c r="A886" s="56"/>
      <c r="B886" s="56"/>
      <c r="C886" s="56"/>
      <c r="D886" s="56"/>
      <c r="E886" s="56"/>
      <c r="F886" s="56"/>
      <c r="G886" s="56"/>
      <c r="H886" s="56"/>
      <c r="I886" s="56"/>
      <c r="J886" s="56"/>
      <c r="K886" s="56"/>
      <c r="L886" s="56"/>
      <c r="M886" s="56"/>
      <c r="N886" s="56"/>
      <c r="O886" s="56"/>
      <c r="P886" s="56"/>
      <c r="Q886" s="56"/>
      <c r="R886" s="56"/>
      <c r="S886" s="56"/>
      <c r="T886" s="56"/>
      <c r="U886" s="56"/>
      <c r="V886" s="56"/>
      <c r="W886" s="56"/>
      <c r="X886" s="56"/>
      <c r="Y886" s="56"/>
      <c r="Z886" s="56"/>
    </row>
    <row r="887" spans="1:26" ht="12.75" customHeight="1">
      <c r="A887" s="56"/>
      <c r="B887" s="56"/>
      <c r="C887" s="56"/>
      <c r="D887" s="56"/>
      <c r="E887" s="56"/>
      <c r="F887" s="56"/>
      <c r="G887" s="56"/>
      <c r="H887" s="56"/>
      <c r="I887" s="56"/>
      <c r="J887" s="56"/>
      <c r="K887" s="56"/>
      <c r="L887" s="56"/>
      <c r="M887" s="56"/>
      <c r="N887" s="56"/>
      <c r="O887" s="56"/>
      <c r="P887" s="56"/>
      <c r="Q887" s="56"/>
      <c r="R887" s="56"/>
      <c r="S887" s="56"/>
      <c r="T887" s="56"/>
      <c r="U887" s="56"/>
      <c r="V887" s="56"/>
      <c r="W887" s="56"/>
      <c r="X887" s="56"/>
      <c r="Y887" s="56"/>
      <c r="Z887" s="56"/>
    </row>
    <row r="888" spans="1:26" ht="12.75" customHeight="1">
      <c r="A888" s="56"/>
      <c r="B888" s="56"/>
      <c r="C888" s="56"/>
      <c r="D888" s="56"/>
      <c r="E888" s="56"/>
      <c r="F888" s="56"/>
      <c r="G888" s="56"/>
      <c r="H888" s="56"/>
      <c r="I888" s="56"/>
      <c r="J888" s="56"/>
      <c r="K888" s="56"/>
      <c r="L888" s="56"/>
      <c r="M888" s="56"/>
      <c r="N888" s="56"/>
      <c r="O888" s="56"/>
      <c r="P888" s="56"/>
      <c r="Q888" s="56"/>
      <c r="R888" s="56"/>
      <c r="S888" s="56"/>
      <c r="T888" s="56"/>
      <c r="U888" s="56"/>
      <c r="V888" s="56"/>
      <c r="W888" s="56"/>
      <c r="X888" s="56"/>
      <c r="Y888" s="56"/>
      <c r="Z888" s="56"/>
    </row>
    <row r="889" spans="1:26" ht="12.75" customHeight="1">
      <c r="A889" s="56"/>
      <c r="B889" s="56"/>
      <c r="C889" s="56"/>
      <c r="D889" s="56"/>
      <c r="E889" s="56"/>
      <c r="F889" s="56"/>
      <c r="G889" s="56"/>
      <c r="H889" s="56"/>
      <c r="I889" s="56"/>
      <c r="J889" s="56"/>
      <c r="K889" s="56"/>
      <c r="L889" s="56"/>
      <c r="M889" s="56"/>
      <c r="N889" s="56"/>
      <c r="O889" s="56"/>
      <c r="P889" s="56"/>
      <c r="Q889" s="56"/>
      <c r="R889" s="56"/>
      <c r="S889" s="56"/>
      <c r="T889" s="56"/>
      <c r="U889" s="56"/>
      <c r="V889" s="56"/>
      <c r="W889" s="56"/>
      <c r="X889" s="56"/>
      <c r="Y889" s="56"/>
      <c r="Z889" s="56"/>
    </row>
    <row r="890" spans="1:26" ht="12.75" customHeight="1">
      <c r="A890" s="56"/>
      <c r="B890" s="56"/>
      <c r="C890" s="56"/>
      <c r="D890" s="56"/>
      <c r="E890" s="56"/>
      <c r="F890" s="56"/>
      <c r="G890" s="56"/>
      <c r="H890" s="56"/>
      <c r="I890" s="56"/>
      <c r="J890" s="56"/>
      <c r="K890" s="56"/>
      <c r="L890" s="56"/>
      <c r="M890" s="56"/>
      <c r="N890" s="56"/>
      <c r="O890" s="56"/>
      <c r="P890" s="56"/>
      <c r="Q890" s="56"/>
      <c r="R890" s="56"/>
      <c r="S890" s="56"/>
      <c r="T890" s="56"/>
      <c r="U890" s="56"/>
      <c r="V890" s="56"/>
      <c r="W890" s="56"/>
      <c r="X890" s="56"/>
      <c r="Y890" s="56"/>
      <c r="Z890" s="56"/>
    </row>
    <row r="891" spans="1:26" ht="12.75" customHeight="1">
      <c r="A891" s="56"/>
      <c r="B891" s="56"/>
      <c r="C891" s="56"/>
      <c r="D891" s="56"/>
      <c r="E891" s="56"/>
      <c r="F891" s="56"/>
      <c r="G891" s="56"/>
      <c r="H891" s="56"/>
      <c r="I891" s="56"/>
      <c r="J891" s="56"/>
      <c r="K891" s="56"/>
      <c r="L891" s="56"/>
      <c r="M891" s="56"/>
      <c r="N891" s="56"/>
      <c r="O891" s="56"/>
      <c r="P891" s="56"/>
      <c r="Q891" s="56"/>
      <c r="R891" s="56"/>
      <c r="S891" s="56"/>
      <c r="T891" s="56"/>
      <c r="U891" s="56"/>
      <c r="V891" s="56"/>
      <c r="W891" s="56"/>
      <c r="X891" s="56"/>
      <c r="Y891" s="56"/>
      <c r="Z891" s="56"/>
    </row>
    <row r="892" spans="1:26" ht="12.75" customHeight="1">
      <c r="A892" s="56"/>
      <c r="B892" s="56"/>
      <c r="C892" s="56"/>
      <c r="D892" s="56"/>
      <c r="E892" s="56"/>
      <c r="F892" s="56"/>
      <c r="G892" s="56"/>
      <c r="H892" s="56"/>
      <c r="I892" s="56"/>
      <c r="J892" s="56"/>
      <c r="K892" s="56"/>
      <c r="L892" s="56"/>
      <c r="M892" s="56"/>
      <c r="N892" s="56"/>
      <c r="O892" s="56"/>
      <c r="P892" s="56"/>
      <c r="Q892" s="56"/>
      <c r="R892" s="56"/>
      <c r="S892" s="56"/>
      <c r="T892" s="56"/>
      <c r="U892" s="56"/>
      <c r="V892" s="56"/>
      <c r="W892" s="56"/>
      <c r="X892" s="56"/>
      <c r="Y892" s="56"/>
      <c r="Z892" s="56"/>
    </row>
    <row r="893" spans="1:26" ht="12.75" customHeight="1">
      <c r="A893" s="56"/>
      <c r="B893" s="56"/>
      <c r="C893" s="56"/>
      <c r="D893" s="56"/>
      <c r="E893" s="56"/>
      <c r="F893" s="56"/>
      <c r="G893" s="56"/>
      <c r="H893" s="56"/>
      <c r="I893" s="56"/>
      <c r="J893" s="56"/>
      <c r="K893" s="56"/>
      <c r="L893" s="56"/>
      <c r="M893" s="56"/>
      <c r="N893" s="56"/>
      <c r="O893" s="56"/>
      <c r="P893" s="56"/>
      <c r="Q893" s="56"/>
      <c r="R893" s="56"/>
      <c r="S893" s="56"/>
      <c r="T893" s="56"/>
      <c r="U893" s="56"/>
      <c r="V893" s="56"/>
      <c r="W893" s="56"/>
      <c r="X893" s="56"/>
      <c r="Y893" s="56"/>
      <c r="Z893" s="56"/>
    </row>
    <row r="894" spans="1:26" ht="12.75" customHeight="1">
      <c r="A894" s="56"/>
      <c r="B894" s="56"/>
      <c r="C894" s="56"/>
      <c r="D894" s="56"/>
      <c r="E894" s="56"/>
      <c r="F894" s="56"/>
      <c r="G894" s="56"/>
      <c r="H894" s="56"/>
      <c r="I894" s="56"/>
      <c r="J894" s="56"/>
      <c r="K894" s="56"/>
      <c r="L894" s="56"/>
      <c r="M894" s="56"/>
      <c r="N894" s="56"/>
      <c r="O894" s="56"/>
      <c r="P894" s="56"/>
      <c r="Q894" s="56"/>
      <c r="R894" s="56"/>
      <c r="S894" s="56"/>
      <c r="T894" s="56"/>
      <c r="U894" s="56"/>
      <c r="V894" s="56"/>
      <c r="W894" s="56"/>
      <c r="X894" s="56"/>
      <c r="Y894" s="56"/>
      <c r="Z894" s="56"/>
    </row>
    <row r="895" spans="1:26" ht="12.75" customHeight="1">
      <c r="A895" s="56"/>
      <c r="B895" s="56"/>
      <c r="C895" s="56"/>
      <c r="D895" s="56"/>
      <c r="E895" s="56"/>
      <c r="F895" s="56"/>
      <c r="G895" s="56"/>
      <c r="H895" s="56"/>
      <c r="I895" s="56"/>
      <c r="J895" s="56"/>
      <c r="K895" s="56"/>
      <c r="L895" s="56"/>
      <c r="M895" s="56"/>
      <c r="N895" s="56"/>
      <c r="O895" s="56"/>
      <c r="P895" s="56"/>
      <c r="Q895" s="56"/>
      <c r="R895" s="56"/>
      <c r="S895" s="56"/>
      <c r="T895" s="56"/>
      <c r="U895" s="56"/>
      <c r="V895" s="56"/>
      <c r="W895" s="56"/>
      <c r="X895" s="56"/>
      <c r="Y895" s="56"/>
      <c r="Z895" s="56"/>
    </row>
    <row r="896" spans="1:26" ht="12.75" customHeight="1">
      <c r="A896" s="56"/>
      <c r="B896" s="56"/>
      <c r="C896" s="56"/>
      <c r="D896" s="56"/>
      <c r="E896" s="56"/>
      <c r="F896" s="56"/>
      <c r="G896" s="56"/>
      <c r="H896" s="56"/>
      <c r="I896" s="56"/>
      <c r="J896" s="56"/>
      <c r="K896" s="56"/>
      <c r="L896" s="56"/>
      <c r="M896" s="56"/>
      <c r="N896" s="56"/>
      <c r="O896" s="56"/>
      <c r="P896" s="56"/>
      <c r="Q896" s="56"/>
      <c r="R896" s="56"/>
      <c r="S896" s="56"/>
      <c r="T896" s="56"/>
      <c r="U896" s="56"/>
      <c r="V896" s="56"/>
      <c r="W896" s="56"/>
      <c r="X896" s="56"/>
      <c r="Y896" s="56"/>
      <c r="Z896" s="56"/>
    </row>
    <row r="897" spans="1:26" ht="12.75" customHeight="1">
      <c r="A897" s="56"/>
      <c r="B897" s="56"/>
      <c r="C897" s="56"/>
      <c r="D897" s="56"/>
      <c r="E897" s="56"/>
      <c r="F897" s="56"/>
      <c r="G897" s="56"/>
      <c r="H897" s="56"/>
      <c r="I897" s="56"/>
      <c r="J897" s="56"/>
      <c r="K897" s="56"/>
      <c r="L897" s="56"/>
      <c r="M897" s="56"/>
      <c r="N897" s="56"/>
      <c r="O897" s="56"/>
      <c r="P897" s="56"/>
      <c r="Q897" s="56"/>
      <c r="R897" s="56"/>
      <c r="S897" s="56"/>
      <c r="T897" s="56"/>
      <c r="U897" s="56"/>
      <c r="V897" s="56"/>
      <c r="W897" s="56"/>
      <c r="X897" s="56"/>
      <c r="Y897" s="56"/>
      <c r="Z897" s="56"/>
    </row>
    <row r="898" spans="1:26" ht="12.75" customHeight="1">
      <c r="A898" s="56"/>
      <c r="B898" s="56"/>
      <c r="C898" s="56"/>
      <c r="D898" s="56"/>
      <c r="E898" s="56"/>
      <c r="F898" s="56"/>
      <c r="G898" s="56"/>
      <c r="H898" s="56"/>
      <c r="I898" s="56"/>
      <c r="J898" s="56"/>
      <c r="K898" s="56"/>
      <c r="L898" s="56"/>
      <c r="M898" s="56"/>
      <c r="N898" s="56"/>
      <c r="O898" s="56"/>
      <c r="P898" s="56"/>
      <c r="Q898" s="56"/>
      <c r="R898" s="56"/>
      <c r="S898" s="56"/>
      <c r="T898" s="56"/>
      <c r="U898" s="56"/>
      <c r="V898" s="56"/>
      <c r="W898" s="56"/>
      <c r="X898" s="56"/>
      <c r="Y898" s="56"/>
      <c r="Z898" s="56"/>
    </row>
    <row r="899" spans="1:26" ht="12.75" customHeight="1">
      <c r="A899" s="56"/>
      <c r="B899" s="56"/>
      <c r="C899" s="56"/>
      <c r="D899" s="56"/>
      <c r="E899" s="56"/>
      <c r="F899" s="56"/>
      <c r="G899" s="56"/>
      <c r="H899" s="56"/>
      <c r="I899" s="56"/>
      <c r="J899" s="56"/>
      <c r="K899" s="56"/>
      <c r="L899" s="56"/>
      <c r="M899" s="56"/>
      <c r="N899" s="56"/>
      <c r="O899" s="56"/>
      <c r="P899" s="56"/>
      <c r="Q899" s="56"/>
      <c r="R899" s="56"/>
      <c r="S899" s="56"/>
      <c r="T899" s="56"/>
      <c r="U899" s="56"/>
      <c r="V899" s="56"/>
      <c r="W899" s="56"/>
      <c r="X899" s="56"/>
      <c r="Y899" s="56"/>
      <c r="Z899" s="56"/>
    </row>
    <row r="900" spans="1:26" ht="12.75" customHeight="1">
      <c r="A900" s="56"/>
      <c r="B900" s="56"/>
      <c r="C900" s="56"/>
      <c r="D900" s="56"/>
      <c r="E900" s="56"/>
      <c r="F900" s="56"/>
      <c r="G900" s="56"/>
      <c r="H900" s="56"/>
      <c r="I900" s="56"/>
      <c r="J900" s="56"/>
      <c r="K900" s="56"/>
      <c r="L900" s="56"/>
      <c r="M900" s="56"/>
      <c r="N900" s="56"/>
      <c r="O900" s="56"/>
      <c r="P900" s="56"/>
      <c r="Q900" s="56"/>
      <c r="R900" s="56"/>
      <c r="S900" s="56"/>
      <c r="T900" s="56"/>
      <c r="U900" s="56"/>
      <c r="V900" s="56"/>
      <c r="W900" s="56"/>
      <c r="X900" s="56"/>
      <c r="Y900" s="56"/>
      <c r="Z900" s="56"/>
    </row>
    <row r="901" spans="1:26" ht="12.75" customHeight="1">
      <c r="A901" s="56"/>
      <c r="B901" s="56"/>
      <c r="C901" s="56"/>
      <c r="D901" s="56"/>
      <c r="E901" s="56"/>
      <c r="F901" s="56"/>
      <c r="G901" s="56"/>
      <c r="H901" s="56"/>
      <c r="I901" s="56"/>
      <c r="J901" s="56"/>
      <c r="K901" s="56"/>
      <c r="L901" s="56"/>
      <c r="M901" s="56"/>
      <c r="N901" s="56"/>
      <c r="O901" s="56"/>
      <c r="P901" s="56"/>
      <c r="Q901" s="56"/>
      <c r="R901" s="56"/>
      <c r="S901" s="56"/>
      <c r="T901" s="56"/>
      <c r="U901" s="56"/>
      <c r="V901" s="56"/>
      <c r="W901" s="56"/>
      <c r="X901" s="56"/>
      <c r="Y901" s="56"/>
      <c r="Z901" s="56"/>
    </row>
    <row r="902" spans="1:26" ht="12.75" customHeight="1">
      <c r="A902" s="56"/>
      <c r="B902" s="56"/>
      <c r="C902" s="56"/>
      <c r="D902" s="56"/>
      <c r="E902" s="56"/>
      <c r="F902" s="56"/>
      <c r="G902" s="56"/>
      <c r="H902" s="56"/>
      <c r="I902" s="56"/>
      <c r="J902" s="56"/>
      <c r="K902" s="56"/>
      <c r="L902" s="56"/>
      <c r="M902" s="56"/>
      <c r="N902" s="56"/>
      <c r="O902" s="56"/>
      <c r="P902" s="56"/>
      <c r="Q902" s="56"/>
      <c r="R902" s="56"/>
      <c r="S902" s="56"/>
      <c r="T902" s="56"/>
      <c r="U902" s="56"/>
      <c r="V902" s="56"/>
      <c r="W902" s="56"/>
      <c r="X902" s="56"/>
      <c r="Y902" s="56"/>
      <c r="Z902" s="56"/>
    </row>
    <row r="903" spans="1:26" ht="12.75" customHeight="1">
      <c r="A903" s="56"/>
      <c r="B903" s="56"/>
      <c r="C903" s="56"/>
      <c r="D903" s="56"/>
      <c r="E903" s="56"/>
      <c r="F903" s="56"/>
      <c r="G903" s="56"/>
      <c r="H903" s="56"/>
      <c r="I903" s="56"/>
      <c r="J903" s="56"/>
      <c r="K903" s="56"/>
      <c r="L903" s="56"/>
      <c r="M903" s="56"/>
      <c r="N903" s="56"/>
      <c r="O903" s="56"/>
      <c r="P903" s="56"/>
      <c r="Q903" s="56"/>
      <c r="R903" s="56"/>
      <c r="S903" s="56"/>
      <c r="T903" s="56"/>
      <c r="U903" s="56"/>
      <c r="V903" s="56"/>
      <c r="W903" s="56"/>
      <c r="X903" s="56"/>
      <c r="Y903" s="56"/>
      <c r="Z903" s="56"/>
    </row>
    <row r="904" spans="1:26" ht="12.75" customHeight="1">
      <c r="A904" s="56"/>
      <c r="B904" s="56"/>
      <c r="C904" s="56"/>
      <c r="D904" s="56"/>
      <c r="E904" s="56"/>
      <c r="F904" s="56"/>
      <c r="G904" s="56"/>
      <c r="H904" s="56"/>
      <c r="I904" s="56"/>
      <c r="J904" s="56"/>
      <c r="K904" s="56"/>
      <c r="L904" s="56"/>
      <c r="M904" s="56"/>
      <c r="N904" s="56"/>
      <c r="O904" s="56"/>
      <c r="P904" s="56"/>
      <c r="Q904" s="56"/>
      <c r="R904" s="56"/>
      <c r="S904" s="56"/>
      <c r="T904" s="56"/>
      <c r="U904" s="56"/>
      <c r="V904" s="56"/>
      <c r="W904" s="56"/>
      <c r="X904" s="56"/>
      <c r="Y904" s="56"/>
      <c r="Z904" s="56"/>
    </row>
    <row r="905" spans="1:26" ht="12.75" customHeight="1">
      <c r="A905" s="56"/>
      <c r="B905" s="56"/>
      <c r="C905" s="56"/>
      <c r="D905" s="56"/>
      <c r="E905" s="56"/>
      <c r="F905" s="56"/>
      <c r="G905" s="56"/>
      <c r="H905" s="56"/>
      <c r="I905" s="56"/>
      <c r="J905" s="56"/>
      <c r="K905" s="56"/>
      <c r="L905" s="56"/>
      <c r="M905" s="56"/>
      <c r="N905" s="56"/>
      <c r="O905" s="56"/>
      <c r="P905" s="56"/>
      <c r="Q905" s="56"/>
      <c r="R905" s="56"/>
      <c r="S905" s="56"/>
      <c r="T905" s="56"/>
      <c r="U905" s="56"/>
      <c r="V905" s="56"/>
      <c r="W905" s="56"/>
      <c r="X905" s="56"/>
      <c r="Y905" s="56"/>
      <c r="Z905" s="56"/>
    </row>
    <row r="906" spans="1:26" ht="12.75" customHeight="1">
      <c r="A906" s="56"/>
      <c r="B906" s="56"/>
      <c r="C906" s="56"/>
      <c r="D906" s="56"/>
      <c r="E906" s="56"/>
      <c r="F906" s="56"/>
      <c r="G906" s="56"/>
      <c r="H906" s="56"/>
      <c r="I906" s="56"/>
      <c r="J906" s="56"/>
      <c r="K906" s="56"/>
      <c r="L906" s="56"/>
      <c r="M906" s="56"/>
      <c r="N906" s="56"/>
      <c r="O906" s="56"/>
      <c r="P906" s="56"/>
      <c r="Q906" s="56"/>
      <c r="R906" s="56"/>
      <c r="S906" s="56"/>
      <c r="T906" s="56"/>
      <c r="U906" s="56"/>
      <c r="V906" s="56"/>
      <c r="W906" s="56"/>
      <c r="X906" s="56"/>
      <c r="Y906" s="56"/>
      <c r="Z906" s="56"/>
    </row>
    <row r="907" spans="1:26" ht="12.75" customHeight="1">
      <c r="A907" s="56"/>
      <c r="B907" s="56"/>
      <c r="C907" s="56"/>
      <c r="D907" s="56"/>
      <c r="E907" s="56"/>
      <c r="F907" s="56"/>
      <c r="G907" s="56"/>
      <c r="H907" s="56"/>
      <c r="I907" s="56"/>
      <c r="J907" s="56"/>
      <c r="K907" s="56"/>
      <c r="L907" s="56"/>
      <c r="M907" s="56"/>
      <c r="N907" s="56"/>
      <c r="O907" s="56"/>
      <c r="P907" s="56"/>
      <c r="Q907" s="56"/>
      <c r="R907" s="56"/>
      <c r="S907" s="56"/>
      <c r="T907" s="56"/>
      <c r="U907" s="56"/>
      <c r="V907" s="56"/>
      <c r="W907" s="56"/>
      <c r="X907" s="56"/>
      <c r="Y907" s="56"/>
      <c r="Z907" s="56"/>
    </row>
    <row r="908" spans="1:26" ht="12.75" customHeight="1">
      <c r="A908" s="56"/>
      <c r="B908" s="56"/>
      <c r="C908" s="56"/>
      <c r="D908" s="56"/>
      <c r="E908" s="56"/>
      <c r="F908" s="56"/>
      <c r="G908" s="56"/>
      <c r="H908" s="56"/>
      <c r="I908" s="56"/>
      <c r="J908" s="56"/>
      <c r="K908" s="56"/>
      <c r="L908" s="56"/>
      <c r="M908" s="56"/>
      <c r="N908" s="56"/>
      <c r="O908" s="56"/>
      <c r="P908" s="56"/>
      <c r="Q908" s="56"/>
      <c r="R908" s="56"/>
      <c r="S908" s="56"/>
      <c r="T908" s="56"/>
      <c r="U908" s="56"/>
      <c r="V908" s="56"/>
      <c r="W908" s="56"/>
      <c r="X908" s="56"/>
      <c r="Y908" s="56"/>
      <c r="Z908" s="56"/>
    </row>
    <row r="909" spans="1:26" ht="12.75" customHeight="1">
      <c r="A909" s="56"/>
      <c r="B909" s="56"/>
      <c r="C909" s="56"/>
      <c r="D909" s="56"/>
      <c r="E909" s="56"/>
      <c r="F909" s="56"/>
      <c r="G909" s="56"/>
      <c r="H909" s="56"/>
      <c r="I909" s="56"/>
      <c r="J909" s="56"/>
      <c r="K909" s="56"/>
      <c r="L909" s="56"/>
      <c r="M909" s="56"/>
      <c r="N909" s="56"/>
      <c r="O909" s="56"/>
      <c r="P909" s="56"/>
      <c r="Q909" s="56"/>
      <c r="R909" s="56"/>
      <c r="S909" s="56"/>
      <c r="T909" s="56"/>
      <c r="U909" s="56"/>
      <c r="V909" s="56"/>
      <c r="W909" s="56"/>
      <c r="X909" s="56"/>
      <c r="Y909" s="56"/>
      <c r="Z909" s="56"/>
    </row>
    <row r="910" spans="1:26" ht="12.75" customHeight="1">
      <c r="A910" s="56"/>
      <c r="B910" s="56"/>
      <c r="C910" s="56"/>
      <c r="D910" s="56"/>
      <c r="E910" s="56"/>
      <c r="F910" s="56"/>
      <c r="G910" s="56"/>
      <c r="H910" s="56"/>
      <c r="I910" s="56"/>
      <c r="J910" s="56"/>
      <c r="K910" s="56"/>
      <c r="L910" s="56"/>
      <c r="M910" s="56"/>
      <c r="N910" s="56"/>
      <c r="O910" s="56"/>
      <c r="P910" s="56"/>
      <c r="Q910" s="56"/>
      <c r="R910" s="56"/>
      <c r="S910" s="56"/>
      <c r="T910" s="56"/>
      <c r="U910" s="56"/>
      <c r="V910" s="56"/>
      <c r="W910" s="56"/>
      <c r="X910" s="56"/>
      <c r="Y910" s="56"/>
      <c r="Z910" s="56"/>
    </row>
    <row r="911" spans="1:26" ht="12.75" customHeight="1">
      <c r="A911" s="56"/>
      <c r="B911" s="56"/>
      <c r="C911" s="56"/>
      <c r="D911" s="56"/>
      <c r="E911" s="56"/>
      <c r="F911" s="56"/>
      <c r="G911" s="56"/>
      <c r="H911" s="56"/>
      <c r="I911" s="56"/>
      <c r="J911" s="56"/>
      <c r="K911" s="56"/>
      <c r="L911" s="56"/>
      <c r="M911" s="56"/>
      <c r="N911" s="56"/>
      <c r="O911" s="56"/>
      <c r="P911" s="56"/>
      <c r="Q911" s="56"/>
      <c r="R911" s="56"/>
      <c r="S911" s="56"/>
      <c r="T911" s="56"/>
      <c r="U911" s="56"/>
      <c r="V911" s="56"/>
      <c r="W911" s="56"/>
      <c r="X911" s="56"/>
      <c r="Y911" s="56"/>
      <c r="Z911" s="56"/>
    </row>
    <row r="912" spans="1:26" ht="12.75" customHeight="1">
      <c r="A912" s="56"/>
      <c r="B912" s="56"/>
      <c r="C912" s="56"/>
      <c r="D912" s="56"/>
      <c r="E912" s="56"/>
      <c r="F912" s="56"/>
      <c r="G912" s="56"/>
      <c r="H912" s="56"/>
      <c r="I912" s="56"/>
      <c r="J912" s="56"/>
      <c r="K912" s="56"/>
      <c r="L912" s="56"/>
      <c r="M912" s="56"/>
      <c r="N912" s="56"/>
      <c r="O912" s="56"/>
      <c r="P912" s="56"/>
      <c r="Q912" s="56"/>
      <c r="R912" s="56"/>
      <c r="S912" s="56"/>
      <c r="T912" s="56"/>
      <c r="U912" s="56"/>
      <c r="V912" s="56"/>
      <c r="W912" s="56"/>
      <c r="X912" s="56"/>
      <c r="Y912" s="56"/>
      <c r="Z912" s="56"/>
    </row>
    <row r="913" spans="1:26" ht="12.75" customHeight="1">
      <c r="A913" s="56"/>
      <c r="B913" s="56"/>
      <c r="C913" s="56"/>
      <c r="D913" s="56"/>
      <c r="E913" s="56"/>
      <c r="F913" s="56"/>
      <c r="G913" s="56"/>
      <c r="H913" s="56"/>
      <c r="I913" s="56"/>
      <c r="J913" s="56"/>
      <c r="K913" s="56"/>
      <c r="L913" s="56"/>
      <c r="M913" s="56"/>
      <c r="N913" s="56"/>
      <c r="O913" s="56"/>
      <c r="P913" s="56"/>
      <c r="Q913" s="56"/>
      <c r="R913" s="56"/>
      <c r="S913" s="56"/>
      <c r="T913" s="56"/>
      <c r="U913" s="56"/>
      <c r="V913" s="56"/>
      <c r="W913" s="56"/>
      <c r="X913" s="56"/>
      <c r="Y913" s="56"/>
      <c r="Z913" s="56"/>
    </row>
    <row r="914" spans="1:26" ht="12.75" customHeight="1">
      <c r="A914" s="56"/>
      <c r="B914" s="56"/>
      <c r="C914" s="56"/>
      <c r="D914" s="56"/>
      <c r="E914" s="56"/>
      <c r="F914" s="56"/>
      <c r="G914" s="56"/>
      <c r="H914" s="56"/>
      <c r="I914" s="56"/>
      <c r="J914" s="56"/>
      <c r="K914" s="56"/>
      <c r="L914" s="56"/>
      <c r="M914" s="56"/>
      <c r="N914" s="56"/>
      <c r="O914" s="56"/>
      <c r="P914" s="56"/>
      <c r="Q914" s="56"/>
      <c r="R914" s="56"/>
      <c r="S914" s="56"/>
      <c r="T914" s="56"/>
      <c r="U914" s="56"/>
      <c r="V914" s="56"/>
      <c r="W914" s="56"/>
      <c r="X914" s="56"/>
      <c r="Y914" s="56"/>
      <c r="Z914" s="56"/>
    </row>
    <row r="915" spans="1:26" ht="12.75" customHeight="1">
      <c r="A915" s="56"/>
      <c r="B915" s="56"/>
      <c r="C915" s="56"/>
      <c r="D915" s="56"/>
      <c r="E915" s="56"/>
      <c r="F915" s="56"/>
      <c r="G915" s="56"/>
      <c r="H915" s="56"/>
      <c r="I915" s="56"/>
      <c r="J915" s="56"/>
      <c r="K915" s="56"/>
      <c r="L915" s="56"/>
      <c r="M915" s="56"/>
      <c r="N915" s="56"/>
      <c r="O915" s="56"/>
      <c r="P915" s="56"/>
      <c r="Q915" s="56"/>
      <c r="R915" s="56"/>
      <c r="S915" s="56"/>
      <c r="T915" s="56"/>
      <c r="U915" s="56"/>
      <c r="V915" s="56"/>
      <c r="W915" s="56"/>
      <c r="X915" s="56"/>
      <c r="Y915" s="56"/>
      <c r="Z915" s="56"/>
    </row>
    <row r="916" spans="1:26" ht="12.75" customHeight="1">
      <c r="A916" s="56"/>
      <c r="B916" s="56"/>
      <c r="C916" s="56"/>
      <c r="D916" s="56"/>
      <c r="E916" s="56"/>
      <c r="F916" s="56"/>
      <c r="G916" s="56"/>
      <c r="H916" s="56"/>
      <c r="I916" s="56"/>
      <c r="J916" s="56"/>
      <c r="K916" s="56"/>
      <c r="L916" s="56"/>
      <c r="M916" s="56"/>
      <c r="N916" s="56"/>
      <c r="O916" s="56"/>
      <c r="P916" s="56"/>
      <c r="Q916" s="56"/>
      <c r="R916" s="56"/>
      <c r="S916" s="56"/>
      <c r="T916" s="56"/>
      <c r="U916" s="56"/>
      <c r="V916" s="56"/>
      <c r="W916" s="56"/>
      <c r="X916" s="56"/>
      <c r="Y916" s="56"/>
      <c r="Z916" s="56"/>
    </row>
    <row r="917" spans="1:26" ht="12.75" customHeight="1">
      <c r="A917" s="56"/>
      <c r="B917" s="56"/>
      <c r="C917" s="56"/>
      <c r="D917" s="56"/>
      <c r="E917" s="56"/>
      <c r="F917" s="56"/>
      <c r="G917" s="56"/>
      <c r="H917" s="56"/>
      <c r="I917" s="56"/>
      <c r="J917" s="56"/>
      <c r="K917" s="56"/>
      <c r="L917" s="56"/>
      <c r="M917" s="56"/>
      <c r="N917" s="56"/>
      <c r="O917" s="56"/>
      <c r="P917" s="56"/>
      <c r="Q917" s="56"/>
      <c r="R917" s="56"/>
      <c r="S917" s="56"/>
      <c r="T917" s="56"/>
      <c r="U917" s="56"/>
      <c r="V917" s="56"/>
      <c r="W917" s="56"/>
      <c r="X917" s="56"/>
      <c r="Y917" s="56"/>
      <c r="Z917" s="56"/>
    </row>
    <row r="918" spans="1:26" ht="12.75" customHeight="1">
      <c r="A918" s="56"/>
      <c r="B918" s="56"/>
      <c r="C918" s="56"/>
      <c r="D918" s="56"/>
      <c r="E918" s="56"/>
      <c r="F918" s="56"/>
      <c r="G918" s="56"/>
      <c r="H918" s="56"/>
      <c r="I918" s="56"/>
      <c r="J918" s="56"/>
      <c r="K918" s="56"/>
      <c r="L918" s="56"/>
      <c r="M918" s="56"/>
      <c r="N918" s="56"/>
      <c r="O918" s="56"/>
      <c r="P918" s="56"/>
      <c r="Q918" s="56"/>
      <c r="R918" s="56"/>
      <c r="S918" s="56"/>
      <c r="T918" s="56"/>
      <c r="U918" s="56"/>
      <c r="V918" s="56"/>
      <c r="W918" s="56"/>
      <c r="X918" s="56"/>
      <c r="Y918" s="56"/>
      <c r="Z918" s="56"/>
    </row>
    <row r="919" spans="1:26" ht="12.75" customHeight="1">
      <c r="A919" s="56"/>
      <c r="B919" s="56"/>
      <c r="C919" s="56"/>
      <c r="D919" s="56"/>
      <c r="E919" s="56"/>
      <c r="F919" s="56"/>
      <c r="G919" s="56"/>
      <c r="H919" s="56"/>
      <c r="I919" s="56"/>
      <c r="J919" s="56"/>
      <c r="K919" s="56"/>
      <c r="L919" s="56"/>
      <c r="M919" s="56"/>
      <c r="N919" s="56"/>
      <c r="O919" s="56"/>
      <c r="P919" s="56"/>
      <c r="Q919" s="56"/>
      <c r="R919" s="56"/>
      <c r="S919" s="56"/>
      <c r="T919" s="56"/>
      <c r="U919" s="56"/>
      <c r="V919" s="56"/>
      <c r="W919" s="56"/>
      <c r="X919" s="56"/>
      <c r="Y919" s="56"/>
      <c r="Z919" s="56"/>
    </row>
    <row r="920" spans="1:26" ht="12.75" customHeight="1">
      <c r="A920" s="56"/>
      <c r="B920" s="56"/>
      <c r="C920" s="56"/>
      <c r="D920" s="56"/>
      <c r="E920" s="56"/>
      <c r="F920" s="56"/>
      <c r="G920" s="56"/>
      <c r="H920" s="56"/>
      <c r="I920" s="56"/>
      <c r="J920" s="56"/>
      <c r="K920" s="56"/>
      <c r="L920" s="56"/>
      <c r="M920" s="56"/>
      <c r="N920" s="56"/>
      <c r="O920" s="56"/>
      <c r="P920" s="56"/>
      <c r="Q920" s="56"/>
      <c r="R920" s="56"/>
      <c r="S920" s="56"/>
      <c r="T920" s="56"/>
      <c r="U920" s="56"/>
      <c r="V920" s="56"/>
      <c r="W920" s="56"/>
      <c r="X920" s="56"/>
      <c r="Y920" s="56"/>
      <c r="Z920" s="56"/>
    </row>
    <row r="921" spans="1:26" ht="12.75" customHeight="1">
      <c r="A921" s="56"/>
      <c r="B921" s="56"/>
      <c r="C921" s="56"/>
      <c r="D921" s="56"/>
      <c r="E921" s="56"/>
      <c r="F921" s="56"/>
      <c r="G921" s="56"/>
      <c r="H921" s="56"/>
      <c r="I921" s="56"/>
      <c r="J921" s="56"/>
      <c r="K921" s="56"/>
      <c r="L921" s="56"/>
      <c r="M921" s="56"/>
      <c r="N921" s="56"/>
      <c r="O921" s="56"/>
      <c r="P921" s="56"/>
      <c r="Q921" s="56"/>
      <c r="R921" s="56"/>
      <c r="S921" s="56"/>
      <c r="T921" s="56"/>
      <c r="U921" s="56"/>
      <c r="V921" s="56"/>
      <c r="W921" s="56"/>
      <c r="X921" s="56"/>
      <c r="Y921" s="56"/>
      <c r="Z921" s="56"/>
    </row>
    <row r="922" spans="1:26" ht="12.75" customHeight="1">
      <c r="A922" s="56"/>
      <c r="B922" s="56"/>
      <c r="C922" s="56"/>
      <c r="D922" s="56"/>
      <c r="E922" s="56"/>
      <c r="F922" s="56"/>
      <c r="G922" s="56"/>
      <c r="H922" s="56"/>
      <c r="I922" s="56"/>
      <c r="J922" s="56"/>
      <c r="K922" s="56"/>
      <c r="L922" s="56"/>
      <c r="M922" s="56"/>
      <c r="N922" s="56"/>
      <c r="O922" s="56"/>
      <c r="P922" s="56"/>
      <c r="Q922" s="56"/>
      <c r="R922" s="56"/>
      <c r="S922" s="56"/>
      <c r="T922" s="56"/>
      <c r="U922" s="56"/>
      <c r="V922" s="56"/>
      <c r="W922" s="56"/>
      <c r="X922" s="56"/>
      <c r="Y922" s="56"/>
      <c r="Z922" s="56"/>
    </row>
    <row r="923" spans="1:26" ht="12.75" customHeight="1">
      <c r="A923" s="56"/>
      <c r="B923" s="56"/>
      <c r="C923" s="56"/>
      <c r="D923" s="56"/>
      <c r="E923" s="56"/>
      <c r="F923" s="56"/>
      <c r="G923" s="56"/>
      <c r="H923" s="56"/>
      <c r="I923" s="56"/>
      <c r="J923" s="56"/>
      <c r="K923" s="56"/>
      <c r="L923" s="56"/>
      <c r="M923" s="56"/>
      <c r="N923" s="56"/>
      <c r="O923" s="56"/>
      <c r="P923" s="56"/>
      <c r="Q923" s="56"/>
      <c r="R923" s="56"/>
      <c r="S923" s="56"/>
      <c r="T923" s="56"/>
      <c r="U923" s="56"/>
      <c r="V923" s="56"/>
      <c r="W923" s="56"/>
      <c r="X923" s="56"/>
      <c r="Y923" s="56"/>
      <c r="Z923" s="56"/>
    </row>
    <row r="924" spans="1:26" ht="12.75" customHeight="1">
      <c r="A924" s="56"/>
      <c r="B924" s="56"/>
      <c r="C924" s="56"/>
      <c r="D924" s="56"/>
      <c r="E924" s="56"/>
      <c r="F924" s="56"/>
      <c r="G924" s="56"/>
      <c r="H924" s="56"/>
      <c r="I924" s="56"/>
      <c r="J924" s="56"/>
      <c r="K924" s="56"/>
      <c r="L924" s="56"/>
      <c r="M924" s="56"/>
      <c r="N924" s="56"/>
      <c r="O924" s="56"/>
      <c r="P924" s="56"/>
      <c r="Q924" s="56"/>
      <c r="R924" s="56"/>
      <c r="S924" s="56"/>
      <c r="T924" s="56"/>
      <c r="U924" s="56"/>
      <c r="V924" s="56"/>
      <c r="W924" s="56"/>
      <c r="X924" s="56"/>
      <c r="Y924" s="56"/>
      <c r="Z924" s="56"/>
    </row>
    <row r="925" spans="1:26" ht="12.75" customHeight="1">
      <c r="A925" s="56"/>
      <c r="B925" s="56"/>
      <c r="C925" s="56"/>
      <c r="D925" s="56"/>
      <c r="E925" s="56"/>
      <c r="F925" s="56"/>
      <c r="G925" s="56"/>
      <c r="H925" s="56"/>
      <c r="I925" s="56"/>
      <c r="J925" s="56"/>
      <c r="K925" s="56"/>
      <c r="L925" s="56"/>
      <c r="M925" s="56"/>
      <c r="N925" s="56"/>
      <c r="O925" s="56"/>
      <c r="P925" s="56"/>
      <c r="Q925" s="56"/>
      <c r="R925" s="56"/>
      <c r="S925" s="56"/>
      <c r="T925" s="56"/>
      <c r="U925" s="56"/>
      <c r="V925" s="56"/>
      <c r="W925" s="56"/>
      <c r="X925" s="56"/>
      <c r="Y925" s="56"/>
      <c r="Z925" s="56"/>
    </row>
    <row r="926" spans="1:26" ht="12.75" customHeight="1">
      <c r="A926" s="56"/>
      <c r="B926" s="56"/>
      <c r="C926" s="56"/>
      <c r="D926" s="56"/>
      <c r="E926" s="56"/>
      <c r="F926" s="56"/>
      <c r="G926" s="56"/>
      <c r="H926" s="56"/>
      <c r="I926" s="56"/>
      <c r="J926" s="56"/>
      <c r="K926" s="56"/>
      <c r="L926" s="56"/>
      <c r="M926" s="56"/>
      <c r="N926" s="56"/>
      <c r="O926" s="56"/>
      <c r="P926" s="56"/>
      <c r="Q926" s="56"/>
      <c r="R926" s="56"/>
      <c r="S926" s="56"/>
      <c r="T926" s="56"/>
      <c r="U926" s="56"/>
      <c r="V926" s="56"/>
      <c r="W926" s="56"/>
      <c r="X926" s="56"/>
      <c r="Y926" s="56"/>
      <c r="Z926" s="56"/>
    </row>
    <row r="927" spans="1:26" ht="12.75" customHeight="1">
      <c r="A927" s="56"/>
      <c r="B927" s="56"/>
      <c r="C927" s="56"/>
      <c r="D927" s="56"/>
      <c r="E927" s="56"/>
      <c r="F927" s="56"/>
      <c r="G927" s="56"/>
      <c r="H927" s="56"/>
      <c r="I927" s="56"/>
      <c r="J927" s="56"/>
      <c r="K927" s="56"/>
      <c r="L927" s="56"/>
      <c r="M927" s="56"/>
      <c r="N927" s="56"/>
      <c r="O927" s="56"/>
      <c r="P927" s="56"/>
      <c r="Q927" s="56"/>
      <c r="R927" s="56"/>
      <c r="S927" s="56"/>
      <c r="T927" s="56"/>
      <c r="U927" s="56"/>
      <c r="V927" s="56"/>
      <c r="W927" s="56"/>
      <c r="X927" s="56"/>
      <c r="Y927" s="56"/>
      <c r="Z927" s="56"/>
    </row>
    <row r="928" spans="1:26" ht="12.75" customHeight="1">
      <c r="A928" s="56"/>
      <c r="B928" s="56"/>
      <c r="C928" s="56"/>
      <c r="D928" s="56"/>
      <c r="E928" s="56"/>
      <c r="F928" s="56"/>
      <c r="G928" s="56"/>
      <c r="H928" s="56"/>
      <c r="I928" s="56"/>
      <c r="J928" s="56"/>
      <c r="K928" s="56"/>
      <c r="L928" s="56"/>
      <c r="M928" s="56"/>
      <c r="N928" s="56"/>
      <c r="O928" s="56"/>
      <c r="P928" s="56"/>
      <c r="Q928" s="56"/>
      <c r="R928" s="56"/>
      <c r="S928" s="56"/>
      <c r="T928" s="56"/>
      <c r="U928" s="56"/>
      <c r="V928" s="56"/>
      <c r="W928" s="56"/>
      <c r="X928" s="56"/>
      <c r="Y928" s="56"/>
      <c r="Z928" s="56"/>
    </row>
    <row r="929" spans="1:26" ht="12.75" customHeight="1">
      <c r="A929" s="56"/>
      <c r="B929" s="56"/>
      <c r="C929" s="56"/>
      <c r="D929" s="56"/>
      <c r="E929" s="56"/>
      <c r="F929" s="56"/>
      <c r="G929" s="56"/>
      <c r="H929" s="56"/>
      <c r="I929" s="56"/>
      <c r="J929" s="56"/>
      <c r="K929" s="56"/>
      <c r="L929" s="56"/>
      <c r="M929" s="56"/>
      <c r="N929" s="56"/>
      <c r="O929" s="56"/>
      <c r="P929" s="56"/>
      <c r="Q929" s="56"/>
      <c r="R929" s="56"/>
      <c r="S929" s="56"/>
      <c r="T929" s="56"/>
      <c r="U929" s="56"/>
      <c r="V929" s="56"/>
      <c r="W929" s="56"/>
      <c r="X929" s="56"/>
      <c r="Y929" s="56"/>
      <c r="Z929" s="56"/>
    </row>
    <row r="930" spans="1:26" ht="12.75" customHeight="1">
      <c r="A930" s="56"/>
      <c r="B930" s="56"/>
      <c r="C930" s="56"/>
      <c r="D930" s="56"/>
      <c r="E930" s="56"/>
      <c r="F930" s="56"/>
      <c r="G930" s="56"/>
      <c r="H930" s="56"/>
      <c r="I930" s="56"/>
      <c r="J930" s="56"/>
      <c r="K930" s="56"/>
      <c r="L930" s="56"/>
      <c r="M930" s="56"/>
      <c r="N930" s="56"/>
      <c r="O930" s="56"/>
      <c r="P930" s="56"/>
      <c r="Q930" s="56"/>
      <c r="R930" s="56"/>
      <c r="S930" s="56"/>
      <c r="T930" s="56"/>
      <c r="U930" s="56"/>
      <c r="V930" s="56"/>
      <c r="W930" s="56"/>
      <c r="X930" s="56"/>
      <c r="Y930" s="56"/>
      <c r="Z930" s="56"/>
    </row>
    <row r="931" spans="1:26" ht="12.75" customHeight="1">
      <c r="A931" s="56"/>
      <c r="B931" s="56"/>
      <c r="C931" s="56"/>
      <c r="D931" s="56"/>
      <c r="E931" s="56"/>
      <c r="F931" s="56"/>
      <c r="G931" s="56"/>
      <c r="H931" s="56"/>
      <c r="I931" s="56"/>
      <c r="J931" s="56"/>
      <c r="K931" s="56"/>
      <c r="L931" s="56"/>
      <c r="M931" s="56"/>
      <c r="N931" s="56"/>
      <c r="O931" s="56"/>
      <c r="P931" s="56"/>
      <c r="Q931" s="56"/>
      <c r="R931" s="56"/>
      <c r="S931" s="56"/>
      <c r="T931" s="56"/>
      <c r="U931" s="56"/>
      <c r="V931" s="56"/>
      <c r="W931" s="56"/>
      <c r="X931" s="56"/>
      <c r="Y931" s="56"/>
      <c r="Z931" s="56"/>
    </row>
    <row r="932" spans="1:26" ht="12.75" customHeight="1">
      <c r="A932" s="56"/>
      <c r="B932" s="56"/>
      <c r="C932" s="56"/>
      <c r="D932" s="56"/>
      <c r="E932" s="56"/>
      <c r="F932" s="56"/>
      <c r="G932" s="56"/>
      <c r="H932" s="56"/>
      <c r="I932" s="56"/>
      <c r="J932" s="56"/>
      <c r="K932" s="56"/>
      <c r="L932" s="56"/>
      <c r="M932" s="56"/>
      <c r="N932" s="56"/>
      <c r="O932" s="56"/>
      <c r="P932" s="56"/>
      <c r="Q932" s="56"/>
      <c r="R932" s="56"/>
      <c r="S932" s="56"/>
      <c r="T932" s="56"/>
      <c r="U932" s="56"/>
      <c r="V932" s="56"/>
      <c r="W932" s="56"/>
      <c r="X932" s="56"/>
      <c r="Y932" s="56"/>
      <c r="Z932" s="56"/>
    </row>
    <row r="933" spans="1:26" ht="12.75" customHeight="1">
      <c r="A933" s="56"/>
      <c r="B933" s="56"/>
      <c r="C933" s="56"/>
      <c r="D933" s="56"/>
      <c r="E933" s="56"/>
      <c r="F933" s="56"/>
      <c r="G933" s="56"/>
      <c r="H933" s="56"/>
      <c r="I933" s="56"/>
      <c r="J933" s="56"/>
      <c r="K933" s="56"/>
      <c r="L933" s="56"/>
      <c r="M933" s="56"/>
      <c r="N933" s="56"/>
      <c r="O933" s="56"/>
      <c r="P933" s="56"/>
      <c r="Q933" s="56"/>
      <c r="R933" s="56"/>
      <c r="S933" s="56"/>
      <c r="T933" s="56"/>
      <c r="U933" s="56"/>
      <c r="V933" s="56"/>
      <c r="W933" s="56"/>
      <c r="X933" s="56"/>
      <c r="Y933" s="56"/>
      <c r="Z933" s="56"/>
    </row>
    <row r="934" spans="1:26" ht="12.75" customHeight="1">
      <c r="A934" s="56"/>
      <c r="B934" s="56"/>
      <c r="C934" s="56"/>
      <c r="D934" s="56"/>
      <c r="E934" s="56"/>
      <c r="F934" s="56"/>
      <c r="G934" s="56"/>
      <c r="H934" s="56"/>
      <c r="I934" s="56"/>
      <c r="J934" s="56"/>
      <c r="K934" s="56"/>
      <c r="L934" s="56"/>
      <c r="M934" s="56"/>
      <c r="N934" s="56"/>
      <c r="O934" s="56"/>
      <c r="P934" s="56"/>
      <c r="Q934" s="56"/>
      <c r="R934" s="56"/>
      <c r="S934" s="56"/>
      <c r="T934" s="56"/>
      <c r="U934" s="56"/>
      <c r="V934" s="56"/>
      <c r="W934" s="56"/>
      <c r="X934" s="56"/>
      <c r="Y934" s="56"/>
      <c r="Z934" s="56"/>
    </row>
    <row r="935" spans="1:26" ht="12.75" customHeight="1">
      <c r="A935" s="56"/>
      <c r="B935" s="56"/>
      <c r="C935" s="56"/>
      <c r="D935" s="56"/>
      <c r="E935" s="56"/>
      <c r="F935" s="56"/>
      <c r="G935" s="56"/>
      <c r="H935" s="56"/>
      <c r="I935" s="56"/>
      <c r="J935" s="56"/>
      <c r="K935" s="56"/>
      <c r="L935" s="56"/>
      <c r="M935" s="56"/>
      <c r="N935" s="56"/>
      <c r="O935" s="56"/>
      <c r="P935" s="56"/>
      <c r="Q935" s="56"/>
      <c r="R935" s="56"/>
      <c r="S935" s="56"/>
      <c r="T935" s="56"/>
      <c r="U935" s="56"/>
      <c r="V935" s="56"/>
      <c r="W935" s="56"/>
      <c r="X935" s="56"/>
      <c r="Y935" s="56"/>
      <c r="Z935" s="56"/>
    </row>
    <row r="936" spans="1:26" ht="12.75" customHeight="1">
      <c r="A936" s="56"/>
      <c r="B936" s="56"/>
      <c r="C936" s="56"/>
      <c r="D936" s="56"/>
      <c r="E936" s="56"/>
      <c r="F936" s="56"/>
      <c r="G936" s="56"/>
      <c r="H936" s="56"/>
      <c r="I936" s="56"/>
      <c r="J936" s="56"/>
      <c r="K936" s="56"/>
      <c r="L936" s="56"/>
      <c r="M936" s="56"/>
      <c r="N936" s="56"/>
      <c r="O936" s="56"/>
      <c r="P936" s="56"/>
      <c r="Q936" s="56"/>
      <c r="R936" s="56"/>
      <c r="S936" s="56"/>
      <c r="T936" s="56"/>
      <c r="U936" s="56"/>
      <c r="V936" s="56"/>
      <c r="W936" s="56"/>
      <c r="X936" s="56"/>
      <c r="Y936" s="56"/>
      <c r="Z936" s="56"/>
    </row>
    <row r="937" spans="1:26" ht="12.75" customHeight="1">
      <c r="A937" s="56"/>
      <c r="B937" s="56"/>
      <c r="C937" s="56"/>
      <c r="D937" s="56"/>
      <c r="E937" s="56"/>
      <c r="F937" s="56"/>
      <c r="G937" s="56"/>
      <c r="H937" s="56"/>
      <c r="I937" s="56"/>
      <c r="J937" s="56"/>
      <c r="K937" s="56"/>
      <c r="L937" s="56"/>
      <c r="M937" s="56"/>
      <c r="N937" s="56"/>
      <c r="O937" s="56"/>
      <c r="P937" s="56"/>
      <c r="Q937" s="56"/>
      <c r="R937" s="56"/>
      <c r="S937" s="56"/>
      <c r="T937" s="56"/>
      <c r="U937" s="56"/>
      <c r="V937" s="56"/>
      <c r="W937" s="56"/>
      <c r="X937" s="56"/>
      <c r="Y937" s="56"/>
      <c r="Z937" s="56"/>
    </row>
    <row r="938" spans="1:26" ht="12.75" customHeight="1">
      <c r="A938" s="56"/>
      <c r="B938" s="56"/>
      <c r="C938" s="56"/>
      <c r="D938" s="56"/>
      <c r="E938" s="56"/>
      <c r="F938" s="56"/>
      <c r="G938" s="56"/>
      <c r="H938" s="56"/>
      <c r="I938" s="56"/>
      <c r="J938" s="56"/>
      <c r="K938" s="56"/>
      <c r="L938" s="56"/>
      <c r="M938" s="56"/>
      <c r="N938" s="56"/>
      <c r="O938" s="56"/>
      <c r="P938" s="56"/>
      <c r="Q938" s="56"/>
      <c r="R938" s="56"/>
      <c r="S938" s="56"/>
      <c r="T938" s="56"/>
      <c r="U938" s="56"/>
      <c r="V938" s="56"/>
      <c r="W938" s="56"/>
      <c r="X938" s="56"/>
      <c r="Y938" s="56"/>
      <c r="Z938" s="56"/>
    </row>
    <row r="939" spans="1:26" ht="12.75" customHeight="1">
      <c r="A939" s="56"/>
      <c r="B939" s="56"/>
      <c r="C939" s="56"/>
      <c r="D939" s="56"/>
      <c r="E939" s="56"/>
      <c r="F939" s="56"/>
      <c r="G939" s="56"/>
      <c r="H939" s="56"/>
      <c r="I939" s="56"/>
      <c r="J939" s="56"/>
      <c r="K939" s="56"/>
      <c r="L939" s="56"/>
      <c r="M939" s="56"/>
      <c r="N939" s="56"/>
      <c r="O939" s="56"/>
      <c r="P939" s="56"/>
      <c r="Q939" s="56"/>
      <c r="R939" s="56"/>
      <c r="S939" s="56"/>
      <c r="T939" s="56"/>
      <c r="U939" s="56"/>
      <c r="V939" s="56"/>
      <c r="W939" s="56"/>
      <c r="X939" s="56"/>
      <c r="Y939" s="56"/>
      <c r="Z939" s="56"/>
    </row>
    <row r="940" spans="1:26" ht="12.75" customHeight="1">
      <c r="A940" s="56"/>
      <c r="B940" s="56"/>
      <c r="C940" s="56"/>
      <c r="D940" s="56"/>
      <c r="E940" s="56"/>
      <c r="F940" s="56"/>
      <c r="G940" s="56"/>
      <c r="H940" s="56"/>
      <c r="I940" s="56"/>
      <c r="J940" s="56"/>
      <c r="K940" s="56"/>
      <c r="L940" s="56"/>
      <c r="M940" s="56"/>
      <c r="N940" s="56"/>
      <c r="O940" s="56"/>
      <c r="P940" s="56"/>
      <c r="Q940" s="56"/>
      <c r="R940" s="56"/>
      <c r="S940" s="56"/>
      <c r="T940" s="56"/>
      <c r="U940" s="56"/>
      <c r="V940" s="56"/>
      <c r="W940" s="56"/>
      <c r="X940" s="56"/>
      <c r="Y940" s="56"/>
      <c r="Z940" s="56"/>
    </row>
    <row r="941" spans="1:26" ht="12.75" customHeight="1">
      <c r="A941" s="56"/>
      <c r="B941" s="56"/>
      <c r="C941" s="56"/>
      <c r="D941" s="56"/>
      <c r="E941" s="56"/>
      <c r="F941" s="56"/>
      <c r="G941" s="56"/>
      <c r="H941" s="56"/>
      <c r="I941" s="56"/>
      <c r="J941" s="56"/>
      <c r="K941" s="56"/>
      <c r="L941" s="56"/>
      <c r="M941" s="56"/>
      <c r="N941" s="56"/>
      <c r="O941" s="56"/>
      <c r="P941" s="56"/>
      <c r="Q941" s="56"/>
      <c r="R941" s="56"/>
      <c r="S941" s="56"/>
      <c r="T941" s="56"/>
      <c r="U941" s="56"/>
      <c r="V941" s="56"/>
      <c r="W941" s="56"/>
      <c r="X941" s="56"/>
      <c r="Y941" s="56"/>
      <c r="Z941" s="56"/>
    </row>
    <row r="942" spans="1:26" ht="12.75" customHeight="1">
      <c r="A942" s="56"/>
      <c r="B942" s="56"/>
      <c r="C942" s="56"/>
      <c r="D942" s="56"/>
      <c r="E942" s="56"/>
      <c r="F942" s="56"/>
      <c r="G942" s="56"/>
      <c r="H942" s="56"/>
      <c r="I942" s="56"/>
      <c r="J942" s="56"/>
      <c r="K942" s="56"/>
      <c r="L942" s="56"/>
      <c r="M942" s="56"/>
      <c r="N942" s="56"/>
      <c r="O942" s="56"/>
      <c r="P942" s="56"/>
      <c r="Q942" s="56"/>
      <c r="R942" s="56"/>
      <c r="S942" s="56"/>
      <c r="T942" s="56"/>
      <c r="U942" s="56"/>
      <c r="V942" s="56"/>
      <c r="W942" s="56"/>
      <c r="X942" s="56"/>
      <c r="Y942" s="56"/>
      <c r="Z942" s="56"/>
    </row>
    <row r="943" spans="1:26" ht="12.75" customHeight="1">
      <c r="A943" s="56"/>
      <c r="B943" s="56"/>
      <c r="C943" s="56"/>
      <c r="D943" s="56"/>
      <c r="E943" s="56"/>
      <c r="F943" s="56"/>
      <c r="G943" s="56"/>
      <c r="H943" s="56"/>
      <c r="I943" s="56"/>
      <c r="J943" s="56"/>
      <c r="K943" s="56"/>
      <c r="L943" s="56"/>
      <c r="M943" s="56"/>
      <c r="N943" s="56"/>
      <c r="O943" s="56"/>
      <c r="P943" s="56"/>
      <c r="Q943" s="56"/>
      <c r="R943" s="56"/>
      <c r="S943" s="56"/>
      <c r="T943" s="56"/>
      <c r="U943" s="56"/>
      <c r="V943" s="56"/>
      <c r="W943" s="56"/>
      <c r="X943" s="56"/>
      <c r="Y943" s="56"/>
      <c r="Z943" s="56"/>
    </row>
    <row r="944" spans="1:26" ht="12.75" customHeight="1">
      <c r="A944" s="56"/>
      <c r="B944" s="56"/>
      <c r="C944" s="56"/>
      <c r="D944" s="56"/>
      <c r="E944" s="56"/>
      <c r="F944" s="56"/>
      <c r="G944" s="56"/>
      <c r="H944" s="56"/>
      <c r="I944" s="56"/>
      <c r="J944" s="56"/>
      <c r="K944" s="56"/>
      <c r="L944" s="56"/>
      <c r="M944" s="56"/>
      <c r="N944" s="56"/>
      <c r="O944" s="56"/>
      <c r="P944" s="56"/>
      <c r="Q944" s="56"/>
      <c r="R944" s="56"/>
      <c r="S944" s="56"/>
      <c r="T944" s="56"/>
      <c r="U944" s="56"/>
      <c r="V944" s="56"/>
      <c r="W944" s="56"/>
      <c r="X944" s="56"/>
      <c r="Y944" s="56"/>
      <c r="Z944" s="56"/>
    </row>
    <row r="945" spans="1:26" ht="12.75" customHeight="1">
      <c r="A945" s="56"/>
      <c r="B945" s="56"/>
      <c r="C945" s="56"/>
      <c r="D945" s="56"/>
      <c r="E945" s="56"/>
      <c r="F945" s="56"/>
      <c r="G945" s="56"/>
      <c r="H945" s="56"/>
      <c r="I945" s="56"/>
      <c r="J945" s="56"/>
      <c r="K945" s="56"/>
      <c r="L945" s="56"/>
      <c r="M945" s="56"/>
      <c r="N945" s="56"/>
      <c r="O945" s="56"/>
      <c r="P945" s="56"/>
      <c r="Q945" s="56"/>
      <c r="R945" s="56"/>
      <c r="S945" s="56"/>
      <c r="T945" s="56"/>
      <c r="U945" s="56"/>
      <c r="V945" s="56"/>
      <c r="W945" s="56"/>
      <c r="X945" s="56"/>
      <c r="Y945" s="56"/>
      <c r="Z945" s="56"/>
    </row>
    <row r="946" spans="1:26" ht="12.75" customHeight="1">
      <c r="A946" s="56"/>
      <c r="B946" s="56"/>
      <c r="C946" s="56"/>
      <c r="D946" s="56"/>
      <c r="E946" s="56"/>
      <c r="F946" s="56"/>
      <c r="G946" s="56"/>
      <c r="H946" s="56"/>
      <c r="I946" s="56"/>
      <c r="J946" s="56"/>
      <c r="K946" s="56"/>
      <c r="L946" s="56"/>
      <c r="M946" s="56"/>
      <c r="N946" s="56"/>
      <c r="O946" s="56"/>
      <c r="P946" s="56"/>
      <c r="Q946" s="56"/>
      <c r="R946" s="56"/>
      <c r="S946" s="56"/>
      <c r="T946" s="56"/>
      <c r="U946" s="56"/>
      <c r="V946" s="56"/>
      <c r="W946" s="56"/>
      <c r="X946" s="56"/>
      <c r="Y946" s="56"/>
      <c r="Z946" s="56"/>
    </row>
    <row r="947" spans="1:26" ht="12.75" customHeight="1">
      <c r="A947" s="56"/>
      <c r="B947" s="56"/>
      <c r="C947" s="56"/>
      <c r="D947" s="56"/>
      <c r="E947" s="56"/>
      <c r="F947" s="56"/>
      <c r="G947" s="56"/>
      <c r="H947" s="56"/>
      <c r="I947" s="56"/>
      <c r="J947" s="56"/>
      <c r="K947" s="56"/>
      <c r="L947" s="56"/>
      <c r="M947" s="56"/>
      <c r="N947" s="56"/>
      <c r="O947" s="56"/>
      <c r="P947" s="56"/>
      <c r="Q947" s="56"/>
      <c r="R947" s="56"/>
      <c r="S947" s="56"/>
      <c r="T947" s="56"/>
      <c r="U947" s="56"/>
      <c r="V947" s="56"/>
      <c r="W947" s="56"/>
      <c r="X947" s="56"/>
      <c r="Y947" s="56"/>
      <c r="Z947" s="56"/>
    </row>
    <row r="948" spans="1:26" ht="12.75" customHeight="1">
      <c r="A948" s="56"/>
      <c r="B948" s="56"/>
      <c r="C948" s="56"/>
      <c r="D948" s="56"/>
      <c r="E948" s="56"/>
      <c r="F948" s="56"/>
      <c r="G948" s="56"/>
      <c r="H948" s="56"/>
      <c r="I948" s="56"/>
      <c r="J948" s="56"/>
      <c r="K948" s="56"/>
      <c r="L948" s="56"/>
      <c r="M948" s="56"/>
      <c r="N948" s="56"/>
      <c r="O948" s="56"/>
      <c r="P948" s="56"/>
      <c r="Q948" s="56"/>
      <c r="R948" s="56"/>
      <c r="S948" s="56"/>
      <c r="T948" s="56"/>
      <c r="U948" s="56"/>
      <c r="V948" s="56"/>
      <c r="W948" s="56"/>
      <c r="X948" s="56"/>
      <c r="Y948" s="56"/>
      <c r="Z948" s="56"/>
    </row>
    <row r="949" spans="1:26" ht="12.75" customHeight="1">
      <c r="A949" s="56"/>
      <c r="B949" s="56"/>
      <c r="C949" s="56"/>
      <c r="D949" s="56"/>
      <c r="E949" s="56"/>
      <c r="F949" s="56"/>
      <c r="G949" s="56"/>
      <c r="H949" s="56"/>
      <c r="I949" s="56"/>
      <c r="J949" s="56"/>
      <c r="K949" s="56"/>
      <c r="L949" s="56"/>
      <c r="M949" s="56"/>
      <c r="N949" s="56"/>
      <c r="O949" s="56"/>
      <c r="P949" s="56"/>
      <c r="Q949" s="56"/>
      <c r="R949" s="56"/>
      <c r="S949" s="56"/>
      <c r="T949" s="56"/>
      <c r="U949" s="56"/>
      <c r="V949" s="56"/>
      <c r="W949" s="56"/>
      <c r="X949" s="56"/>
      <c r="Y949" s="56"/>
      <c r="Z949" s="56"/>
    </row>
    <row r="950" spans="1:26" ht="12.75" customHeight="1">
      <c r="A950" s="56"/>
      <c r="B950" s="56"/>
      <c r="C950" s="56"/>
      <c r="D950" s="56"/>
      <c r="E950" s="56"/>
      <c r="F950" s="56"/>
      <c r="G950" s="56"/>
      <c r="H950" s="56"/>
      <c r="I950" s="56"/>
      <c r="J950" s="56"/>
      <c r="K950" s="56"/>
      <c r="L950" s="56"/>
      <c r="M950" s="56"/>
      <c r="N950" s="56"/>
      <c r="O950" s="56"/>
      <c r="P950" s="56"/>
      <c r="Q950" s="56"/>
      <c r="R950" s="56"/>
      <c r="S950" s="56"/>
      <c r="T950" s="56"/>
      <c r="U950" s="56"/>
      <c r="V950" s="56"/>
      <c r="W950" s="56"/>
      <c r="X950" s="56"/>
      <c r="Y950" s="56"/>
      <c r="Z950" s="56"/>
    </row>
    <row r="951" spans="1:26" ht="12.75" customHeight="1">
      <c r="A951" s="56"/>
      <c r="B951" s="56"/>
      <c r="C951" s="56"/>
      <c r="D951" s="56"/>
      <c r="E951" s="56"/>
      <c r="F951" s="56"/>
      <c r="G951" s="56"/>
      <c r="H951" s="56"/>
      <c r="I951" s="56"/>
      <c r="J951" s="56"/>
      <c r="K951" s="56"/>
      <c r="L951" s="56"/>
      <c r="M951" s="56"/>
      <c r="N951" s="56"/>
      <c r="O951" s="56"/>
      <c r="P951" s="56"/>
      <c r="Q951" s="56"/>
      <c r="R951" s="56"/>
      <c r="S951" s="56"/>
      <c r="T951" s="56"/>
      <c r="U951" s="56"/>
      <c r="V951" s="56"/>
      <c r="W951" s="56"/>
      <c r="X951" s="56"/>
      <c r="Y951" s="56"/>
      <c r="Z951" s="56"/>
    </row>
    <row r="952" spans="1:26" ht="12.75" customHeight="1">
      <c r="A952" s="56"/>
      <c r="B952" s="56"/>
      <c r="C952" s="56"/>
      <c r="D952" s="56"/>
      <c r="E952" s="56"/>
      <c r="F952" s="56"/>
      <c r="G952" s="56"/>
      <c r="H952" s="56"/>
      <c r="I952" s="56"/>
      <c r="J952" s="56"/>
      <c r="K952" s="56"/>
      <c r="L952" s="56"/>
      <c r="M952" s="56"/>
      <c r="N952" s="56"/>
      <c r="O952" s="56"/>
      <c r="P952" s="56"/>
      <c r="Q952" s="56"/>
      <c r="R952" s="56"/>
      <c r="S952" s="56"/>
      <c r="T952" s="56"/>
      <c r="U952" s="56"/>
      <c r="V952" s="56"/>
      <c r="W952" s="56"/>
      <c r="X952" s="56"/>
      <c r="Y952" s="56"/>
      <c r="Z952" s="56"/>
    </row>
    <row r="953" spans="1:26" ht="12.75" customHeight="1">
      <c r="A953" s="56"/>
      <c r="B953" s="56"/>
      <c r="C953" s="56"/>
      <c r="D953" s="56"/>
      <c r="E953" s="56"/>
      <c r="F953" s="56"/>
      <c r="G953" s="56"/>
      <c r="H953" s="56"/>
      <c r="I953" s="56"/>
      <c r="J953" s="56"/>
      <c r="K953" s="56"/>
      <c r="L953" s="56"/>
      <c r="M953" s="56"/>
      <c r="N953" s="56"/>
      <c r="O953" s="56"/>
      <c r="P953" s="56"/>
      <c r="Q953" s="56"/>
      <c r="R953" s="56"/>
      <c r="S953" s="56"/>
      <c r="T953" s="56"/>
      <c r="U953" s="56"/>
      <c r="V953" s="56"/>
      <c r="W953" s="56"/>
      <c r="X953" s="56"/>
      <c r="Y953" s="56"/>
      <c r="Z953" s="56"/>
    </row>
    <row r="954" spans="1:26" ht="12.75" customHeight="1">
      <c r="A954" s="56"/>
      <c r="B954" s="56"/>
      <c r="C954" s="56"/>
      <c r="D954" s="56"/>
      <c r="E954" s="56"/>
      <c r="F954" s="56"/>
      <c r="G954" s="56"/>
      <c r="H954" s="56"/>
      <c r="I954" s="56"/>
      <c r="J954" s="56"/>
      <c r="K954" s="56"/>
      <c r="L954" s="56"/>
      <c r="M954" s="56"/>
      <c r="N954" s="56"/>
      <c r="O954" s="56"/>
      <c r="P954" s="56"/>
      <c r="Q954" s="56"/>
      <c r="R954" s="56"/>
      <c r="S954" s="56"/>
      <c r="T954" s="56"/>
      <c r="U954" s="56"/>
      <c r="V954" s="56"/>
      <c r="W954" s="56"/>
      <c r="X954" s="56"/>
      <c r="Y954" s="56"/>
      <c r="Z954" s="56"/>
    </row>
    <row r="955" spans="1:26" ht="12.75" customHeight="1">
      <c r="A955" s="56"/>
      <c r="B955" s="56"/>
      <c r="C955" s="56"/>
      <c r="D955" s="56"/>
      <c r="E955" s="56"/>
      <c r="F955" s="56"/>
      <c r="G955" s="56"/>
      <c r="H955" s="56"/>
      <c r="I955" s="56"/>
      <c r="J955" s="56"/>
      <c r="K955" s="56"/>
      <c r="L955" s="56"/>
      <c r="M955" s="56"/>
      <c r="N955" s="56"/>
      <c r="O955" s="56"/>
      <c r="P955" s="56"/>
      <c r="Q955" s="56"/>
      <c r="R955" s="56"/>
      <c r="S955" s="56"/>
      <c r="T955" s="56"/>
      <c r="U955" s="56"/>
      <c r="V955" s="56"/>
      <c r="W955" s="56"/>
      <c r="X955" s="56"/>
      <c r="Y955" s="56"/>
      <c r="Z955" s="56"/>
    </row>
    <row r="956" spans="1:26" ht="12.75" customHeight="1">
      <c r="A956" s="56"/>
      <c r="B956" s="56"/>
      <c r="C956" s="56"/>
      <c r="D956" s="56"/>
      <c r="E956" s="56"/>
      <c r="F956" s="56"/>
      <c r="G956" s="56"/>
      <c r="H956" s="56"/>
      <c r="I956" s="56"/>
      <c r="J956" s="56"/>
      <c r="K956" s="56"/>
      <c r="L956" s="56"/>
      <c r="M956" s="56"/>
      <c r="N956" s="56"/>
      <c r="O956" s="56"/>
      <c r="P956" s="56"/>
      <c r="Q956" s="56"/>
      <c r="R956" s="56"/>
      <c r="S956" s="56"/>
      <c r="T956" s="56"/>
      <c r="U956" s="56"/>
      <c r="V956" s="56"/>
      <c r="W956" s="56"/>
      <c r="X956" s="56"/>
      <c r="Y956" s="56"/>
      <c r="Z956" s="56"/>
    </row>
    <row r="957" spans="1:26" ht="12.75" customHeight="1">
      <c r="A957" s="56"/>
      <c r="B957" s="56"/>
      <c r="C957" s="56"/>
      <c r="D957" s="56"/>
      <c r="E957" s="56"/>
      <c r="F957" s="56"/>
      <c r="G957" s="56"/>
      <c r="H957" s="56"/>
      <c r="I957" s="56"/>
      <c r="J957" s="56"/>
      <c r="K957" s="56"/>
      <c r="L957" s="56"/>
      <c r="M957" s="56"/>
      <c r="N957" s="56"/>
      <c r="O957" s="56"/>
      <c r="P957" s="56"/>
      <c r="Q957" s="56"/>
      <c r="R957" s="56"/>
      <c r="S957" s="56"/>
      <c r="T957" s="56"/>
      <c r="U957" s="56"/>
      <c r="V957" s="56"/>
      <c r="W957" s="56"/>
      <c r="X957" s="56"/>
      <c r="Y957" s="56"/>
      <c r="Z957" s="56"/>
    </row>
    <row r="958" spans="1:26" ht="12.75" customHeight="1">
      <c r="A958" s="56"/>
      <c r="B958" s="56"/>
      <c r="C958" s="56"/>
      <c r="D958" s="56"/>
      <c r="E958" s="56"/>
      <c r="F958" s="56"/>
      <c r="G958" s="56"/>
      <c r="H958" s="56"/>
      <c r="I958" s="56"/>
      <c r="J958" s="56"/>
      <c r="K958" s="56"/>
      <c r="L958" s="56"/>
      <c r="M958" s="56"/>
      <c r="N958" s="56"/>
      <c r="O958" s="56"/>
      <c r="P958" s="56"/>
      <c r="Q958" s="56"/>
      <c r="R958" s="56"/>
      <c r="S958" s="56"/>
      <c r="T958" s="56"/>
      <c r="U958" s="56"/>
      <c r="V958" s="56"/>
      <c r="W958" s="56"/>
      <c r="X958" s="56"/>
      <c r="Y958" s="56"/>
      <c r="Z958" s="56"/>
    </row>
    <row r="959" spans="1:26" ht="12.75" customHeight="1">
      <c r="A959" s="56"/>
      <c r="B959" s="56"/>
      <c r="C959" s="56"/>
      <c r="D959" s="56"/>
      <c r="E959" s="56"/>
      <c r="F959" s="56"/>
      <c r="G959" s="56"/>
      <c r="H959" s="56"/>
      <c r="I959" s="56"/>
      <c r="J959" s="56"/>
      <c r="K959" s="56"/>
      <c r="L959" s="56"/>
      <c r="M959" s="56"/>
      <c r="N959" s="56"/>
      <c r="O959" s="56"/>
      <c r="P959" s="56"/>
      <c r="Q959" s="56"/>
      <c r="R959" s="56"/>
      <c r="S959" s="56"/>
      <c r="T959" s="56"/>
      <c r="U959" s="56"/>
      <c r="V959" s="56"/>
      <c r="W959" s="56"/>
      <c r="X959" s="56"/>
      <c r="Y959" s="56"/>
      <c r="Z959" s="56"/>
    </row>
    <row r="960" spans="1:26" ht="12.75" customHeight="1">
      <c r="A960" s="56"/>
      <c r="B960" s="56"/>
      <c r="C960" s="56"/>
      <c r="D960" s="56"/>
      <c r="E960" s="56"/>
      <c r="F960" s="56"/>
      <c r="G960" s="56"/>
      <c r="H960" s="56"/>
      <c r="I960" s="56"/>
      <c r="J960" s="56"/>
      <c r="K960" s="56"/>
      <c r="L960" s="56"/>
      <c r="M960" s="56"/>
      <c r="N960" s="56"/>
      <c r="O960" s="56"/>
      <c r="P960" s="56"/>
      <c r="Q960" s="56"/>
      <c r="R960" s="56"/>
      <c r="S960" s="56"/>
      <c r="T960" s="56"/>
      <c r="U960" s="56"/>
      <c r="V960" s="56"/>
      <c r="W960" s="56"/>
      <c r="X960" s="56"/>
      <c r="Y960" s="56"/>
      <c r="Z960" s="56"/>
    </row>
    <row r="961" spans="1:26" ht="12.75" customHeight="1">
      <c r="A961" s="56"/>
      <c r="B961" s="56"/>
      <c r="C961" s="56"/>
      <c r="D961" s="56"/>
      <c r="E961" s="56"/>
      <c r="F961" s="56"/>
      <c r="G961" s="56"/>
      <c r="H961" s="56"/>
      <c r="I961" s="56"/>
      <c r="J961" s="56"/>
      <c r="K961" s="56"/>
      <c r="L961" s="56"/>
      <c r="M961" s="56"/>
      <c r="N961" s="56"/>
      <c r="O961" s="56"/>
      <c r="P961" s="56"/>
      <c r="Q961" s="56"/>
      <c r="R961" s="56"/>
      <c r="S961" s="56"/>
      <c r="T961" s="56"/>
      <c r="U961" s="56"/>
      <c r="V961" s="56"/>
      <c r="W961" s="56"/>
      <c r="X961" s="56"/>
      <c r="Y961" s="56"/>
      <c r="Z961" s="56"/>
    </row>
    <row r="962" spans="1:26" ht="12.75" customHeight="1">
      <c r="A962" s="56"/>
      <c r="B962" s="56"/>
      <c r="C962" s="56"/>
      <c r="D962" s="56"/>
      <c r="E962" s="56"/>
      <c r="F962" s="56"/>
      <c r="G962" s="56"/>
      <c r="H962" s="56"/>
      <c r="I962" s="56"/>
      <c r="J962" s="56"/>
      <c r="K962" s="56"/>
      <c r="L962" s="56"/>
      <c r="M962" s="56"/>
      <c r="N962" s="56"/>
      <c r="O962" s="56"/>
      <c r="P962" s="56"/>
      <c r="Q962" s="56"/>
      <c r="R962" s="56"/>
      <c r="S962" s="56"/>
      <c r="T962" s="56"/>
      <c r="U962" s="56"/>
      <c r="V962" s="56"/>
      <c r="W962" s="56"/>
      <c r="X962" s="56"/>
      <c r="Y962" s="56"/>
      <c r="Z962" s="56"/>
    </row>
    <row r="963" spans="1:26" ht="12.75" customHeight="1">
      <c r="A963" s="56"/>
      <c r="B963" s="56"/>
      <c r="C963" s="56"/>
      <c r="D963" s="56"/>
      <c r="E963" s="56"/>
      <c r="F963" s="56"/>
      <c r="G963" s="56"/>
      <c r="H963" s="56"/>
      <c r="I963" s="56"/>
      <c r="J963" s="56"/>
      <c r="K963" s="56"/>
      <c r="L963" s="56"/>
      <c r="M963" s="56"/>
      <c r="N963" s="56"/>
      <c r="O963" s="56"/>
      <c r="P963" s="56"/>
      <c r="Q963" s="56"/>
      <c r="R963" s="56"/>
      <c r="S963" s="56"/>
      <c r="T963" s="56"/>
      <c r="U963" s="56"/>
      <c r="V963" s="56"/>
      <c r="W963" s="56"/>
      <c r="X963" s="56"/>
      <c r="Y963" s="56"/>
      <c r="Z963" s="56"/>
    </row>
    <row r="964" spans="1:26" ht="12.75" customHeight="1">
      <c r="A964" s="56"/>
      <c r="B964" s="56"/>
      <c r="C964" s="56"/>
      <c r="D964" s="56"/>
      <c r="E964" s="56"/>
      <c r="F964" s="56"/>
      <c r="G964" s="56"/>
      <c r="H964" s="56"/>
      <c r="I964" s="56"/>
      <c r="J964" s="56"/>
      <c r="K964" s="56"/>
      <c r="L964" s="56"/>
      <c r="M964" s="56"/>
      <c r="N964" s="56"/>
      <c r="O964" s="56"/>
      <c r="P964" s="56"/>
      <c r="Q964" s="56"/>
      <c r="R964" s="56"/>
      <c r="S964" s="56"/>
      <c r="T964" s="56"/>
      <c r="U964" s="56"/>
      <c r="V964" s="56"/>
      <c r="W964" s="56"/>
      <c r="X964" s="56"/>
      <c r="Y964" s="56"/>
      <c r="Z964" s="56"/>
    </row>
    <row r="965" spans="1:26" ht="12.75" customHeight="1">
      <c r="A965" s="56"/>
      <c r="B965" s="56"/>
      <c r="C965" s="56"/>
      <c r="D965" s="56"/>
      <c r="E965" s="56"/>
      <c r="F965" s="56"/>
      <c r="G965" s="56"/>
      <c r="H965" s="56"/>
      <c r="I965" s="56"/>
      <c r="J965" s="56"/>
      <c r="K965" s="56"/>
      <c r="L965" s="56"/>
      <c r="M965" s="56"/>
      <c r="N965" s="56"/>
      <c r="O965" s="56"/>
      <c r="P965" s="56"/>
      <c r="Q965" s="56"/>
      <c r="R965" s="56"/>
      <c r="S965" s="56"/>
      <c r="T965" s="56"/>
      <c r="U965" s="56"/>
      <c r="V965" s="56"/>
      <c r="W965" s="56"/>
      <c r="X965" s="56"/>
      <c r="Y965" s="56"/>
      <c r="Z965" s="56"/>
    </row>
    <row r="966" spans="1:26" ht="12.75" customHeight="1">
      <c r="A966" s="56"/>
      <c r="B966" s="56"/>
      <c r="C966" s="56"/>
      <c r="D966" s="56"/>
      <c r="E966" s="56"/>
      <c r="F966" s="56"/>
      <c r="G966" s="56"/>
      <c r="H966" s="56"/>
      <c r="I966" s="56"/>
      <c r="J966" s="56"/>
      <c r="K966" s="56"/>
      <c r="L966" s="56"/>
      <c r="M966" s="56"/>
      <c r="N966" s="56"/>
      <c r="O966" s="56"/>
      <c r="P966" s="56"/>
      <c r="Q966" s="56"/>
      <c r="R966" s="56"/>
      <c r="S966" s="56"/>
      <c r="T966" s="56"/>
      <c r="U966" s="56"/>
      <c r="V966" s="56"/>
      <c r="W966" s="56"/>
      <c r="X966" s="56"/>
      <c r="Y966" s="56"/>
      <c r="Z966" s="56"/>
    </row>
    <row r="967" spans="1:26" ht="12.75" customHeight="1">
      <c r="A967" s="56"/>
      <c r="B967" s="56"/>
      <c r="C967" s="56"/>
      <c r="D967" s="56"/>
      <c r="E967" s="56"/>
      <c r="F967" s="56"/>
      <c r="G967" s="56"/>
      <c r="H967" s="56"/>
      <c r="I967" s="56"/>
      <c r="J967" s="56"/>
      <c r="K967" s="56"/>
      <c r="L967" s="56"/>
      <c r="M967" s="56"/>
      <c r="N967" s="56"/>
      <c r="O967" s="56"/>
      <c r="P967" s="56"/>
      <c r="Q967" s="56"/>
      <c r="R967" s="56"/>
      <c r="S967" s="56"/>
      <c r="T967" s="56"/>
      <c r="U967" s="56"/>
      <c r="V967" s="56"/>
      <c r="W967" s="56"/>
      <c r="X967" s="56"/>
      <c r="Y967" s="56"/>
      <c r="Z967" s="56"/>
    </row>
    <row r="968" spans="1:26" ht="12.75" customHeight="1">
      <c r="A968" s="56"/>
      <c r="B968" s="56"/>
      <c r="C968" s="56"/>
      <c r="D968" s="56"/>
      <c r="E968" s="56"/>
      <c r="F968" s="56"/>
      <c r="G968" s="56"/>
      <c r="H968" s="56"/>
      <c r="I968" s="56"/>
      <c r="J968" s="56"/>
      <c r="K968" s="56"/>
      <c r="L968" s="56"/>
      <c r="M968" s="56"/>
      <c r="N968" s="56"/>
      <c r="O968" s="56"/>
      <c r="P968" s="56"/>
      <c r="Q968" s="56"/>
      <c r="R968" s="56"/>
      <c r="S968" s="56"/>
      <c r="T968" s="56"/>
      <c r="U968" s="56"/>
      <c r="V968" s="56"/>
      <c r="W968" s="56"/>
      <c r="X968" s="56"/>
      <c r="Y968" s="56"/>
      <c r="Z968" s="56"/>
    </row>
    <row r="969" spans="1:26" ht="12.75" customHeight="1">
      <c r="A969" s="56"/>
      <c r="B969" s="56"/>
      <c r="C969" s="56"/>
      <c r="D969" s="56"/>
      <c r="E969" s="56"/>
      <c r="F969" s="56"/>
      <c r="G969" s="56"/>
      <c r="H969" s="56"/>
      <c r="I969" s="56"/>
      <c r="J969" s="56"/>
      <c r="K969" s="56"/>
      <c r="L969" s="56"/>
      <c r="M969" s="56"/>
      <c r="N969" s="56"/>
      <c r="O969" s="56"/>
      <c r="P969" s="56"/>
      <c r="Q969" s="56"/>
      <c r="R969" s="56"/>
      <c r="S969" s="56"/>
      <c r="T969" s="56"/>
      <c r="U969" s="56"/>
      <c r="V969" s="56"/>
      <c r="W969" s="56"/>
      <c r="X969" s="56"/>
      <c r="Y969" s="56"/>
      <c r="Z969" s="56"/>
    </row>
    <row r="970" spans="1:26" ht="12.75" customHeight="1">
      <c r="A970" s="56"/>
      <c r="B970" s="56"/>
      <c r="C970" s="56"/>
      <c r="D970" s="56"/>
      <c r="E970" s="56"/>
      <c r="F970" s="56"/>
      <c r="G970" s="56"/>
      <c r="H970" s="56"/>
      <c r="I970" s="56"/>
      <c r="J970" s="56"/>
      <c r="K970" s="56"/>
      <c r="L970" s="56"/>
      <c r="M970" s="56"/>
      <c r="N970" s="56"/>
      <c r="O970" s="56"/>
      <c r="P970" s="56"/>
      <c r="Q970" s="56"/>
      <c r="R970" s="56"/>
      <c r="S970" s="56"/>
      <c r="T970" s="56"/>
      <c r="U970" s="56"/>
      <c r="V970" s="56"/>
      <c r="W970" s="56"/>
      <c r="X970" s="56"/>
      <c r="Y970" s="56"/>
      <c r="Z970" s="56"/>
    </row>
    <row r="971" spans="1:26" ht="12.75" customHeight="1">
      <c r="A971" s="56"/>
      <c r="B971" s="56"/>
      <c r="C971" s="56"/>
      <c r="D971" s="56"/>
      <c r="E971" s="56"/>
      <c r="F971" s="56"/>
      <c r="G971" s="56"/>
      <c r="H971" s="56"/>
      <c r="I971" s="56"/>
      <c r="J971" s="56"/>
      <c r="K971" s="56"/>
      <c r="L971" s="56"/>
      <c r="M971" s="56"/>
      <c r="N971" s="56"/>
      <c r="O971" s="56"/>
      <c r="P971" s="56"/>
      <c r="Q971" s="56"/>
      <c r="R971" s="56"/>
      <c r="S971" s="56"/>
      <c r="T971" s="56"/>
      <c r="U971" s="56"/>
      <c r="V971" s="56"/>
      <c r="W971" s="56"/>
      <c r="X971" s="56"/>
      <c r="Y971" s="56"/>
      <c r="Z971" s="56"/>
    </row>
    <row r="972" spans="1:26" ht="12.75" customHeight="1">
      <c r="A972" s="56"/>
      <c r="B972" s="56"/>
      <c r="C972" s="56"/>
      <c r="D972" s="56"/>
      <c r="E972" s="56"/>
      <c r="F972" s="56"/>
      <c r="G972" s="56"/>
      <c r="H972" s="56"/>
      <c r="I972" s="56"/>
      <c r="J972" s="56"/>
      <c r="K972" s="56"/>
      <c r="L972" s="56"/>
      <c r="M972" s="56"/>
      <c r="N972" s="56"/>
      <c r="O972" s="56"/>
      <c r="P972" s="56"/>
      <c r="Q972" s="56"/>
      <c r="R972" s="56"/>
      <c r="S972" s="56"/>
      <c r="T972" s="56"/>
      <c r="U972" s="56"/>
      <c r="V972" s="56"/>
      <c r="W972" s="56"/>
      <c r="X972" s="56"/>
      <c r="Y972" s="56"/>
      <c r="Z972" s="56"/>
    </row>
    <row r="973" spans="1:26" ht="12.75" customHeight="1">
      <c r="A973" s="56"/>
      <c r="B973" s="56"/>
      <c r="C973" s="56"/>
      <c r="D973" s="56"/>
      <c r="E973" s="56"/>
      <c r="F973" s="56"/>
      <c r="G973" s="56"/>
      <c r="H973" s="56"/>
      <c r="I973" s="56"/>
      <c r="J973" s="56"/>
      <c r="K973" s="56"/>
      <c r="L973" s="56"/>
      <c r="M973" s="56"/>
      <c r="N973" s="56"/>
      <c r="O973" s="56"/>
      <c r="P973" s="56"/>
      <c r="Q973" s="56"/>
      <c r="R973" s="56"/>
      <c r="S973" s="56"/>
      <c r="T973" s="56"/>
      <c r="U973" s="56"/>
      <c r="V973" s="56"/>
      <c r="W973" s="56"/>
      <c r="X973" s="56"/>
      <c r="Y973" s="56"/>
      <c r="Z973" s="56"/>
    </row>
    <row r="974" spans="1:26" ht="12.75" customHeight="1">
      <c r="A974" s="56"/>
      <c r="B974" s="56"/>
      <c r="C974" s="56"/>
      <c r="D974" s="56"/>
      <c r="E974" s="56"/>
      <c r="F974" s="56"/>
      <c r="G974" s="56"/>
      <c r="H974" s="56"/>
      <c r="I974" s="56"/>
      <c r="J974" s="56"/>
      <c r="K974" s="56"/>
      <c r="L974" s="56"/>
      <c r="M974" s="56"/>
      <c r="N974" s="56"/>
      <c r="O974" s="56"/>
      <c r="P974" s="56"/>
      <c r="Q974" s="56"/>
      <c r="R974" s="56"/>
      <c r="S974" s="56"/>
      <c r="T974" s="56"/>
      <c r="U974" s="56"/>
      <c r="V974" s="56"/>
      <c r="W974" s="56"/>
      <c r="X974" s="56"/>
      <c r="Y974" s="56"/>
      <c r="Z974" s="56"/>
    </row>
    <row r="975" spans="1:26" ht="12.75" customHeight="1">
      <c r="A975" s="56"/>
      <c r="B975" s="56"/>
      <c r="C975" s="56"/>
      <c r="D975" s="56"/>
      <c r="E975" s="56"/>
      <c r="F975" s="56"/>
      <c r="G975" s="56"/>
      <c r="H975" s="56"/>
      <c r="I975" s="56"/>
      <c r="J975" s="56"/>
      <c r="K975" s="56"/>
      <c r="L975" s="56"/>
      <c r="M975" s="56"/>
      <c r="N975" s="56"/>
      <c r="O975" s="56"/>
      <c r="P975" s="56"/>
      <c r="Q975" s="56"/>
      <c r="R975" s="56"/>
      <c r="S975" s="56"/>
      <c r="T975" s="56"/>
      <c r="U975" s="56"/>
      <c r="V975" s="56"/>
      <c r="W975" s="56"/>
      <c r="X975" s="56"/>
      <c r="Y975" s="56"/>
      <c r="Z975" s="56"/>
    </row>
    <row r="976" spans="1:26" ht="12.75" customHeight="1">
      <c r="A976" s="56"/>
      <c r="B976" s="56"/>
      <c r="C976" s="56"/>
      <c r="D976" s="56"/>
      <c r="E976" s="56"/>
      <c r="F976" s="56"/>
      <c r="G976" s="56"/>
      <c r="H976" s="56"/>
      <c r="I976" s="56"/>
      <c r="J976" s="56"/>
      <c r="K976" s="56"/>
      <c r="L976" s="56"/>
      <c r="M976" s="56"/>
      <c r="N976" s="56"/>
      <c r="O976" s="56"/>
      <c r="P976" s="56"/>
      <c r="Q976" s="56"/>
      <c r="R976" s="56"/>
      <c r="S976" s="56"/>
      <c r="T976" s="56"/>
      <c r="U976" s="56"/>
      <c r="V976" s="56"/>
      <c r="W976" s="56"/>
      <c r="X976" s="56"/>
      <c r="Y976" s="56"/>
      <c r="Z976" s="56"/>
    </row>
    <row r="977" spans="1:26" ht="12.75" customHeight="1">
      <c r="A977" s="56"/>
      <c r="B977" s="56"/>
      <c r="C977" s="56"/>
      <c r="D977" s="56"/>
      <c r="E977" s="56"/>
      <c r="F977" s="56"/>
      <c r="G977" s="56"/>
      <c r="H977" s="56"/>
      <c r="I977" s="56"/>
      <c r="J977" s="56"/>
      <c r="K977" s="56"/>
      <c r="L977" s="56"/>
      <c r="M977" s="56"/>
      <c r="N977" s="56"/>
      <c r="O977" s="56"/>
      <c r="P977" s="56"/>
      <c r="Q977" s="56"/>
      <c r="R977" s="56"/>
      <c r="S977" s="56"/>
      <c r="T977" s="56"/>
      <c r="U977" s="56"/>
      <c r="V977" s="56"/>
      <c r="W977" s="56"/>
      <c r="X977" s="56"/>
      <c r="Y977" s="56"/>
      <c r="Z977" s="56"/>
    </row>
    <row r="978" spans="1:26" ht="12.75" customHeight="1">
      <c r="A978" s="56"/>
      <c r="B978" s="56"/>
      <c r="C978" s="56"/>
      <c r="D978" s="56"/>
      <c r="E978" s="56"/>
      <c r="F978" s="56"/>
      <c r="G978" s="56"/>
      <c r="H978" s="56"/>
      <c r="I978" s="56"/>
      <c r="J978" s="56"/>
      <c r="K978" s="56"/>
      <c r="L978" s="56"/>
      <c r="M978" s="56"/>
      <c r="N978" s="56"/>
      <c r="O978" s="56"/>
      <c r="P978" s="56"/>
      <c r="Q978" s="56"/>
      <c r="R978" s="56"/>
      <c r="S978" s="56"/>
      <c r="T978" s="56"/>
      <c r="U978" s="56"/>
      <c r="V978" s="56"/>
      <c r="W978" s="56"/>
      <c r="X978" s="56"/>
      <c r="Y978" s="56"/>
      <c r="Z978" s="56"/>
    </row>
    <row r="979" spans="1:26" ht="12.75" customHeight="1">
      <c r="A979" s="56"/>
      <c r="B979" s="56"/>
      <c r="C979" s="56"/>
      <c r="D979" s="56"/>
      <c r="E979" s="56"/>
      <c r="F979" s="56"/>
      <c r="G979" s="56"/>
      <c r="H979" s="56"/>
      <c r="I979" s="56"/>
      <c r="J979" s="56"/>
      <c r="K979" s="56"/>
      <c r="L979" s="56"/>
      <c r="M979" s="56"/>
      <c r="N979" s="56"/>
      <c r="O979" s="56"/>
      <c r="P979" s="56"/>
      <c r="Q979" s="56"/>
      <c r="R979" s="56"/>
      <c r="S979" s="56"/>
      <c r="T979" s="56"/>
      <c r="U979" s="56"/>
      <c r="V979" s="56"/>
      <c r="W979" s="56"/>
      <c r="X979" s="56"/>
      <c r="Y979" s="56"/>
      <c r="Z979" s="56"/>
    </row>
    <row r="980" spans="1:26" ht="12.75" customHeight="1">
      <c r="A980" s="56"/>
      <c r="B980" s="56"/>
      <c r="C980" s="56"/>
      <c r="D980" s="56"/>
      <c r="E980" s="56"/>
      <c r="F980" s="56"/>
      <c r="G980" s="56"/>
      <c r="H980" s="56"/>
      <c r="I980" s="56"/>
      <c r="J980" s="56"/>
      <c r="K980" s="56"/>
      <c r="L980" s="56"/>
      <c r="M980" s="56"/>
      <c r="N980" s="56"/>
      <c r="O980" s="56"/>
      <c r="P980" s="56"/>
      <c r="Q980" s="56"/>
      <c r="R980" s="56"/>
      <c r="S980" s="56"/>
      <c r="T980" s="56"/>
      <c r="U980" s="56"/>
      <c r="V980" s="56"/>
      <c r="W980" s="56"/>
      <c r="X980" s="56"/>
      <c r="Y980" s="56"/>
      <c r="Z980" s="56"/>
    </row>
    <row r="981" spans="1:26" ht="12.75" customHeight="1">
      <c r="A981" s="56"/>
      <c r="B981" s="56"/>
      <c r="C981" s="56"/>
      <c r="D981" s="56"/>
      <c r="E981" s="56"/>
      <c r="F981" s="56"/>
      <c r="G981" s="56"/>
      <c r="H981" s="56"/>
      <c r="I981" s="56"/>
      <c r="J981" s="56"/>
      <c r="K981" s="56"/>
      <c r="L981" s="56"/>
      <c r="M981" s="56"/>
      <c r="N981" s="56"/>
      <c r="O981" s="56"/>
      <c r="P981" s="56"/>
      <c r="Q981" s="56"/>
      <c r="R981" s="56"/>
      <c r="S981" s="56"/>
      <c r="T981" s="56"/>
      <c r="U981" s="56"/>
      <c r="V981" s="56"/>
      <c r="W981" s="56"/>
      <c r="X981" s="56"/>
      <c r="Y981" s="56"/>
      <c r="Z981" s="56"/>
    </row>
    <row r="982" spans="1:26" ht="12.75" customHeight="1">
      <c r="A982" s="56"/>
      <c r="B982" s="56"/>
      <c r="C982" s="56"/>
      <c r="D982" s="56"/>
      <c r="E982" s="56"/>
      <c r="F982" s="56"/>
      <c r="G982" s="56"/>
      <c r="H982" s="56"/>
      <c r="I982" s="56"/>
      <c r="J982" s="56"/>
      <c r="K982" s="56"/>
      <c r="L982" s="56"/>
      <c r="M982" s="56"/>
      <c r="N982" s="56"/>
      <c r="O982" s="56"/>
      <c r="P982" s="56"/>
      <c r="Q982" s="56"/>
      <c r="R982" s="56"/>
      <c r="S982" s="56"/>
      <c r="T982" s="56"/>
      <c r="U982" s="56"/>
      <c r="V982" s="56"/>
      <c r="W982" s="56"/>
      <c r="X982" s="56"/>
      <c r="Y982" s="56"/>
      <c r="Z982" s="56"/>
    </row>
    <row r="983" spans="1:26" ht="12.75" customHeight="1">
      <c r="A983" s="56"/>
      <c r="B983" s="56"/>
      <c r="C983" s="56"/>
      <c r="D983" s="56"/>
      <c r="E983" s="56"/>
      <c r="F983" s="56"/>
      <c r="G983" s="56"/>
      <c r="H983" s="56"/>
      <c r="I983" s="56"/>
      <c r="J983" s="56"/>
      <c r="K983" s="56"/>
      <c r="L983" s="56"/>
      <c r="M983" s="56"/>
      <c r="N983" s="56"/>
      <c r="O983" s="56"/>
      <c r="P983" s="56"/>
      <c r="Q983" s="56"/>
      <c r="R983" s="56"/>
      <c r="S983" s="56"/>
      <c r="T983" s="56"/>
      <c r="U983" s="56"/>
      <c r="V983" s="56"/>
      <c r="W983" s="56"/>
      <c r="X983" s="56"/>
      <c r="Y983" s="56"/>
      <c r="Z983" s="56"/>
    </row>
    <row r="984" spans="1:26" ht="12.75" customHeight="1">
      <c r="A984" s="56"/>
      <c r="B984" s="56"/>
      <c r="C984" s="56"/>
      <c r="D984" s="56"/>
      <c r="E984" s="56"/>
      <c r="F984" s="56"/>
      <c r="G984" s="56"/>
      <c r="H984" s="56"/>
      <c r="I984" s="56"/>
      <c r="J984" s="56"/>
      <c r="K984" s="56"/>
      <c r="L984" s="56"/>
      <c r="M984" s="56"/>
      <c r="N984" s="56"/>
      <c r="O984" s="56"/>
      <c r="P984" s="56"/>
      <c r="Q984" s="56"/>
      <c r="R984" s="56"/>
      <c r="S984" s="56"/>
      <c r="T984" s="56"/>
      <c r="U984" s="56"/>
      <c r="V984" s="56"/>
      <c r="W984" s="56"/>
      <c r="X984" s="56"/>
      <c r="Y984" s="56"/>
      <c r="Z984" s="56"/>
    </row>
    <row r="985" spans="1:26" ht="12.75" customHeight="1">
      <c r="A985" s="56"/>
      <c r="B985" s="56"/>
      <c r="C985" s="56"/>
      <c r="D985" s="56"/>
      <c r="E985" s="56"/>
      <c r="F985" s="56"/>
      <c r="G985" s="56"/>
      <c r="H985" s="56"/>
      <c r="I985" s="56"/>
      <c r="J985" s="56"/>
      <c r="K985" s="56"/>
      <c r="L985" s="56"/>
      <c r="M985" s="56"/>
      <c r="N985" s="56"/>
      <c r="O985" s="56"/>
      <c r="P985" s="56"/>
      <c r="Q985" s="56"/>
      <c r="R985" s="56"/>
      <c r="S985" s="56"/>
      <c r="T985" s="56"/>
      <c r="U985" s="56"/>
      <c r="V985" s="56"/>
      <c r="W985" s="56"/>
      <c r="X985" s="56"/>
      <c r="Y985" s="56"/>
      <c r="Z985" s="56"/>
    </row>
    <row r="986" spans="1:26" ht="12.75" customHeight="1">
      <c r="A986" s="56"/>
      <c r="B986" s="56"/>
      <c r="C986" s="56"/>
      <c r="D986" s="56"/>
      <c r="E986" s="56"/>
      <c r="F986" s="56"/>
      <c r="G986" s="56"/>
      <c r="H986" s="56"/>
      <c r="I986" s="56"/>
      <c r="J986" s="56"/>
      <c r="K986" s="56"/>
      <c r="L986" s="56"/>
      <c r="M986" s="56"/>
      <c r="N986" s="56"/>
      <c r="O986" s="56"/>
      <c r="P986" s="56"/>
      <c r="Q986" s="56"/>
      <c r="R986" s="56"/>
      <c r="S986" s="56"/>
      <c r="T986" s="56"/>
      <c r="U986" s="56"/>
      <c r="V986" s="56"/>
      <c r="W986" s="56"/>
      <c r="X986" s="56"/>
      <c r="Y986" s="56"/>
      <c r="Z986" s="56"/>
    </row>
    <row r="987" spans="1:26" ht="12.75" customHeight="1">
      <c r="A987" s="56"/>
      <c r="B987" s="56"/>
      <c r="C987" s="56"/>
      <c r="D987" s="56"/>
      <c r="E987" s="56"/>
      <c r="F987" s="56"/>
      <c r="G987" s="56"/>
      <c r="H987" s="56"/>
      <c r="I987" s="56"/>
      <c r="J987" s="56"/>
      <c r="K987" s="56"/>
      <c r="L987" s="56"/>
      <c r="M987" s="56"/>
      <c r="N987" s="56"/>
      <c r="O987" s="56"/>
      <c r="P987" s="56"/>
      <c r="Q987" s="56"/>
      <c r="R987" s="56"/>
      <c r="S987" s="56"/>
      <c r="T987" s="56"/>
      <c r="U987" s="56"/>
      <c r="V987" s="56"/>
      <c r="W987" s="56"/>
      <c r="X987" s="56"/>
      <c r="Y987" s="56"/>
      <c r="Z987" s="56"/>
    </row>
    <row r="988" spans="1:26" ht="12.75" customHeight="1">
      <c r="A988" s="56"/>
      <c r="B988" s="56"/>
      <c r="C988" s="56"/>
      <c r="D988" s="56"/>
      <c r="E988" s="56"/>
      <c r="F988" s="56"/>
      <c r="G988" s="56"/>
      <c r="H988" s="56"/>
      <c r="I988" s="56"/>
      <c r="J988" s="56"/>
      <c r="K988" s="56"/>
      <c r="L988" s="56"/>
      <c r="M988" s="56"/>
      <c r="N988" s="56"/>
      <c r="O988" s="56"/>
      <c r="P988" s="56"/>
      <c r="Q988" s="56"/>
      <c r="R988" s="56"/>
      <c r="S988" s="56"/>
      <c r="T988" s="56"/>
      <c r="U988" s="56"/>
      <c r="V988" s="56"/>
      <c r="W988" s="56"/>
      <c r="X988" s="56"/>
      <c r="Y988" s="56"/>
      <c r="Z988" s="56"/>
    </row>
    <row r="989" spans="1:26" ht="12.75" customHeight="1">
      <c r="A989" s="56"/>
      <c r="B989" s="56"/>
      <c r="C989" s="56"/>
      <c r="D989" s="56"/>
      <c r="E989" s="56"/>
      <c r="F989" s="56"/>
      <c r="G989" s="56"/>
      <c r="H989" s="56"/>
      <c r="I989" s="56"/>
      <c r="J989" s="56"/>
      <c r="K989" s="56"/>
      <c r="L989" s="56"/>
      <c r="M989" s="56"/>
      <c r="N989" s="56"/>
      <c r="O989" s="56"/>
      <c r="P989" s="56"/>
      <c r="Q989" s="56"/>
      <c r="R989" s="56"/>
      <c r="S989" s="56"/>
      <c r="T989" s="56"/>
      <c r="U989" s="56"/>
      <c r="V989" s="56"/>
      <c r="W989" s="56"/>
      <c r="X989" s="56"/>
      <c r="Y989" s="56"/>
      <c r="Z989" s="56"/>
    </row>
    <row r="990" spans="1:26" ht="12.75" customHeight="1">
      <c r="A990" s="56"/>
      <c r="B990" s="56"/>
      <c r="C990" s="56"/>
      <c r="D990" s="56"/>
      <c r="E990" s="56"/>
      <c r="F990" s="56"/>
      <c r="G990" s="56"/>
      <c r="H990" s="56"/>
      <c r="I990" s="56"/>
      <c r="J990" s="56"/>
      <c r="K990" s="56"/>
      <c r="L990" s="56"/>
      <c r="M990" s="56"/>
      <c r="N990" s="56"/>
      <c r="O990" s="56"/>
      <c r="P990" s="56"/>
      <c r="Q990" s="56"/>
      <c r="R990" s="56"/>
      <c r="S990" s="56"/>
      <c r="T990" s="56"/>
      <c r="U990" s="56"/>
      <c r="V990" s="56"/>
      <c r="W990" s="56"/>
      <c r="X990" s="56"/>
      <c r="Y990" s="56"/>
      <c r="Z990" s="56"/>
    </row>
    <row r="991" spans="1:26" ht="12.75" customHeight="1">
      <c r="A991" s="56"/>
      <c r="B991" s="56"/>
      <c r="C991" s="56"/>
      <c r="D991" s="56"/>
      <c r="E991" s="56"/>
      <c r="F991" s="56"/>
      <c r="G991" s="56"/>
      <c r="H991" s="56"/>
      <c r="I991" s="56"/>
      <c r="J991" s="56"/>
      <c r="K991" s="56"/>
      <c r="L991" s="56"/>
      <c r="M991" s="56"/>
      <c r="N991" s="56"/>
      <c r="O991" s="56"/>
      <c r="P991" s="56"/>
      <c r="Q991" s="56"/>
      <c r="R991" s="56"/>
      <c r="S991" s="56"/>
      <c r="T991" s="56"/>
      <c r="U991" s="56"/>
      <c r="V991" s="56"/>
      <c r="W991" s="56"/>
      <c r="X991" s="56"/>
      <c r="Y991" s="56"/>
      <c r="Z991" s="56"/>
    </row>
    <row r="992" spans="1:26" ht="12.75" customHeight="1">
      <c r="A992" s="56"/>
      <c r="B992" s="56"/>
      <c r="C992" s="56"/>
      <c r="D992" s="56"/>
      <c r="E992" s="56"/>
      <c r="F992" s="56"/>
      <c r="G992" s="56"/>
      <c r="H992" s="56"/>
      <c r="I992" s="56"/>
      <c r="J992" s="56"/>
      <c r="K992" s="56"/>
      <c r="L992" s="56"/>
      <c r="M992" s="56"/>
      <c r="N992" s="56"/>
      <c r="O992" s="56"/>
      <c r="P992" s="56"/>
      <c r="Q992" s="56"/>
      <c r="R992" s="56"/>
      <c r="S992" s="56"/>
      <c r="T992" s="56"/>
      <c r="U992" s="56"/>
      <c r="V992" s="56"/>
      <c r="W992" s="56"/>
      <c r="X992" s="56"/>
      <c r="Y992" s="56"/>
      <c r="Z992" s="56"/>
    </row>
    <row r="993" spans="1:26" ht="12.75" customHeight="1">
      <c r="A993" s="56"/>
      <c r="B993" s="56"/>
      <c r="C993" s="56"/>
      <c r="D993" s="56"/>
      <c r="E993" s="56"/>
      <c r="F993" s="56"/>
      <c r="G993" s="56"/>
      <c r="H993" s="56"/>
      <c r="I993" s="56"/>
      <c r="J993" s="56"/>
      <c r="K993" s="56"/>
      <c r="L993" s="56"/>
      <c r="M993" s="56"/>
      <c r="N993" s="56"/>
      <c r="O993" s="56"/>
      <c r="P993" s="56"/>
      <c r="Q993" s="56"/>
      <c r="R993" s="56"/>
      <c r="S993" s="56"/>
      <c r="T993" s="56"/>
      <c r="U993" s="56"/>
      <c r="V993" s="56"/>
      <c r="W993" s="56"/>
      <c r="X993" s="56"/>
      <c r="Y993" s="56"/>
      <c r="Z993" s="56"/>
    </row>
    <row r="994" spans="1:26" ht="12.75" customHeight="1">
      <c r="A994" s="56"/>
      <c r="B994" s="56"/>
      <c r="C994" s="56"/>
      <c r="D994" s="56"/>
      <c r="E994" s="56"/>
      <c r="F994" s="56"/>
      <c r="G994" s="56"/>
      <c r="H994" s="56"/>
      <c r="I994" s="56"/>
      <c r="J994" s="56"/>
      <c r="K994" s="56"/>
      <c r="L994" s="56"/>
      <c r="M994" s="56"/>
      <c r="N994" s="56"/>
      <c r="O994" s="56"/>
      <c r="P994" s="56"/>
      <c r="Q994" s="56"/>
      <c r="R994" s="56"/>
      <c r="S994" s="56"/>
      <c r="T994" s="56"/>
      <c r="U994" s="56"/>
      <c r="V994" s="56"/>
      <c r="W994" s="56"/>
      <c r="X994" s="56"/>
      <c r="Y994" s="56"/>
      <c r="Z994" s="56"/>
    </row>
    <row r="995" spans="1:26" ht="12.75" customHeight="1">
      <c r="A995" s="56"/>
      <c r="B995" s="56"/>
      <c r="C995" s="56"/>
      <c r="D995" s="56"/>
      <c r="E995" s="56"/>
      <c r="F995" s="56"/>
      <c r="G995" s="56"/>
      <c r="H995" s="56"/>
      <c r="I995" s="56"/>
      <c r="J995" s="56"/>
      <c r="K995" s="56"/>
      <c r="L995" s="56"/>
      <c r="M995" s="56"/>
      <c r="N995" s="56"/>
      <c r="O995" s="56"/>
      <c r="P995" s="56"/>
      <c r="Q995" s="56"/>
      <c r="R995" s="56"/>
      <c r="S995" s="56"/>
      <c r="T995" s="56"/>
      <c r="U995" s="56"/>
      <c r="V995" s="56"/>
      <c r="W995" s="56"/>
      <c r="X995" s="56"/>
      <c r="Y995" s="56"/>
      <c r="Z995" s="56"/>
    </row>
    <row r="996" spans="1:26" ht="12.75" customHeight="1">
      <c r="A996" s="56"/>
      <c r="B996" s="56"/>
      <c r="C996" s="56"/>
      <c r="D996" s="56"/>
      <c r="E996" s="56"/>
      <c r="F996" s="56"/>
      <c r="G996" s="56"/>
      <c r="H996" s="56"/>
      <c r="I996" s="56"/>
      <c r="J996" s="56"/>
      <c r="K996" s="56"/>
      <c r="L996" s="56"/>
      <c r="M996" s="56"/>
      <c r="N996" s="56"/>
      <c r="O996" s="56"/>
      <c r="P996" s="56"/>
      <c r="Q996" s="56"/>
      <c r="R996" s="56"/>
      <c r="S996" s="56"/>
      <c r="T996" s="56"/>
      <c r="U996" s="56"/>
      <c r="V996" s="56"/>
      <c r="W996" s="56"/>
      <c r="X996" s="56"/>
      <c r="Y996" s="56"/>
      <c r="Z996" s="56"/>
    </row>
    <row r="997" spans="1:26" ht="12.75" customHeight="1">
      <c r="A997" s="56"/>
      <c r="B997" s="56"/>
      <c r="C997" s="56"/>
      <c r="D997" s="56"/>
      <c r="E997" s="56"/>
      <c r="F997" s="56"/>
      <c r="G997" s="56"/>
      <c r="H997" s="56"/>
      <c r="I997" s="56"/>
      <c r="J997" s="56"/>
      <c r="K997" s="56"/>
      <c r="L997" s="56"/>
      <c r="M997" s="56"/>
      <c r="N997" s="56"/>
      <c r="O997" s="56"/>
      <c r="P997" s="56"/>
      <c r="Q997" s="56"/>
      <c r="R997" s="56"/>
      <c r="S997" s="56"/>
      <c r="T997" s="56"/>
      <c r="U997" s="56"/>
      <c r="V997" s="56"/>
      <c r="W997" s="56"/>
      <c r="X997" s="56"/>
      <c r="Y997" s="56"/>
      <c r="Z997" s="56"/>
    </row>
    <row r="998" spans="1:26" ht="12.75" customHeight="1">
      <c r="A998" s="56"/>
      <c r="B998" s="56"/>
      <c r="C998" s="56"/>
      <c r="D998" s="56"/>
      <c r="E998" s="56"/>
      <c r="F998" s="56"/>
      <c r="G998" s="56"/>
      <c r="H998" s="56"/>
      <c r="I998" s="56"/>
      <c r="J998" s="56"/>
      <c r="K998" s="56"/>
      <c r="L998" s="56"/>
      <c r="M998" s="56"/>
      <c r="N998" s="56"/>
      <c r="O998" s="56"/>
      <c r="P998" s="56"/>
      <c r="Q998" s="56"/>
      <c r="R998" s="56"/>
      <c r="S998" s="56"/>
      <c r="T998" s="56"/>
      <c r="U998" s="56"/>
      <c r="V998" s="56"/>
      <c r="W998" s="56"/>
      <c r="X998" s="56"/>
      <c r="Y998" s="56"/>
      <c r="Z998" s="56"/>
    </row>
    <row r="999" spans="1:26" ht="12.75" customHeight="1">
      <c r="A999" s="56"/>
      <c r="B999" s="56"/>
      <c r="C999" s="56"/>
      <c r="D999" s="56"/>
      <c r="E999" s="56"/>
      <c r="F999" s="56"/>
      <c r="G999" s="56"/>
      <c r="H999" s="56"/>
      <c r="I999" s="56"/>
      <c r="J999" s="56"/>
      <c r="K999" s="56"/>
      <c r="L999" s="56"/>
      <c r="M999" s="56"/>
      <c r="N999" s="56"/>
      <c r="O999" s="56"/>
      <c r="P999" s="56"/>
      <c r="Q999" s="56"/>
      <c r="R999" s="56"/>
      <c r="S999" s="56"/>
      <c r="T999" s="56"/>
      <c r="U999" s="56"/>
      <c r="V999" s="56"/>
      <c r="W999" s="56"/>
      <c r="X999" s="56"/>
      <c r="Y999" s="56"/>
      <c r="Z999" s="56"/>
    </row>
    <row r="1000" spans="1:26" ht="12.75" customHeight="1">
      <c r="A1000" s="56"/>
      <c r="B1000" s="56"/>
      <c r="C1000" s="56"/>
      <c r="D1000" s="56"/>
      <c r="E1000" s="56"/>
      <c r="F1000" s="56"/>
      <c r="G1000" s="56"/>
      <c r="H1000" s="56"/>
      <c r="I1000" s="56"/>
      <c r="J1000" s="56"/>
      <c r="K1000" s="56"/>
      <c r="L1000" s="56"/>
      <c r="M1000" s="56"/>
      <c r="N1000" s="56"/>
      <c r="O1000" s="56"/>
      <c r="P1000" s="56"/>
      <c r="Q1000" s="56"/>
      <c r="R1000" s="56"/>
      <c r="S1000" s="56"/>
      <c r="T1000" s="56"/>
      <c r="U1000" s="56"/>
      <c r="V1000" s="56"/>
      <c r="W1000" s="56"/>
      <c r="X1000" s="56"/>
      <c r="Y1000" s="56"/>
      <c r="Z1000" s="56"/>
    </row>
  </sheetData>
  <mergeCells count="31">
    <mergeCell ref="B4:L4"/>
    <mergeCell ref="B6:C6"/>
    <mergeCell ref="D6:E6"/>
    <mergeCell ref="F6:G6"/>
    <mergeCell ref="B7:C7"/>
    <mergeCell ref="D7:E7"/>
    <mergeCell ref="F7:G7"/>
    <mergeCell ref="D10:E10"/>
    <mergeCell ref="F10:G10"/>
    <mergeCell ref="B11:I11"/>
    <mergeCell ref="B8:C8"/>
    <mergeCell ref="D8:E8"/>
    <mergeCell ref="F8:G8"/>
    <mergeCell ref="B9:C9"/>
    <mergeCell ref="D9:E9"/>
    <mergeCell ref="F9:G9"/>
    <mergeCell ref="B10:C10"/>
    <mergeCell ref="M13:M14"/>
    <mergeCell ref="N13:S13"/>
    <mergeCell ref="L15:L38"/>
    <mergeCell ref="L39:L55"/>
    <mergeCell ref="L56:L67"/>
    <mergeCell ref="L68:L81"/>
    <mergeCell ref="L82:L95"/>
    <mergeCell ref="B13:B14"/>
    <mergeCell ref="C13:F13"/>
    <mergeCell ref="G13:G14"/>
    <mergeCell ref="H13:H14"/>
    <mergeCell ref="I13:I14"/>
    <mergeCell ref="K13:K14"/>
    <mergeCell ref="L13:L14"/>
  </mergeCells>
  <conditionalFormatting sqref="C15">
    <cfRule type="cellIs" dxfId="19" priority="1" operator="equal">
      <formula>$I$15</formula>
    </cfRule>
    <cfRule type="cellIs" dxfId="18" priority="2" operator="equal">
      <formula>$I$15</formula>
    </cfRule>
  </conditionalFormatting>
  <conditionalFormatting sqref="K15:K95">
    <cfRule type="cellIs" dxfId="17" priority="3" operator="equal">
      <formula>$I$7</formula>
    </cfRule>
    <cfRule type="cellIs" dxfId="16" priority="4" operator="equal">
      <formula>$I$8</formula>
    </cfRule>
    <cfRule type="cellIs" dxfId="15" priority="5" operator="equal">
      <formula>$I$9</formula>
    </cfRule>
    <cfRule type="cellIs" dxfId="14" priority="6" operator="between">
      <formula>0</formula>
      <formula>$I$10</formula>
    </cfRule>
  </conditionalFormatting>
  <conditionalFormatting sqref="L15 L39 L56 L68 L82">
    <cfRule type="cellIs" dxfId="13" priority="7" operator="between">
      <formula>0.76</formula>
      <formula>1</formula>
    </cfRule>
    <cfRule type="cellIs" dxfId="12" priority="8" operator="between">
      <formula>0.51</formula>
      <formula>0.75</formula>
    </cfRule>
    <cfRule type="cellIs" dxfId="11" priority="9" operator="between">
      <formula>0.26</formula>
      <formula>0.5</formula>
    </cfRule>
    <cfRule type="cellIs" dxfId="10" priority="10" operator="between">
      <formula>0</formula>
      <formula>0.25</formula>
    </cfRule>
  </conditionalFormatting>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tabSelected="1" zoomScale="60" zoomScaleNormal="60" workbookViewId="0">
      <selection activeCell="H33" sqref="H33"/>
    </sheetView>
  </sheetViews>
  <sheetFormatPr baseColWidth="10" defaultColWidth="12.5" defaultRowHeight="15" customHeight="1"/>
  <cols>
    <col min="1" max="1" width="3.1640625" customWidth="1"/>
    <col min="2" max="2" width="3.5" customWidth="1"/>
    <col min="3" max="3" width="35.5" customWidth="1"/>
    <col min="4" max="4" width="2.5" customWidth="1"/>
    <col min="5" max="5" width="16.33203125" customWidth="1"/>
    <col min="6" max="6" width="4.83203125" customWidth="1"/>
    <col min="7" max="7" width="23.5" customWidth="1"/>
    <col min="8" max="8" width="5.1640625" customWidth="1"/>
    <col min="9" max="9" width="163.83203125" customWidth="1"/>
    <col min="10" max="10" width="5.83203125" customWidth="1"/>
    <col min="11" max="11" width="28.1640625" customWidth="1"/>
    <col min="12" max="12" width="4.33203125" customWidth="1"/>
    <col min="13" max="13" width="99.33203125" customWidth="1"/>
    <col min="14" max="14" width="5.83203125" customWidth="1"/>
    <col min="15" max="15" width="24.83203125" customWidth="1"/>
    <col min="16" max="16" width="7" customWidth="1"/>
    <col min="17" max="26" width="11.5" customWidth="1"/>
  </cols>
  <sheetData>
    <row r="1" spans="1:26" ht="12.75" customHeight="1">
      <c r="A1" s="95"/>
      <c r="B1" s="95"/>
      <c r="C1" s="95"/>
      <c r="D1" s="95"/>
      <c r="E1" s="95"/>
      <c r="F1" s="95"/>
      <c r="G1" s="95"/>
      <c r="H1" s="95"/>
      <c r="I1" s="95"/>
      <c r="J1" s="95"/>
      <c r="K1" s="95"/>
      <c r="L1" s="95"/>
      <c r="M1" s="95"/>
      <c r="N1" s="95"/>
      <c r="O1" s="95"/>
      <c r="P1" s="95"/>
      <c r="Q1" s="95"/>
      <c r="R1" s="95"/>
      <c r="S1" s="95"/>
      <c r="T1" s="95"/>
      <c r="U1" s="95"/>
      <c r="V1" s="95"/>
      <c r="W1" s="95"/>
      <c r="X1" s="95"/>
      <c r="Y1" s="95"/>
      <c r="Z1" s="95"/>
    </row>
    <row r="2" spans="1:26" ht="18" customHeight="1">
      <c r="A2" s="95"/>
      <c r="B2" s="96"/>
      <c r="C2" s="97"/>
      <c r="D2" s="97"/>
      <c r="E2" s="97"/>
      <c r="F2" s="97"/>
      <c r="G2" s="97"/>
      <c r="H2" s="97"/>
      <c r="I2" s="97"/>
      <c r="J2" s="97"/>
      <c r="K2" s="97"/>
      <c r="L2" s="97"/>
      <c r="M2" s="97"/>
      <c r="N2" s="97"/>
      <c r="O2" s="97"/>
      <c r="P2" s="98"/>
      <c r="Q2" s="95"/>
      <c r="R2" s="95"/>
      <c r="S2" s="95"/>
      <c r="T2" s="95"/>
      <c r="U2" s="95"/>
      <c r="V2" s="95"/>
      <c r="W2" s="95"/>
      <c r="X2" s="95"/>
      <c r="Y2" s="95"/>
      <c r="Z2" s="95"/>
    </row>
    <row r="3" spans="1:26" ht="18" customHeight="1">
      <c r="A3" s="95"/>
      <c r="B3" s="99"/>
      <c r="C3" s="95"/>
      <c r="D3" s="95"/>
      <c r="E3" s="955" t="s">
        <v>297</v>
      </c>
      <c r="F3" s="956" t="s">
        <v>298</v>
      </c>
      <c r="G3" s="957"/>
      <c r="H3" s="957"/>
      <c r="I3" s="957"/>
      <c r="J3" s="957"/>
      <c r="K3" s="957"/>
      <c r="L3" s="957"/>
      <c r="M3" s="958"/>
      <c r="N3" s="100"/>
      <c r="O3" s="100"/>
      <c r="P3" s="101"/>
      <c r="Q3" s="95"/>
      <c r="R3" s="95"/>
      <c r="S3" s="95"/>
      <c r="T3" s="95"/>
      <c r="U3" s="95"/>
      <c r="V3" s="95"/>
      <c r="W3" s="95"/>
      <c r="X3" s="95"/>
      <c r="Y3" s="95"/>
      <c r="Z3" s="95"/>
    </row>
    <row r="4" spans="1:26" ht="18" customHeight="1">
      <c r="A4" s="95"/>
      <c r="B4" s="99"/>
      <c r="C4" s="95"/>
      <c r="D4" s="95"/>
      <c r="E4" s="910"/>
      <c r="F4" s="959"/>
      <c r="G4" s="960"/>
      <c r="H4" s="960"/>
      <c r="I4" s="960"/>
      <c r="J4" s="960"/>
      <c r="K4" s="960"/>
      <c r="L4" s="960"/>
      <c r="M4" s="961"/>
      <c r="N4" s="100"/>
      <c r="O4" s="100"/>
      <c r="P4" s="101"/>
      <c r="Q4" s="95"/>
      <c r="R4" s="95"/>
      <c r="S4" s="95"/>
      <c r="T4" s="95"/>
      <c r="U4" s="95"/>
      <c r="V4" s="95"/>
      <c r="W4" s="95"/>
      <c r="X4" s="95"/>
      <c r="Y4" s="95"/>
      <c r="Z4" s="95"/>
    </row>
    <row r="5" spans="1:26" ht="41.25" customHeight="1">
      <c r="A5" s="95"/>
      <c r="B5" s="99"/>
      <c r="C5" s="95"/>
      <c r="D5" s="95"/>
      <c r="E5" s="102" t="s">
        <v>299</v>
      </c>
      <c r="F5" s="962" t="s">
        <v>816</v>
      </c>
      <c r="G5" s="963"/>
      <c r="H5" s="963"/>
      <c r="I5" s="963"/>
      <c r="J5" s="963"/>
      <c r="K5" s="963"/>
      <c r="L5" s="963"/>
      <c r="M5" s="388"/>
      <c r="N5" s="103"/>
      <c r="O5" s="103"/>
      <c r="P5" s="101"/>
      <c r="Q5" s="95"/>
      <c r="R5" s="95"/>
      <c r="S5" s="95"/>
      <c r="T5" s="95"/>
      <c r="U5" s="95"/>
      <c r="V5" s="95"/>
      <c r="W5" s="95"/>
      <c r="X5" s="95"/>
      <c r="Y5" s="95"/>
      <c r="Z5" s="95"/>
    </row>
    <row r="6" spans="1:26" ht="18" customHeight="1">
      <c r="A6" s="95"/>
      <c r="B6" s="99"/>
      <c r="C6" s="95"/>
      <c r="D6" s="95"/>
      <c r="E6" s="104"/>
      <c r="F6" s="103"/>
      <c r="G6" s="103"/>
      <c r="H6" s="103"/>
      <c r="I6" s="103"/>
      <c r="J6" s="103"/>
      <c r="K6" s="103"/>
      <c r="L6" s="103"/>
      <c r="M6" s="95"/>
      <c r="N6" s="95"/>
      <c r="O6" s="95"/>
      <c r="P6" s="101"/>
      <c r="Q6" s="95"/>
      <c r="R6" s="95"/>
      <c r="S6" s="95"/>
      <c r="T6" s="95"/>
      <c r="U6" s="95"/>
      <c r="V6" s="95"/>
      <c r="W6" s="95"/>
      <c r="X6" s="95"/>
      <c r="Y6" s="95"/>
      <c r="Z6" s="95"/>
    </row>
    <row r="7" spans="1:26" ht="93" customHeight="1">
      <c r="A7" s="95"/>
      <c r="B7" s="99"/>
      <c r="C7" s="95"/>
      <c r="D7" s="95"/>
      <c r="E7" s="95"/>
      <c r="F7" s="95"/>
      <c r="G7" s="95"/>
      <c r="H7" s="95"/>
      <c r="I7" s="964" t="s">
        <v>300</v>
      </c>
      <c r="J7" s="937"/>
      <c r="K7" s="938"/>
      <c r="L7" s="95"/>
      <c r="M7" s="164">
        <f>+AVERAGE(G25,G27,G29,G31,G33)</f>
        <v>0.80663515406162456</v>
      </c>
      <c r="N7" s="105"/>
      <c r="O7" s="105"/>
      <c r="P7" s="101"/>
      <c r="Q7" s="95"/>
      <c r="R7" s="95"/>
      <c r="S7" s="95"/>
      <c r="T7" s="95"/>
      <c r="U7" s="95"/>
      <c r="V7" s="95"/>
      <c r="W7" s="95"/>
      <c r="X7" s="95"/>
      <c r="Y7" s="95"/>
      <c r="Z7" s="95"/>
    </row>
    <row r="8" spans="1:26" ht="18" customHeight="1">
      <c r="A8" s="95"/>
      <c r="B8" s="99"/>
      <c r="C8" s="95"/>
      <c r="D8" s="95"/>
      <c r="E8" s="95"/>
      <c r="F8" s="95"/>
      <c r="G8" s="95"/>
      <c r="H8" s="95"/>
      <c r="I8" s="95"/>
      <c r="J8" s="95"/>
      <c r="K8" s="95"/>
      <c r="L8" s="95"/>
      <c r="M8" s="106"/>
      <c r="N8" s="106"/>
      <c r="O8" s="106"/>
      <c r="P8" s="101"/>
      <c r="Q8" s="95"/>
      <c r="R8" s="95"/>
      <c r="S8" s="95"/>
      <c r="T8" s="95"/>
      <c r="U8" s="95"/>
      <c r="V8" s="95"/>
      <c r="W8" s="95"/>
      <c r="X8" s="95"/>
      <c r="Y8" s="95"/>
      <c r="Z8" s="95"/>
    </row>
    <row r="9" spans="1:26" ht="18" customHeight="1">
      <c r="A9" s="95"/>
      <c r="B9" s="99"/>
      <c r="C9" s="95"/>
      <c r="D9" s="95"/>
      <c r="E9" s="95"/>
      <c r="F9" s="95"/>
      <c r="G9" s="95"/>
      <c r="H9" s="95"/>
      <c r="I9" s="95"/>
      <c r="J9" s="95"/>
      <c r="K9" s="95"/>
      <c r="L9" s="95"/>
      <c r="M9" s="95"/>
      <c r="N9" s="95"/>
      <c r="O9" s="95"/>
      <c r="P9" s="101"/>
      <c r="Q9" s="95"/>
      <c r="R9" s="95"/>
      <c r="S9" s="95"/>
      <c r="T9" s="95"/>
      <c r="U9" s="95"/>
      <c r="V9" s="95"/>
      <c r="W9" s="95"/>
      <c r="X9" s="95"/>
      <c r="Y9" s="95"/>
      <c r="Z9" s="95"/>
    </row>
    <row r="10" spans="1:26" ht="12.75" customHeight="1">
      <c r="A10" s="95"/>
      <c r="B10" s="99"/>
      <c r="C10" s="95"/>
      <c r="D10" s="95"/>
      <c r="E10" s="95"/>
      <c r="F10" s="95"/>
      <c r="G10" s="95"/>
      <c r="H10" s="95"/>
      <c r="I10" s="95"/>
      <c r="J10" s="95"/>
      <c r="K10" s="95"/>
      <c r="L10" s="95"/>
      <c r="M10" s="95"/>
      <c r="N10" s="95"/>
      <c r="O10" s="95"/>
      <c r="P10" s="101"/>
      <c r="Q10" s="95"/>
      <c r="R10" s="95"/>
      <c r="S10" s="95"/>
      <c r="T10" s="95"/>
      <c r="U10" s="95"/>
      <c r="V10" s="95"/>
      <c r="W10" s="95"/>
      <c r="X10" s="95"/>
      <c r="Y10" s="95"/>
      <c r="Z10" s="95"/>
    </row>
    <row r="11" spans="1:26" ht="12.75" customHeight="1">
      <c r="A11" s="95"/>
      <c r="B11" s="99"/>
      <c r="C11" s="95"/>
      <c r="D11" s="95"/>
      <c r="E11" s="95"/>
      <c r="F11" s="95"/>
      <c r="G11" s="95"/>
      <c r="H11" s="95"/>
      <c r="I11" s="95"/>
      <c r="J11" s="95"/>
      <c r="K11" s="95"/>
      <c r="L11" s="95"/>
      <c r="M11" s="95"/>
      <c r="N11" s="95"/>
      <c r="O11" s="95"/>
      <c r="P11" s="101"/>
      <c r="Q11" s="95"/>
      <c r="R11" s="95"/>
      <c r="S11" s="95"/>
      <c r="T11" s="95"/>
      <c r="U11" s="95"/>
      <c r="V11" s="95"/>
      <c r="W11" s="95"/>
      <c r="X11" s="95"/>
      <c r="Y11" s="95"/>
      <c r="Z11" s="95"/>
    </row>
    <row r="12" spans="1:26" ht="12.75" customHeight="1">
      <c r="A12" s="95"/>
      <c r="B12" s="99"/>
      <c r="C12" s="95"/>
      <c r="D12" s="95"/>
      <c r="E12" s="95"/>
      <c r="F12" s="95"/>
      <c r="G12" s="95"/>
      <c r="H12" s="95"/>
      <c r="I12" s="95"/>
      <c r="J12" s="95"/>
      <c r="K12" s="95"/>
      <c r="L12" s="95"/>
      <c r="M12" s="95"/>
      <c r="N12" s="95"/>
      <c r="O12" s="95"/>
      <c r="P12" s="101"/>
      <c r="Q12" s="95"/>
      <c r="R12" s="95"/>
      <c r="S12" s="95"/>
      <c r="T12" s="95"/>
      <c r="U12" s="95"/>
      <c r="V12" s="95"/>
      <c r="W12" s="95"/>
      <c r="X12" s="95"/>
      <c r="Y12" s="95"/>
      <c r="Z12" s="95"/>
    </row>
    <row r="13" spans="1:26" ht="12.75" customHeight="1">
      <c r="A13" s="95"/>
      <c r="B13" s="99"/>
      <c r="C13" s="95"/>
      <c r="D13" s="95"/>
      <c r="E13" s="95"/>
      <c r="F13" s="95"/>
      <c r="G13" s="95"/>
      <c r="H13" s="95"/>
      <c r="I13" s="95"/>
      <c r="J13" s="95"/>
      <c r="K13" s="95"/>
      <c r="L13" s="95"/>
      <c r="M13" s="95"/>
      <c r="N13" s="95"/>
      <c r="O13" s="95"/>
      <c r="P13" s="101"/>
      <c r="Q13" s="95"/>
      <c r="R13" s="95"/>
      <c r="S13" s="95"/>
      <c r="T13" s="95"/>
      <c r="U13" s="95"/>
      <c r="V13" s="95"/>
      <c r="W13" s="95"/>
      <c r="X13" s="95"/>
      <c r="Y13" s="95"/>
      <c r="Z13" s="95"/>
    </row>
    <row r="14" spans="1:26" ht="12.75" customHeight="1">
      <c r="A14" s="95"/>
      <c r="B14" s="99"/>
      <c r="C14" s="95"/>
      <c r="D14" s="95"/>
      <c r="E14" s="95"/>
      <c r="F14" s="95"/>
      <c r="G14" s="95"/>
      <c r="H14" s="95"/>
      <c r="I14" s="95"/>
      <c r="J14" s="95"/>
      <c r="K14" s="95"/>
      <c r="L14" s="95"/>
      <c r="M14" s="95"/>
      <c r="N14" s="95"/>
      <c r="O14" s="95"/>
      <c r="P14" s="101"/>
      <c r="Q14" s="95"/>
      <c r="R14" s="95"/>
      <c r="S14" s="95"/>
      <c r="T14" s="95"/>
      <c r="U14" s="95"/>
      <c r="V14" s="95"/>
      <c r="W14" s="95"/>
      <c r="X14" s="95"/>
      <c r="Y14" s="95"/>
      <c r="Z14" s="95"/>
    </row>
    <row r="15" spans="1:26" ht="12.75" customHeight="1">
      <c r="A15" s="95"/>
      <c r="B15" s="99"/>
      <c r="C15" s="95"/>
      <c r="D15" s="95"/>
      <c r="E15" s="95"/>
      <c r="F15" s="95"/>
      <c r="G15" s="95"/>
      <c r="H15" s="95"/>
      <c r="I15" s="95"/>
      <c r="J15" s="95"/>
      <c r="K15" s="95"/>
      <c r="L15" s="95"/>
      <c r="M15" s="95"/>
      <c r="N15" s="95"/>
      <c r="O15" s="95"/>
      <c r="P15" s="101"/>
      <c r="Q15" s="95"/>
      <c r="R15" s="95"/>
      <c r="S15" s="95"/>
      <c r="T15" s="95"/>
      <c r="U15" s="95"/>
      <c r="V15" s="95"/>
      <c r="W15" s="95"/>
      <c r="X15" s="95"/>
      <c r="Y15" s="95"/>
      <c r="Z15" s="95"/>
    </row>
    <row r="16" spans="1:26" ht="12.75" customHeight="1">
      <c r="A16" s="95"/>
      <c r="B16" s="99"/>
      <c r="C16" s="95"/>
      <c r="D16" s="95"/>
      <c r="E16" s="95"/>
      <c r="F16" s="95"/>
      <c r="G16" s="95"/>
      <c r="H16" s="95"/>
      <c r="I16" s="95"/>
      <c r="J16" s="95"/>
      <c r="K16" s="95"/>
      <c r="L16" s="95"/>
      <c r="M16" s="95"/>
      <c r="N16" s="95"/>
      <c r="O16" s="95"/>
      <c r="P16" s="101"/>
      <c r="Q16" s="95"/>
      <c r="R16" s="95"/>
      <c r="S16" s="95"/>
      <c r="T16" s="95"/>
      <c r="U16" s="95"/>
      <c r="V16" s="95"/>
      <c r="W16" s="95"/>
      <c r="X16" s="95"/>
      <c r="Y16" s="95"/>
      <c r="Z16" s="95"/>
    </row>
    <row r="17" spans="1:26" ht="12.75" customHeight="1">
      <c r="A17" s="95"/>
      <c r="B17" s="99"/>
      <c r="C17" s="965" t="s">
        <v>301</v>
      </c>
      <c r="D17" s="966"/>
      <c r="E17" s="966"/>
      <c r="F17" s="966"/>
      <c r="G17" s="966"/>
      <c r="H17" s="966"/>
      <c r="I17" s="966"/>
      <c r="J17" s="966"/>
      <c r="K17" s="966"/>
      <c r="L17" s="966"/>
      <c r="M17" s="967"/>
      <c r="N17" s="107"/>
      <c r="O17" s="107"/>
      <c r="P17" s="101"/>
      <c r="Q17" s="95"/>
      <c r="R17" s="95"/>
      <c r="S17" s="95"/>
      <c r="T17" s="95"/>
      <c r="U17" s="95"/>
      <c r="V17" s="95"/>
      <c r="W17" s="95"/>
      <c r="X17" s="95"/>
      <c r="Y17" s="95"/>
      <c r="Z17" s="95"/>
    </row>
    <row r="18" spans="1:26" ht="15.75" customHeight="1">
      <c r="A18" s="95"/>
      <c r="B18" s="99"/>
      <c r="C18" s="108"/>
      <c r="D18" s="108"/>
      <c r="E18" s="108"/>
      <c r="F18" s="108"/>
      <c r="G18" s="108"/>
      <c r="H18" s="108"/>
      <c r="I18" s="108"/>
      <c r="J18" s="108"/>
      <c r="K18" s="108"/>
      <c r="L18" s="108"/>
      <c r="M18" s="108"/>
      <c r="N18" s="109"/>
      <c r="O18" s="109"/>
      <c r="P18" s="101"/>
      <c r="Q18" s="95"/>
      <c r="R18" s="95"/>
      <c r="S18" s="95"/>
      <c r="T18" s="95"/>
      <c r="U18" s="95"/>
      <c r="V18" s="95"/>
      <c r="W18" s="95"/>
      <c r="X18" s="95"/>
      <c r="Y18" s="95"/>
      <c r="Z18" s="95"/>
    </row>
    <row r="19" spans="1:26" ht="141.75" customHeight="1">
      <c r="A19" s="95"/>
      <c r="B19" s="99"/>
      <c r="C19" s="968" t="s">
        <v>302</v>
      </c>
      <c r="D19" s="969"/>
      <c r="E19" s="110" t="s">
        <v>303</v>
      </c>
      <c r="F19" s="947" t="s">
        <v>624</v>
      </c>
      <c r="G19" s="948"/>
      <c r="H19" s="948"/>
      <c r="I19" s="948"/>
      <c r="J19" s="948"/>
      <c r="K19" s="948"/>
      <c r="L19" s="948"/>
      <c r="M19" s="949"/>
      <c r="N19" s="111"/>
      <c r="O19" s="111"/>
      <c r="P19" s="101"/>
      <c r="Q19" s="95"/>
      <c r="R19" s="95"/>
      <c r="S19" s="95"/>
      <c r="T19" s="95"/>
      <c r="U19" s="95"/>
      <c r="V19" s="95"/>
      <c r="W19" s="95"/>
      <c r="X19" s="95"/>
      <c r="Y19" s="95"/>
      <c r="Z19" s="95"/>
    </row>
    <row r="20" spans="1:26" ht="105.75" customHeight="1">
      <c r="A20" s="95"/>
      <c r="B20" s="99"/>
      <c r="C20" s="968" t="s">
        <v>304</v>
      </c>
      <c r="D20" s="969"/>
      <c r="E20" s="110" t="s">
        <v>305</v>
      </c>
      <c r="F20" s="950" t="s">
        <v>306</v>
      </c>
      <c r="G20" s="951"/>
      <c r="H20" s="951"/>
      <c r="I20" s="951"/>
      <c r="J20" s="951"/>
      <c r="K20" s="951"/>
      <c r="L20" s="951"/>
      <c r="M20" s="952"/>
      <c r="N20" s="111"/>
      <c r="O20" s="111"/>
      <c r="P20" s="101"/>
      <c r="Q20" s="95"/>
      <c r="R20" s="95"/>
      <c r="S20" s="95"/>
      <c r="T20" s="95"/>
      <c r="U20" s="95"/>
      <c r="V20" s="95"/>
      <c r="W20" s="95"/>
      <c r="X20" s="95"/>
      <c r="Y20" s="95"/>
      <c r="Z20" s="95"/>
    </row>
    <row r="21" spans="1:26" ht="143.25" customHeight="1">
      <c r="A21" s="95"/>
      <c r="B21" s="99"/>
      <c r="C21" s="953" t="s">
        <v>307</v>
      </c>
      <c r="D21" s="954"/>
      <c r="E21" s="110" t="s">
        <v>308</v>
      </c>
      <c r="F21" s="950" t="s">
        <v>573</v>
      </c>
      <c r="G21" s="951"/>
      <c r="H21" s="951"/>
      <c r="I21" s="951"/>
      <c r="J21" s="951"/>
      <c r="K21" s="951"/>
      <c r="L21" s="951"/>
      <c r="M21" s="952"/>
      <c r="N21" s="111"/>
      <c r="O21" s="111"/>
      <c r="P21" s="101"/>
      <c r="Q21" s="95"/>
      <c r="R21" s="95"/>
      <c r="S21" s="95"/>
      <c r="T21" s="95"/>
      <c r="U21" s="95"/>
      <c r="V21" s="95"/>
      <c r="W21" s="95"/>
      <c r="X21" s="95"/>
      <c r="Y21" s="95"/>
      <c r="Z21" s="95"/>
    </row>
    <row r="22" spans="1:26" ht="66" customHeight="1">
      <c r="A22" s="95"/>
      <c r="B22" s="99"/>
      <c r="C22" s="95"/>
      <c r="D22" s="95"/>
      <c r="E22" s="95"/>
      <c r="F22" s="95"/>
      <c r="G22" s="112"/>
      <c r="H22" s="95"/>
      <c r="I22" s="95"/>
      <c r="J22" s="95"/>
      <c r="K22" s="95"/>
      <c r="L22" s="95"/>
      <c r="M22" s="95"/>
      <c r="N22" s="95"/>
      <c r="O22" s="95"/>
      <c r="P22" s="101"/>
      <c r="Q22" s="95"/>
      <c r="R22" s="95"/>
      <c r="S22" s="95"/>
      <c r="T22" s="95"/>
      <c r="U22" s="95"/>
      <c r="V22" s="95"/>
      <c r="W22" s="95"/>
      <c r="X22" s="95"/>
      <c r="Y22" s="95"/>
      <c r="Z22" s="95"/>
    </row>
    <row r="23" spans="1:26" ht="102.75" customHeight="1">
      <c r="A23" s="95"/>
      <c r="B23" s="99"/>
      <c r="C23" s="113" t="s">
        <v>50</v>
      </c>
      <c r="D23" s="114"/>
      <c r="E23" s="115" t="s">
        <v>309</v>
      </c>
      <c r="F23" s="114"/>
      <c r="G23" s="115" t="s">
        <v>310</v>
      </c>
      <c r="H23" s="114"/>
      <c r="I23" s="116" t="s">
        <v>311</v>
      </c>
      <c r="J23" s="117"/>
      <c r="K23" s="118" t="s">
        <v>312</v>
      </c>
      <c r="L23" s="117"/>
      <c r="M23" s="119" t="s">
        <v>313</v>
      </c>
      <c r="N23" s="117"/>
      <c r="O23" s="120" t="s">
        <v>314</v>
      </c>
      <c r="P23" s="101"/>
      <c r="Q23" s="121"/>
      <c r="R23" s="95"/>
      <c r="S23" s="95"/>
      <c r="T23" s="95"/>
      <c r="U23" s="95"/>
      <c r="V23" s="95"/>
      <c r="W23" s="95"/>
      <c r="X23" s="95"/>
      <c r="Y23" s="95"/>
      <c r="Z23" s="95"/>
    </row>
    <row r="24" spans="1:26" ht="6.75" customHeight="1">
      <c r="A24" s="95"/>
      <c r="B24" s="99"/>
      <c r="C24" s="122"/>
      <c r="I24" s="123"/>
      <c r="K24" s="123"/>
      <c r="P24" s="101"/>
      <c r="Q24" s="95"/>
      <c r="R24" s="95"/>
      <c r="S24" s="95"/>
      <c r="T24" s="95"/>
      <c r="U24" s="95"/>
      <c r="V24" s="95"/>
      <c r="W24" s="95"/>
      <c r="X24" s="95"/>
      <c r="Y24" s="95"/>
      <c r="Z24" s="95"/>
    </row>
    <row r="25" spans="1:26" ht="409.5" customHeight="1">
      <c r="A25" s="95"/>
      <c r="B25" s="99"/>
      <c r="C25" s="124" t="s">
        <v>44</v>
      </c>
      <c r="D25" s="125"/>
      <c r="E25" s="126" t="str">
        <f>+IF(Hoja1!$N$2&gt;=0.5,"Si","No")</f>
        <v>Si</v>
      </c>
      <c r="F25" s="127"/>
      <c r="G25" s="273">
        <f>+Hoja1!N2</f>
        <v>0.90625</v>
      </c>
      <c r="H25" s="127"/>
      <c r="I25" s="165" t="s">
        <v>825</v>
      </c>
      <c r="J25" s="129"/>
      <c r="K25" s="128">
        <v>0.90625</v>
      </c>
      <c r="L25" s="127"/>
      <c r="M25" s="165" t="s">
        <v>625</v>
      </c>
      <c r="N25" s="130"/>
      <c r="O25" s="131">
        <f>G25-K25</f>
        <v>0</v>
      </c>
      <c r="P25" s="132"/>
      <c r="Q25" s="133"/>
      <c r="R25" s="133"/>
      <c r="S25" s="133"/>
      <c r="T25" s="133"/>
      <c r="U25" s="133"/>
      <c r="V25" s="133"/>
      <c r="W25" s="95"/>
      <c r="X25" s="95"/>
      <c r="Y25" s="95"/>
      <c r="Z25" s="95"/>
    </row>
    <row r="26" spans="1:26" ht="6.75" customHeight="1">
      <c r="A26" s="95"/>
      <c r="B26" s="99"/>
      <c r="C26" s="122"/>
      <c r="E26" s="134"/>
      <c r="G26" s="274"/>
      <c r="I26" s="136"/>
      <c r="K26" s="135"/>
      <c r="M26" s="136"/>
      <c r="N26" s="137"/>
      <c r="O26" s="138"/>
      <c r="P26" s="101"/>
      <c r="Q26" s="95"/>
      <c r="R26" s="95"/>
      <c r="S26" s="95"/>
      <c r="T26" s="95"/>
      <c r="U26" s="95"/>
      <c r="V26" s="95"/>
      <c r="W26" s="95"/>
      <c r="X26" s="95"/>
      <c r="Y26" s="95"/>
      <c r="Z26" s="95"/>
    </row>
    <row r="27" spans="1:26" ht="383.25" customHeight="1">
      <c r="A27" s="95"/>
      <c r="B27" s="99"/>
      <c r="C27" s="139" t="s">
        <v>315</v>
      </c>
      <c r="D27" s="125"/>
      <c r="E27" s="126" t="str">
        <f>+IF(Hoja1!$N$26&gt;=0.5,"Si","No")</f>
        <v>Si</v>
      </c>
      <c r="G27" s="273">
        <f>+Hoja1!N26</f>
        <v>0.83823529411764708</v>
      </c>
      <c r="I27" s="165" t="s">
        <v>826</v>
      </c>
      <c r="K27" s="128">
        <v>0.80882352941176472</v>
      </c>
      <c r="M27" s="165" t="s">
        <v>626</v>
      </c>
      <c r="N27" s="130"/>
      <c r="O27" s="131">
        <v>0.02</v>
      </c>
      <c r="P27" s="101"/>
      <c r="Q27" s="95"/>
      <c r="R27" s="95"/>
      <c r="S27" s="95"/>
      <c r="T27" s="95"/>
      <c r="U27" s="95"/>
      <c r="V27" s="95"/>
      <c r="W27" s="95"/>
      <c r="X27" s="95"/>
      <c r="Y27" s="95"/>
      <c r="Z27" s="95"/>
    </row>
    <row r="28" spans="1:26" ht="6.75" customHeight="1">
      <c r="A28" s="95"/>
      <c r="B28" s="99"/>
      <c r="C28" s="122"/>
      <c r="E28" s="134"/>
      <c r="G28" s="274"/>
      <c r="I28" s="136"/>
      <c r="K28" s="135"/>
      <c r="M28" s="136"/>
      <c r="N28" s="137"/>
      <c r="O28" s="138"/>
      <c r="P28" s="101"/>
      <c r="Q28" s="95"/>
      <c r="R28" s="95"/>
      <c r="S28" s="95"/>
      <c r="T28" s="95"/>
      <c r="U28" s="95"/>
      <c r="V28" s="95"/>
      <c r="W28" s="95"/>
      <c r="X28" s="95"/>
      <c r="Y28" s="95"/>
      <c r="Z28" s="95"/>
    </row>
    <row r="29" spans="1:26" ht="409.5" customHeight="1">
      <c r="A29" s="95"/>
      <c r="B29" s="99"/>
      <c r="C29" s="140" t="s">
        <v>316</v>
      </c>
      <c r="D29" s="125"/>
      <c r="E29" s="126" t="str">
        <f>+IF(Hoja1!$N$43&gt;=0.5,"Si","No")</f>
        <v>Si</v>
      </c>
      <c r="G29" s="273">
        <f>+Hoja1!N43</f>
        <v>0.77083333333333337</v>
      </c>
      <c r="I29" s="165" t="s">
        <v>827</v>
      </c>
      <c r="K29" s="128">
        <v>0.79166666666666663</v>
      </c>
      <c r="M29" s="165" t="s">
        <v>627</v>
      </c>
      <c r="N29" s="130"/>
      <c r="O29" s="131">
        <f>G29-K29</f>
        <v>-2.0833333333333259E-2</v>
      </c>
      <c r="P29" s="101"/>
      <c r="Q29" s="95"/>
      <c r="R29" s="95"/>
      <c r="S29" s="95"/>
      <c r="T29" s="95"/>
      <c r="U29" s="95"/>
      <c r="V29" s="95"/>
      <c r="W29" s="95"/>
      <c r="X29" s="95"/>
      <c r="Y29" s="95"/>
      <c r="Z29" s="95"/>
    </row>
    <row r="30" spans="1:26" ht="6.75" customHeight="1">
      <c r="A30" s="95"/>
      <c r="B30" s="99"/>
      <c r="C30" s="122"/>
      <c r="E30" s="134"/>
      <c r="G30" s="274"/>
      <c r="I30" s="136"/>
      <c r="K30" s="135"/>
      <c r="M30" s="136"/>
      <c r="N30" s="137"/>
      <c r="O30" s="138"/>
      <c r="P30" s="101"/>
      <c r="Q30" s="95"/>
      <c r="R30" s="95"/>
      <c r="S30" s="95"/>
      <c r="T30" s="95"/>
      <c r="U30" s="95"/>
      <c r="V30" s="95"/>
      <c r="W30" s="95"/>
      <c r="X30" s="95"/>
      <c r="Y30" s="95"/>
      <c r="Z30" s="95"/>
    </row>
    <row r="31" spans="1:26" ht="369.75" customHeight="1">
      <c r="A31" s="95"/>
      <c r="B31" s="99"/>
      <c r="C31" s="141" t="s">
        <v>317</v>
      </c>
      <c r="D31" s="125"/>
      <c r="E31" s="126" t="str">
        <f>+IF(Hoja1!$N$55&gt;=0.5,"Si","No")</f>
        <v>Si</v>
      </c>
      <c r="G31" s="273">
        <f>+Hoja1!N55</f>
        <v>0.6964285714285714</v>
      </c>
      <c r="I31" s="165" t="s">
        <v>828</v>
      </c>
      <c r="K31" s="128">
        <v>0.6964285714285714</v>
      </c>
      <c r="M31" s="165" t="s">
        <v>628</v>
      </c>
      <c r="N31" s="130"/>
      <c r="O31" s="131">
        <f>G31-K31</f>
        <v>0</v>
      </c>
      <c r="P31" s="101"/>
      <c r="Q31" s="95"/>
      <c r="R31" s="95"/>
      <c r="S31" s="95"/>
      <c r="T31" s="95"/>
      <c r="U31" s="95"/>
      <c r="V31" s="95"/>
      <c r="W31" s="95"/>
      <c r="X31" s="95"/>
      <c r="Y31" s="95"/>
      <c r="Z31" s="95"/>
    </row>
    <row r="32" spans="1:26" ht="6.75" customHeight="1">
      <c r="A32" s="95"/>
      <c r="B32" s="99"/>
      <c r="C32" s="122"/>
      <c r="E32" s="134"/>
      <c r="G32" s="274"/>
      <c r="I32" s="136"/>
      <c r="K32" s="135"/>
      <c r="M32" s="136"/>
      <c r="N32" s="137"/>
      <c r="O32" s="138"/>
      <c r="P32" s="101"/>
      <c r="Q32" s="95"/>
      <c r="R32" s="95"/>
      <c r="S32" s="95"/>
      <c r="T32" s="95"/>
      <c r="U32" s="95"/>
      <c r="V32" s="95"/>
      <c r="W32" s="95"/>
      <c r="X32" s="95"/>
      <c r="Y32" s="95"/>
      <c r="Z32" s="95"/>
    </row>
    <row r="33" spans="1:26" ht="409.5" customHeight="1">
      <c r="A33" s="95"/>
      <c r="B33" s="99"/>
      <c r="C33" s="142" t="s">
        <v>318</v>
      </c>
      <c r="D33" s="125"/>
      <c r="E33" s="126" t="str">
        <f>+IF(Hoja1!$N$69&gt;=0.5,"Si","No")</f>
        <v>Si</v>
      </c>
      <c r="G33" s="273">
        <f>+Hoja1!N69</f>
        <v>0.8214285714285714</v>
      </c>
      <c r="I33" s="166" t="s">
        <v>829</v>
      </c>
      <c r="K33" s="128">
        <v>0.8571428571428571</v>
      </c>
      <c r="M33" s="166" t="s">
        <v>629</v>
      </c>
      <c r="N33" s="130"/>
      <c r="O33" s="131">
        <v>0.01</v>
      </c>
      <c r="P33" s="101"/>
      <c r="Q33" s="95"/>
      <c r="R33" s="95"/>
      <c r="S33" s="95"/>
      <c r="T33" s="95"/>
      <c r="U33" s="95"/>
      <c r="V33" s="95"/>
      <c r="W33" s="95"/>
      <c r="X33" s="95"/>
      <c r="Y33" s="95"/>
      <c r="Z33" s="95"/>
    </row>
    <row r="34" spans="1:26" ht="12.75" customHeight="1">
      <c r="A34" s="95"/>
      <c r="B34" s="99"/>
      <c r="C34" s="143"/>
      <c r="D34" s="143"/>
      <c r="E34" s="109"/>
      <c r="F34" s="95"/>
      <c r="G34" s="275"/>
      <c r="H34" s="95"/>
      <c r="I34" s="95"/>
      <c r="J34" s="95"/>
      <c r="K34" s="95"/>
      <c r="L34" s="95"/>
      <c r="M34" s="144"/>
      <c r="N34" s="144"/>
      <c r="O34" s="144"/>
      <c r="P34" s="101"/>
      <c r="Q34" s="95"/>
      <c r="R34" s="95"/>
      <c r="S34" s="95"/>
      <c r="T34" s="95"/>
      <c r="U34" s="95"/>
      <c r="V34" s="95"/>
      <c r="W34" s="95"/>
      <c r="X34" s="95"/>
      <c r="Y34" s="95"/>
      <c r="Z34" s="95"/>
    </row>
    <row r="35" spans="1:26" ht="12.75" customHeight="1">
      <c r="A35" s="95"/>
      <c r="B35" s="99"/>
      <c r="C35" s="145"/>
      <c r="D35" s="143"/>
      <c r="E35" s="109"/>
      <c r="F35" s="95"/>
      <c r="G35" s="95"/>
      <c r="H35" s="95"/>
      <c r="I35" s="95"/>
      <c r="J35" s="95"/>
      <c r="K35" s="95"/>
      <c r="L35" s="95"/>
      <c r="M35" s="144"/>
      <c r="N35" s="144"/>
      <c r="O35" s="144"/>
      <c r="P35" s="101"/>
      <c r="Q35" s="95"/>
      <c r="R35" s="95"/>
      <c r="S35" s="95"/>
      <c r="T35" s="95"/>
      <c r="U35" s="95"/>
      <c r="V35" s="95"/>
      <c r="W35" s="95"/>
      <c r="X35" s="95"/>
      <c r="Y35" s="95"/>
      <c r="Z35" s="95"/>
    </row>
    <row r="36" spans="1:26" ht="12.75" customHeight="1">
      <c r="A36" s="95"/>
      <c r="B36" s="99"/>
      <c r="C36" s="146"/>
      <c r="D36" s="95"/>
      <c r="E36" s="95"/>
      <c r="F36" s="95"/>
      <c r="G36" s="95"/>
      <c r="H36" s="95"/>
      <c r="I36" s="95"/>
      <c r="J36" s="95"/>
      <c r="K36" s="95"/>
      <c r="L36" s="95"/>
      <c r="M36" s="95"/>
      <c r="N36" s="95"/>
      <c r="O36" s="95"/>
      <c r="P36" s="101"/>
      <c r="Q36" s="95"/>
      <c r="R36" s="95"/>
      <c r="S36" s="95"/>
      <c r="T36" s="95"/>
      <c r="U36" s="95"/>
      <c r="V36" s="95"/>
      <c r="W36" s="95"/>
      <c r="X36" s="95"/>
      <c r="Y36" s="95"/>
      <c r="Z36" s="95"/>
    </row>
    <row r="37" spans="1:26" ht="12.75" customHeight="1">
      <c r="A37" s="95"/>
      <c r="B37" s="147"/>
      <c r="C37" s="148"/>
      <c r="D37" s="148"/>
      <c r="E37" s="148"/>
      <c r="F37" s="148"/>
      <c r="G37" s="148"/>
      <c r="H37" s="148"/>
      <c r="I37" s="148"/>
      <c r="J37" s="148"/>
      <c r="K37" s="148"/>
      <c r="L37" s="148"/>
      <c r="M37" s="148"/>
      <c r="N37" s="148"/>
      <c r="O37" s="148"/>
      <c r="P37" s="149"/>
      <c r="Q37" s="95"/>
      <c r="R37" s="95"/>
      <c r="S37" s="95"/>
      <c r="T37" s="95"/>
      <c r="U37" s="95"/>
      <c r="V37" s="95"/>
      <c r="W37" s="95"/>
      <c r="X37" s="95"/>
      <c r="Y37" s="95"/>
      <c r="Z37" s="95"/>
    </row>
    <row r="38" spans="1:26" ht="12.75" customHeight="1">
      <c r="A38" s="95"/>
      <c r="B38" s="95"/>
      <c r="C38" s="95"/>
      <c r="D38" s="95"/>
      <c r="E38" s="95"/>
      <c r="F38" s="95"/>
      <c r="G38" s="95"/>
      <c r="H38" s="95"/>
      <c r="I38" s="95"/>
      <c r="J38" s="95"/>
      <c r="K38" s="95"/>
      <c r="L38" s="95"/>
      <c r="M38" s="95"/>
      <c r="N38" s="95"/>
      <c r="O38" s="95"/>
      <c r="P38" s="95"/>
      <c r="Q38" s="95"/>
      <c r="R38" s="95"/>
      <c r="S38" s="95"/>
      <c r="T38" s="95"/>
      <c r="U38" s="95"/>
      <c r="V38" s="95"/>
      <c r="W38" s="95"/>
      <c r="X38" s="95"/>
      <c r="Y38" s="95"/>
      <c r="Z38" s="95"/>
    </row>
    <row r="39" spans="1:26" ht="12.75" customHeight="1">
      <c r="A39" s="95"/>
      <c r="B39" s="95"/>
      <c r="C39" s="95"/>
      <c r="D39" s="95"/>
      <c r="E39" s="95"/>
      <c r="F39" s="95"/>
      <c r="G39" s="95"/>
      <c r="H39" s="95"/>
      <c r="I39" s="95"/>
      <c r="J39" s="95"/>
      <c r="K39" s="95"/>
      <c r="L39" s="95"/>
      <c r="M39" s="95"/>
      <c r="N39" s="95"/>
      <c r="O39" s="95"/>
      <c r="P39" s="95"/>
      <c r="Q39" s="95"/>
      <c r="R39" s="95"/>
      <c r="S39" s="95"/>
      <c r="T39" s="95"/>
      <c r="U39" s="95"/>
      <c r="V39" s="95"/>
      <c r="W39" s="95"/>
      <c r="X39" s="95"/>
      <c r="Y39" s="95"/>
      <c r="Z39" s="95"/>
    </row>
    <row r="40" spans="1:26" ht="12.75" customHeight="1">
      <c r="A40" s="95"/>
      <c r="B40" s="95"/>
      <c r="C40" s="95"/>
      <c r="D40" s="95"/>
      <c r="E40" s="95"/>
      <c r="F40" s="95"/>
      <c r="G40" s="95"/>
      <c r="H40" s="95"/>
      <c r="I40" s="95"/>
      <c r="J40" s="95"/>
      <c r="K40" s="95"/>
      <c r="L40" s="95"/>
      <c r="M40" s="95"/>
      <c r="N40" s="95"/>
      <c r="O40" s="95"/>
      <c r="P40" s="95"/>
      <c r="Q40" s="95"/>
      <c r="R40" s="95"/>
      <c r="S40" s="95"/>
      <c r="T40" s="95"/>
      <c r="U40" s="95"/>
      <c r="V40" s="95"/>
      <c r="W40" s="95"/>
      <c r="X40" s="95"/>
      <c r="Y40" s="95"/>
      <c r="Z40" s="95"/>
    </row>
    <row r="41" spans="1:26" ht="12.75" customHeight="1">
      <c r="A41" s="95"/>
      <c r="B41" s="95"/>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2.75" customHeight="1">
      <c r="A42" s="95"/>
      <c r="B42" s="95"/>
      <c r="C42" s="95"/>
      <c r="D42" s="95"/>
      <c r="E42" s="95"/>
      <c r="F42" s="95"/>
      <c r="G42" s="95"/>
      <c r="H42" s="95"/>
      <c r="I42" s="95"/>
      <c r="J42" s="95"/>
      <c r="K42" s="95"/>
      <c r="L42" s="95"/>
      <c r="M42" s="95"/>
      <c r="N42" s="95"/>
      <c r="O42" s="95"/>
      <c r="P42" s="95"/>
      <c r="Q42" s="95"/>
      <c r="R42" s="95"/>
      <c r="S42" s="95"/>
      <c r="T42" s="95"/>
      <c r="U42" s="95"/>
      <c r="V42" s="95"/>
      <c r="W42" s="95"/>
      <c r="X42" s="95"/>
      <c r="Y42" s="95"/>
      <c r="Z42" s="95"/>
    </row>
    <row r="43" spans="1:26" ht="12.75" customHeight="1">
      <c r="A43" s="95"/>
      <c r="B43" s="95"/>
      <c r="C43" s="95"/>
      <c r="D43" s="95"/>
      <c r="E43" s="95"/>
      <c r="F43" s="95"/>
      <c r="G43" s="95"/>
      <c r="H43" s="95"/>
      <c r="I43" s="95"/>
      <c r="J43" s="95"/>
      <c r="K43" s="95"/>
      <c r="L43" s="95"/>
      <c r="M43" s="95"/>
      <c r="N43" s="95"/>
      <c r="O43" s="95"/>
      <c r="P43" s="95"/>
      <c r="Q43" s="95"/>
      <c r="R43" s="95"/>
      <c r="S43" s="95"/>
      <c r="T43" s="95"/>
      <c r="U43" s="95"/>
      <c r="V43" s="95"/>
      <c r="W43" s="95"/>
      <c r="X43" s="95"/>
      <c r="Y43" s="95"/>
      <c r="Z43" s="95"/>
    </row>
    <row r="44" spans="1:26" ht="12.75" customHeight="1">
      <c r="A44" s="95"/>
      <c r="B44" s="95"/>
      <c r="C44" s="95"/>
      <c r="D44" s="95"/>
      <c r="E44" s="95"/>
      <c r="F44" s="95"/>
      <c r="G44" s="95"/>
      <c r="H44" s="95"/>
      <c r="I44" s="95"/>
      <c r="J44" s="95"/>
      <c r="K44" s="95"/>
      <c r="L44" s="95"/>
      <c r="M44" s="95"/>
      <c r="N44" s="95"/>
      <c r="O44" s="95"/>
      <c r="P44" s="95"/>
      <c r="Q44" s="95"/>
      <c r="R44" s="95"/>
      <c r="S44" s="95"/>
      <c r="T44" s="95"/>
      <c r="U44" s="95"/>
      <c r="V44" s="95"/>
      <c r="W44" s="95"/>
      <c r="X44" s="95"/>
      <c r="Y44" s="95"/>
      <c r="Z44" s="95"/>
    </row>
    <row r="45" spans="1:26" ht="12.75" customHeight="1">
      <c r="A45" s="95"/>
      <c r="B45" s="95"/>
      <c r="C45" s="95"/>
      <c r="D45" s="95"/>
      <c r="E45" s="95"/>
      <c r="F45" s="95"/>
      <c r="G45" s="95"/>
      <c r="H45" s="95"/>
      <c r="I45" s="95"/>
      <c r="J45" s="95"/>
      <c r="K45" s="95"/>
      <c r="L45" s="95"/>
      <c r="M45" s="95"/>
      <c r="N45" s="95"/>
      <c r="O45" s="95"/>
      <c r="P45" s="95"/>
      <c r="Q45" s="95"/>
      <c r="R45" s="95"/>
      <c r="S45" s="95"/>
      <c r="T45" s="95"/>
      <c r="U45" s="95"/>
      <c r="V45" s="95"/>
      <c r="W45" s="95"/>
      <c r="X45" s="95"/>
      <c r="Y45" s="95"/>
      <c r="Z45" s="95"/>
    </row>
    <row r="46" spans="1:26" ht="12.75" customHeight="1">
      <c r="A46" s="95"/>
      <c r="B46" s="95"/>
      <c r="C46" s="95"/>
      <c r="D46" s="95"/>
      <c r="E46" s="95"/>
      <c r="F46" s="95"/>
      <c r="G46" s="95"/>
      <c r="H46" s="95"/>
      <c r="I46" s="95"/>
      <c r="J46" s="95"/>
      <c r="K46" s="95"/>
      <c r="L46" s="95"/>
      <c r="M46" s="95"/>
      <c r="N46" s="95"/>
      <c r="O46" s="95"/>
      <c r="P46" s="95"/>
      <c r="Q46" s="95"/>
      <c r="R46" s="95"/>
      <c r="S46" s="95"/>
      <c r="T46" s="95"/>
      <c r="U46" s="95"/>
      <c r="V46" s="95"/>
      <c r="W46" s="95"/>
      <c r="X46" s="95"/>
      <c r="Y46" s="95"/>
      <c r="Z46" s="95"/>
    </row>
    <row r="47" spans="1:26" ht="12.75" customHeight="1">
      <c r="A47" s="95"/>
      <c r="B47" s="95"/>
      <c r="C47" s="95"/>
      <c r="D47" s="95"/>
      <c r="E47" s="95"/>
      <c r="F47" s="95"/>
      <c r="G47" s="95"/>
      <c r="H47" s="95"/>
      <c r="I47" s="95"/>
      <c r="J47" s="95"/>
      <c r="K47" s="95"/>
      <c r="L47" s="95"/>
      <c r="M47" s="95"/>
      <c r="N47" s="95"/>
      <c r="O47" s="95"/>
      <c r="P47" s="95"/>
      <c r="Q47" s="95"/>
      <c r="R47" s="95"/>
      <c r="S47" s="95"/>
      <c r="T47" s="95"/>
      <c r="U47" s="95"/>
      <c r="V47" s="95"/>
      <c r="W47" s="95"/>
      <c r="X47" s="95"/>
      <c r="Y47" s="95"/>
      <c r="Z47" s="95"/>
    </row>
    <row r="48" spans="1:26" ht="12.75" customHeight="1">
      <c r="A48" s="95"/>
      <c r="B48" s="95"/>
      <c r="C48" s="95"/>
      <c r="D48" s="95"/>
      <c r="E48" s="95"/>
      <c r="F48" s="95"/>
      <c r="G48" s="95"/>
      <c r="H48" s="95"/>
      <c r="I48" s="95"/>
      <c r="J48" s="95"/>
      <c r="K48" s="95"/>
      <c r="L48" s="95"/>
      <c r="M48" s="95"/>
      <c r="N48" s="95"/>
      <c r="O48" s="95"/>
      <c r="P48" s="95"/>
      <c r="Q48" s="95"/>
      <c r="R48" s="95"/>
      <c r="S48" s="95"/>
      <c r="T48" s="95"/>
      <c r="U48" s="95"/>
      <c r="V48" s="95"/>
      <c r="W48" s="95"/>
      <c r="X48" s="95"/>
      <c r="Y48" s="95"/>
      <c r="Z48" s="95"/>
    </row>
    <row r="49" spans="1:26" ht="12.75" customHeight="1">
      <c r="A49" s="95"/>
      <c r="B49" s="95"/>
      <c r="C49" s="95"/>
      <c r="D49" s="95"/>
      <c r="E49" s="95"/>
      <c r="F49" s="95"/>
      <c r="G49" s="95"/>
      <c r="H49" s="95"/>
      <c r="I49" s="95"/>
      <c r="J49" s="95"/>
      <c r="K49" s="95"/>
      <c r="L49" s="95"/>
      <c r="M49" s="95"/>
      <c r="N49" s="95"/>
      <c r="O49" s="95"/>
      <c r="P49" s="95"/>
      <c r="Q49" s="95"/>
      <c r="R49" s="95"/>
      <c r="S49" s="95"/>
      <c r="T49" s="95"/>
      <c r="U49" s="95"/>
      <c r="V49" s="95"/>
      <c r="W49" s="95"/>
      <c r="X49" s="95"/>
      <c r="Y49" s="95"/>
      <c r="Z49" s="95"/>
    </row>
    <row r="50" spans="1:26" ht="12.75" customHeight="1">
      <c r="A50" s="95"/>
      <c r="B50" s="95"/>
      <c r="C50" s="95"/>
      <c r="D50" s="95"/>
      <c r="E50" s="95"/>
      <c r="F50" s="95"/>
      <c r="G50" s="95"/>
      <c r="H50" s="95"/>
      <c r="I50" s="95"/>
      <c r="J50" s="95"/>
      <c r="K50" s="95"/>
      <c r="L50" s="95"/>
      <c r="M50" s="95"/>
      <c r="N50" s="95"/>
      <c r="O50" s="95"/>
      <c r="P50" s="95"/>
      <c r="Q50" s="95"/>
      <c r="R50" s="95"/>
      <c r="S50" s="95"/>
      <c r="T50" s="95"/>
      <c r="U50" s="95"/>
      <c r="V50" s="95"/>
      <c r="W50" s="95"/>
      <c r="X50" s="95"/>
      <c r="Y50" s="95"/>
      <c r="Z50" s="95"/>
    </row>
    <row r="51" spans="1:26" ht="12.75" customHeight="1">
      <c r="A51" s="95"/>
      <c r="B51" s="95"/>
      <c r="C51" s="95"/>
      <c r="D51" s="95"/>
      <c r="E51" s="95"/>
      <c r="F51" s="95"/>
      <c r="G51" s="95"/>
      <c r="H51" s="95"/>
      <c r="I51" s="95"/>
      <c r="J51" s="95"/>
      <c r="K51" s="95"/>
      <c r="L51" s="95"/>
      <c r="M51" s="95"/>
      <c r="N51" s="95"/>
      <c r="O51" s="95"/>
      <c r="P51" s="95"/>
      <c r="Q51" s="95"/>
      <c r="R51" s="95"/>
      <c r="S51" s="95"/>
      <c r="T51" s="95"/>
      <c r="U51" s="95"/>
      <c r="V51" s="95"/>
      <c r="W51" s="95"/>
      <c r="X51" s="95"/>
      <c r="Y51" s="95"/>
      <c r="Z51" s="95"/>
    </row>
    <row r="52" spans="1:26" ht="12.75" customHeight="1">
      <c r="A52" s="95"/>
      <c r="B52" s="95"/>
      <c r="C52" s="95"/>
      <c r="D52" s="95"/>
      <c r="E52" s="95"/>
      <c r="F52" s="95"/>
      <c r="G52" s="95"/>
      <c r="H52" s="95"/>
      <c r="I52" s="95"/>
      <c r="J52" s="95"/>
      <c r="K52" s="95"/>
      <c r="L52" s="95"/>
      <c r="M52" s="95"/>
      <c r="N52" s="95"/>
      <c r="O52" s="95"/>
      <c r="P52" s="95"/>
      <c r="Q52" s="95"/>
      <c r="R52" s="95"/>
      <c r="S52" s="95"/>
      <c r="T52" s="95"/>
      <c r="U52" s="95"/>
      <c r="V52" s="95"/>
      <c r="W52" s="95"/>
      <c r="X52" s="95"/>
      <c r="Y52" s="95"/>
      <c r="Z52" s="95"/>
    </row>
    <row r="53" spans="1:26" ht="12.75" customHeight="1">
      <c r="A53" s="95"/>
      <c r="B53" s="95"/>
      <c r="C53" s="95"/>
      <c r="D53" s="95"/>
      <c r="E53" s="95"/>
      <c r="F53" s="95"/>
      <c r="G53" s="95"/>
      <c r="H53" s="95"/>
      <c r="I53" s="95"/>
      <c r="J53" s="95"/>
      <c r="K53" s="95"/>
      <c r="L53" s="95"/>
      <c r="M53" s="95"/>
      <c r="N53" s="95"/>
      <c r="O53" s="95"/>
      <c r="P53" s="95"/>
      <c r="Q53" s="95"/>
      <c r="R53" s="95"/>
      <c r="S53" s="95"/>
      <c r="T53" s="95"/>
      <c r="U53" s="95"/>
      <c r="V53" s="95"/>
      <c r="W53" s="95"/>
      <c r="X53" s="95"/>
      <c r="Y53" s="95"/>
      <c r="Z53" s="95"/>
    </row>
    <row r="54" spans="1:26" ht="12.75" customHeight="1">
      <c r="A54" s="95"/>
      <c r="B54" s="95"/>
      <c r="C54" s="95"/>
      <c r="D54" s="95"/>
      <c r="E54" s="95"/>
      <c r="F54" s="95"/>
      <c r="G54" s="95"/>
      <c r="H54" s="95"/>
      <c r="I54" s="95"/>
      <c r="J54" s="95"/>
      <c r="K54" s="95"/>
      <c r="L54" s="95"/>
      <c r="M54" s="95"/>
      <c r="N54" s="95"/>
      <c r="O54" s="95"/>
      <c r="P54" s="95"/>
      <c r="Q54" s="95"/>
      <c r="R54" s="95"/>
      <c r="S54" s="95"/>
      <c r="T54" s="95"/>
      <c r="U54" s="95"/>
      <c r="V54" s="95"/>
      <c r="W54" s="95"/>
      <c r="X54" s="95"/>
      <c r="Y54" s="95"/>
      <c r="Z54" s="95"/>
    </row>
    <row r="55" spans="1:26" ht="12.75" customHeight="1">
      <c r="A55" s="95"/>
      <c r="B55" s="95"/>
      <c r="C55" s="95"/>
      <c r="D55" s="95"/>
      <c r="E55" s="95"/>
      <c r="F55" s="95"/>
      <c r="G55" s="95"/>
      <c r="H55" s="95"/>
      <c r="I55" s="95"/>
      <c r="J55" s="95"/>
      <c r="K55" s="95"/>
      <c r="L55" s="95"/>
      <c r="M55" s="95"/>
      <c r="N55" s="95"/>
      <c r="O55" s="95"/>
      <c r="P55" s="95"/>
      <c r="Q55" s="95"/>
      <c r="R55" s="95"/>
      <c r="S55" s="95"/>
      <c r="T55" s="95"/>
      <c r="U55" s="95"/>
      <c r="V55" s="95"/>
      <c r="W55" s="95"/>
      <c r="X55" s="95"/>
      <c r="Y55" s="95"/>
      <c r="Z55" s="95"/>
    </row>
    <row r="56" spans="1:26" ht="12.75" customHeight="1">
      <c r="A56" s="95"/>
      <c r="B56" s="95"/>
      <c r="C56" s="95"/>
      <c r="D56" s="95"/>
      <c r="E56" s="95"/>
      <c r="F56" s="95"/>
      <c r="G56" s="95"/>
      <c r="H56" s="95"/>
      <c r="I56" s="95"/>
      <c r="J56" s="95"/>
      <c r="K56" s="95"/>
      <c r="L56" s="95"/>
      <c r="M56" s="95"/>
      <c r="N56" s="95"/>
      <c r="O56" s="95"/>
      <c r="P56" s="95"/>
      <c r="Q56" s="95"/>
      <c r="R56" s="95"/>
      <c r="S56" s="95"/>
      <c r="T56" s="95"/>
      <c r="U56" s="95"/>
      <c r="V56" s="95"/>
      <c r="W56" s="95"/>
      <c r="X56" s="95"/>
      <c r="Y56" s="95"/>
      <c r="Z56" s="95"/>
    </row>
    <row r="57" spans="1:26" ht="12.75" customHeight="1">
      <c r="A57" s="95"/>
      <c r="B57" s="95"/>
      <c r="C57" s="95"/>
      <c r="D57" s="95"/>
      <c r="E57" s="95"/>
      <c r="F57" s="95"/>
      <c r="G57" s="95"/>
      <c r="H57" s="95"/>
      <c r="I57" s="95"/>
      <c r="J57" s="95"/>
      <c r="K57" s="95"/>
      <c r="L57" s="95"/>
      <c r="M57" s="95"/>
      <c r="N57" s="95"/>
      <c r="O57" s="95"/>
      <c r="P57" s="95"/>
      <c r="Q57" s="95"/>
      <c r="R57" s="95"/>
      <c r="S57" s="95"/>
      <c r="T57" s="95"/>
      <c r="U57" s="95"/>
      <c r="V57" s="95"/>
      <c r="W57" s="95"/>
      <c r="X57" s="95"/>
      <c r="Y57" s="95"/>
      <c r="Z57" s="95"/>
    </row>
    <row r="58" spans="1:26" ht="12.75" customHeight="1">
      <c r="A58" s="95"/>
      <c r="B58" s="95"/>
      <c r="C58" s="95"/>
      <c r="D58" s="95"/>
      <c r="E58" s="95"/>
      <c r="F58" s="95"/>
      <c r="G58" s="95"/>
      <c r="H58" s="95"/>
      <c r="I58" s="95"/>
      <c r="J58" s="95"/>
      <c r="K58" s="95"/>
      <c r="L58" s="95"/>
      <c r="M58" s="95"/>
      <c r="N58" s="95"/>
      <c r="O58" s="95"/>
      <c r="P58" s="95"/>
      <c r="Q58" s="95"/>
      <c r="R58" s="95"/>
      <c r="S58" s="95"/>
      <c r="T58" s="95"/>
      <c r="U58" s="95"/>
      <c r="V58" s="95"/>
      <c r="W58" s="95"/>
      <c r="X58" s="95"/>
      <c r="Y58" s="95"/>
      <c r="Z58" s="95"/>
    </row>
    <row r="59" spans="1:26" ht="12.75" customHeight="1">
      <c r="A59" s="95"/>
      <c r="B59" s="95"/>
      <c r="C59" s="95"/>
      <c r="D59" s="95"/>
      <c r="E59" s="95"/>
      <c r="F59" s="95"/>
      <c r="G59" s="95"/>
      <c r="H59" s="95"/>
      <c r="I59" s="95"/>
      <c r="J59" s="95"/>
      <c r="K59" s="95"/>
      <c r="L59" s="95"/>
      <c r="M59" s="95"/>
      <c r="N59" s="95"/>
      <c r="O59" s="95"/>
      <c r="P59" s="95"/>
      <c r="Q59" s="95"/>
      <c r="R59" s="95"/>
      <c r="S59" s="95"/>
      <c r="T59" s="95"/>
      <c r="U59" s="95"/>
      <c r="V59" s="95"/>
      <c r="W59" s="95"/>
      <c r="X59" s="95"/>
      <c r="Y59" s="95"/>
      <c r="Z59" s="95"/>
    </row>
    <row r="60" spans="1:26" ht="12.75" customHeight="1">
      <c r="A60" s="95"/>
      <c r="B60" s="95"/>
      <c r="C60" s="95"/>
      <c r="D60" s="95"/>
      <c r="E60" s="95"/>
      <c r="F60" s="95"/>
      <c r="G60" s="95"/>
      <c r="H60" s="95"/>
      <c r="I60" s="95"/>
      <c r="J60" s="95"/>
      <c r="K60" s="95"/>
      <c r="L60" s="95"/>
      <c r="M60" s="95"/>
      <c r="N60" s="95"/>
      <c r="O60" s="95"/>
      <c r="P60" s="95"/>
      <c r="Q60" s="95"/>
      <c r="R60" s="95"/>
      <c r="S60" s="95"/>
      <c r="T60" s="95"/>
      <c r="U60" s="95"/>
      <c r="V60" s="95"/>
      <c r="W60" s="95"/>
      <c r="X60" s="95"/>
      <c r="Y60" s="95"/>
      <c r="Z60" s="95"/>
    </row>
    <row r="61" spans="1:26" ht="12.75" customHeight="1">
      <c r="A61" s="95"/>
      <c r="B61" s="95"/>
      <c r="C61" s="95"/>
      <c r="D61" s="95"/>
      <c r="E61" s="95"/>
      <c r="F61" s="95"/>
      <c r="G61" s="95"/>
      <c r="H61" s="95"/>
      <c r="I61" s="95"/>
      <c r="J61" s="95"/>
      <c r="K61" s="95"/>
      <c r="L61" s="95"/>
      <c r="M61" s="95"/>
      <c r="N61" s="95"/>
      <c r="O61" s="95"/>
      <c r="P61" s="95"/>
      <c r="Q61" s="95"/>
      <c r="R61" s="95"/>
      <c r="S61" s="95"/>
      <c r="T61" s="95"/>
      <c r="U61" s="95"/>
      <c r="V61" s="95"/>
      <c r="W61" s="95"/>
      <c r="X61" s="95"/>
      <c r="Y61" s="95"/>
      <c r="Z61" s="95"/>
    </row>
    <row r="62" spans="1:26" ht="12.75" customHeight="1">
      <c r="A62" s="95"/>
      <c r="B62" s="95"/>
      <c r="C62" s="95"/>
      <c r="D62" s="95"/>
      <c r="E62" s="95"/>
      <c r="F62" s="95"/>
      <c r="G62" s="95"/>
      <c r="H62" s="95"/>
      <c r="I62" s="95"/>
      <c r="J62" s="95"/>
      <c r="K62" s="95"/>
      <c r="L62" s="95"/>
      <c r="M62" s="95"/>
      <c r="N62" s="95"/>
      <c r="O62" s="95"/>
      <c r="P62" s="95"/>
      <c r="Q62" s="95"/>
      <c r="R62" s="95"/>
      <c r="S62" s="95"/>
      <c r="T62" s="95"/>
      <c r="U62" s="95"/>
      <c r="V62" s="95"/>
      <c r="W62" s="95"/>
      <c r="X62" s="95"/>
      <c r="Y62" s="95"/>
      <c r="Z62" s="95"/>
    </row>
    <row r="63" spans="1:26" ht="12.75" customHeight="1">
      <c r="A63" s="95"/>
      <c r="B63" s="95"/>
      <c r="C63" s="95"/>
      <c r="D63" s="95"/>
      <c r="E63" s="95"/>
      <c r="F63" s="95"/>
      <c r="G63" s="95"/>
      <c r="H63" s="95"/>
      <c r="I63" s="95"/>
      <c r="J63" s="95"/>
      <c r="K63" s="95"/>
      <c r="L63" s="95"/>
      <c r="M63" s="95"/>
      <c r="N63" s="95"/>
      <c r="O63" s="95"/>
      <c r="P63" s="95"/>
      <c r="Q63" s="95"/>
      <c r="R63" s="95"/>
      <c r="S63" s="95"/>
      <c r="T63" s="95"/>
      <c r="U63" s="95"/>
      <c r="V63" s="95"/>
      <c r="W63" s="95"/>
      <c r="X63" s="95"/>
      <c r="Y63" s="95"/>
      <c r="Z63" s="95"/>
    </row>
    <row r="64" spans="1:26" ht="12.75" customHeight="1">
      <c r="A64" s="95"/>
      <c r="B64" s="95"/>
      <c r="C64" s="95"/>
      <c r="D64" s="95"/>
      <c r="E64" s="95"/>
      <c r="F64" s="95"/>
      <c r="G64" s="95"/>
      <c r="H64" s="95"/>
      <c r="I64" s="95"/>
      <c r="J64" s="95"/>
      <c r="K64" s="95"/>
      <c r="L64" s="95"/>
      <c r="M64" s="95"/>
      <c r="N64" s="95"/>
      <c r="O64" s="95"/>
      <c r="P64" s="95"/>
      <c r="Q64" s="95"/>
      <c r="R64" s="95"/>
      <c r="S64" s="95"/>
      <c r="T64" s="95"/>
      <c r="U64" s="95"/>
      <c r="V64" s="95"/>
      <c r="W64" s="95"/>
      <c r="X64" s="95"/>
      <c r="Y64" s="95"/>
      <c r="Z64" s="95"/>
    </row>
    <row r="65" spans="1:26" ht="12.75" customHeight="1">
      <c r="A65" s="95"/>
      <c r="B65" s="95"/>
      <c r="C65" s="95"/>
      <c r="D65" s="95"/>
      <c r="E65" s="95"/>
      <c r="F65" s="95"/>
      <c r="G65" s="95"/>
      <c r="H65" s="95"/>
      <c r="I65" s="95"/>
      <c r="J65" s="95"/>
      <c r="K65" s="95"/>
      <c r="L65" s="95"/>
      <c r="M65" s="95"/>
      <c r="N65" s="95"/>
      <c r="O65" s="95"/>
      <c r="P65" s="95"/>
      <c r="Q65" s="95"/>
      <c r="R65" s="95"/>
      <c r="S65" s="95"/>
      <c r="T65" s="95"/>
      <c r="U65" s="95"/>
      <c r="V65" s="95"/>
      <c r="W65" s="95"/>
      <c r="X65" s="95"/>
      <c r="Y65" s="95"/>
      <c r="Z65" s="95"/>
    </row>
    <row r="66" spans="1:26" ht="12.75" customHeight="1">
      <c r="A66" s="95"/>
      <c r="B66" s="95"/>
      <c r="C66" s="95"/>
      <c r="D66" s="95"/>
      <c r="E66" s="95"/>
      <c r="F66" s="95"/>
      <c r="G66" s="95"/>
      <c r="H66" s="95"/>
      <c r="I66" s="95"/>
      <c r="J66" s="95"/>
      <c r="K66" s="95"/>
      <c r="L66" s="95"/>
      <c r="M66" s="95"/>
      <c r="N66" s="95"/>
      <c r="O66" s="95"/>
      <c r="P66" s="95"/>
      <c r="Q66" s="95"/>
      <c r="R66" s="95"/>
      <c r="S66" s="95"/>
      <c r="T66" s="95"/>
      <c r="U66" s="95"/>
      <c r="V66" s="95"/>
      <c r="W66" s="95"/>
      <c r="X66" s="95"/>
      <c r="Y66" s="95"/>
      <c r="Z66" s="95"/>
    </row>
    <row r="67" spans="1:26" ht="12.75" customHeight="1">
      <c r="A67" s="95"/>
      <c r="B67" s="95"/>
      <c r="C67" s="95"/>
      <c r="D67" s="95"/>
      <c r="E67" s="95"/>
      <c r="F67" s="95"/>
      <c r="G67" s="95"/>
      <c r="H67" s="95"/>
      <c r="I67" s="95"/>
      <c r="J67" s="95"/>
      <c r="K67" s="95"/>
      <c r="L67" s="95"/>
      <c r="M67" s="95"/>
      <c r="N67" s="95"/>
      <c r="O67" s="95"/>
      <c r="P67" s="95"/>
      <c r="Q67" s="95"/>
      <c r="R67" s="95"/>
      <c r="S67" s="95"/>
      <c r="T67" s="95"/>
      <c r="U67" s="95"/>
      <c r="V67" s="95"/>
      <c r="W67" s="95"/>
      <c r="X67" s="95"/>
      <c r="Y67" s="95"/>
      <c r="Z67" s="95"/>
    </row>
    <row r="68" spans="1:26" ht="12.75" customHeight="1">
      <c r="A68" s="95"/>
      <c r="B68" s="95"/>
      <c r="C68" s="95"/>
      <c r="D68" s="95"/>
      <c r="E68" s="95"/>
      <c r="F68" s="95"/>
      <c r="G68" s="95"/>
      <c r="H68" s="95"/>
      <c r="I68" s="95"/>
      <c r="J68" s="95"/>
      <c r="K68" s="95"/>
      <c r="L68" s="95"/>
      <c r="M68" s="95"/>
      <c r="N68" s="95"/>
      <c r="O68" s="95"/>
      <c r="P68" s="95"/>
      <c r="Q68" s="95"/>
      <c r="R68" s="95"/>
      <c r="S68" s="95"/>
      <c r="T68" s="95"/>
      <c r="U68" s="95"/>
      <c r="V68" s="95"/>
      <c r="W68" s="95"/>
      <c r="X68" s="95"/>
      <c r="Y68" s="95"/>
      <c r="Z68" s="95"/>
    </row>
    <row r="69" spans="1:26" ht="12.75" customHeight="1">
      <c r="A69" s="95"/>
      <c r="B69" s="95"/>
      <c r="C69" s="95"/>
      <c r="D69" s="95"/>
      <c r="E69" s="95"/>
      <c r="F69" s="95"/>
      <c r="G69" s="95"/>
      <c r="H69" s="95"/>
      <c r="I69" s="95"/>
      <c r="J69" s="95"/>
      <c r="K69" s="95"/>
      <c r="L69" s="95"/>
      <c r="M69" s="95"/>
      <c r="N69" s="95"/>
      <c r="O69" s="95"/>
      <c r="P69" s="95"/>
      <c r="Q69" s="95"/>
      <c r="R69" s="95"/>
      <c r="S69" s="95"/>
      <c r="T69" s="95"/>
      <c r="U69" s="95"/>
      <c r="V69" s="95"/>
      <c r="W69" s="95"/>
      <c r="X69" s="95"/>
      <c r="Y69" s="95"/>
      <c r="Z69" s="95"/>
    </row>
    <row r="70" spans="1:26" ht="12.75" customHeight="1">
      <c r="A70" s="95"/>
      <c r="B70" s="95"/>
      <c r="C70" s="95"/>
      <c r="D70" s="95"/>
      <c r="E70" s="95"/>
      <c r="F70" s="95"/>
      <c r="G70" s="95"/>
      <c r="H70" s="95"/>
      <c r="I70" s="95"/>
      <c r="J70" s="95"/>
      <c r="K70" s="95"/>
      <c r="L70" s="95"/>
      <c r="M70" s="95"/>
      <c r="N70" s="95"/>
      <c r="O70" s="95"/>
      <c r="P70" s="95"/>
      <c r="Q70" s="95"/>
      <c r="R70" s="95"/>
      <c r="S70" s="95"/>
      <c r="T70" s="95"/>
      <c r="U70" s="95"/>
      <c r="V70" s="95"/>
      <c r="W70" s="95"/>
      <c r="X70" s="95"/>
      <c r="Y70" s="95"/>
      <c r="Z70" s="95"/>
    </row>
    <row r="71" spans="1:26" ht="12.75" customHeight="1">
      <c r="A71" s="95"/>
      <c r="B71" s="95"/>
      <c r="C71" s="95"/>
      <c r="D71" s="95"/>
      <c r="E71" s="95"/>
      <c r="F71" s="95"/>
      <c r="G71" s="95"/>
      <c r="H71" s="95"/>
      <c r="I71" s="95"/>
      <c r="J71" s="95"/>
      <c r="K71" s="95"/>
      <c r="L71" s="95"/>
      <c r="M71" s="95"/>
      <c r="N71" s="95"/>
      <c r="O71" s="95"/>
      <c r="P71" s="95"/>
      <c r="Q71" s="95"/>
      <c r="R71" s="95"/>
      <c r="S71" s="95"/>
      <c r="T71" s="95"/>
      <c r="U71" s="95"/>
      <c r="V71" s="95"/>
      <c r="W71" s="95"/>
      <c r="X71" s="95"/>
      <c r="Y71" s="95"/>
      <c r="Z71" s="95"/>
    </row>
    <row r="72" spans="1:26" ht="12.75" customHeight="1">
      <c r="A72" s="95"/>
      <c r="B72" s="95"/>
      <c r="C72" s="95"/>
      <c r="D72" s="95"/>
      <c r="E72" s="95"/>
      <c r="F72" s="95"/>
      <c r="G72" s="95"/>
      <c r="H72" s="95"/>
      <c r="I72" s="95"/>
      <c r="J72" s="95"/>
      <c r="K72" s="95"/>
      <c r="L72" s="95"/>
      <c r="M72" s="95"/>
      <c r="N72" s="95"/>
      <c r="O72" s="95"/>
      <c r="P72" s="95"/>
      <c r="Q72" s="95"/>
      <c r="R72" s="95"/>
      <c r="S72" s="95"/>
      <c r="T72" s="95"/>
      <c r="U72" s="95"/>
      <c r="V72" s="95"/>
      <c r="W72" s="95"/>
      <c r="X72" s="95"/>
      <c r="Y72" s="95"/>
      <c r="Z72" s="95"/>
    </row>
    <row r="73" spans="1:26" ht="12.75" customHeight="1">
      <c r="A73" s="95"/>
      <c r="B73" s="95"/>
      <c r="C73" s="95"/>
      <c r="D73" s="95"/>
      <c r="E73" s="95"/>
      <c r="F73" s="95"/>
      <c r="G73" s="95"/>
      <c r="H73" s="95"/>
      <c r="I73" s="95"/>
      <c r="J73" s="95"/>
      <c r="K73" s="95"/>
      <c r="L73" s="95"/>
      <c r="M73" s="95"/>
      <c r="N73" s="95"/>
      <c r="O73" s="95"/>
      <c r="P73" s="95"/>
      <c r="Q73" s="95"/>
      <c r="R73" s="95"/>
      <c r="S73" s="95"/>
      <c r="T73" s="95"/>
      <c r="U73" s="95"/>
      <c r="V73" s="95"/>
      <c r="W73" s="95"/>
      <c r="X73" s="95"/>
      <c r="Y73" s="95"/>
      <c r="Z73" s="95"/>
    </row>
    <row r="74" spans="1:26" ht="12.75" customHeight="1">
      <c r="A74" s="95"/>
      <c r="B74" s="95"/>
      <c r="C74" s="95"/>
      <c r="D74" s="95"/>
      <c r="E74" s="95"/>
      <c r="F74" s="95"/>
      <c r="G74" s="95"/>
      <c r="H74" s="95"/>
      <c r="I74" s="95"/>
      <c r="J74" s="95"/>
      <c r="K74" s="95"/>
      <c r="L74" s="95"/>
      <c r="M74" s="95"/>
      <c r="N74" s="95"/>
      <c r="O74" s="95"/>
      <c r="P74" s="95"/>
      <c r="Q74" s="95"/>
      <c r="R74" s="95"/>
      <c r="S74" s="95"/>
      <c r="T74" s="95"/>
      <c r="U74" s="95"/>
      <c r="V74" s="95"/>
      <c r="W74" s="95"/>
      <c r="X74" s="95"/>
      <c r="Y74" s="95"/>
      <c r="Z74" s="95"/>
    </row>
    <row r="75" spans="1:26" ht="12.75" customHeight="1">
      <c r="A75" s="95"/>
      <c r="B75" s="95"/>
      <c r="C75" s="95"/>
      <c r="D75" s="95"/>
      <c r="E75" s="95"/>
      <c r="F75" s="95"/>
      <c r="G75" s="95"/>
      <c r="H75" s="95"/>
      <c r="I75" s="95"/>
      <c r="J75" s="95"/>
      <c r="K75" s="95"/>
      <c r="L75" s="95"/>
      <c r="M75" s="95"/>
      <c r="N75" s="95"/>
      <c r="O75" s="95"/>
      <c r="P75" s="95"/>
      <c r="Q75" s="95"/>
      <c r="R75" s="95"/>
      <c r="S75" s="95"/>
      <c r="T75" s="95"/>
      <c r="U75" s="95"/>
      <c r="V75" s="95"/>
      <c r="W75" s="95"/>
      <c r="X75" s="95"/>
      <c r="Y75" s="95"/>
      <c r="Z75" s="95"/>
    </row>
    <row r="76" spans="1:26" ht="12.75" customHeight="1">
      <c r="A76" s="95"/>
      <c r="B76" s="95"/>
      <c r="C76" s="95"/>
      <c r="D76" s="95"/>
      <c r="E76" s="95"/>
      <c r="F76" s="95"/>
      <c r="G76" s="95"/>
      <c r="H76" s="95"/>
      <c r="I76" s="95"/>
      <c r="J76" s="95"/>
      <c r="K76" s="95"/>
      <c r="L76" s="95"/>
      <c r="M76" s="95"/>
      <c r="N76" s="95"/>
      <c r="O76" s="95"/>
      <c r="P76" s="95"/>
      <c r="Q76" s="95"/>
      <c r="R76" s="95"/>
      <c r="S76" s="95"/>
      <c r="T76" s="95"/>
      <c r="U76" s="95"/>
      <c r="V76" s="95"/>
      <c r="W76" s="95"/>
      <c r="X76" s="95"/>
      <c r="Y76" s="95"/>
      <c r="Z76" s="95"/>
    </row>
    <row r="77" spans="1:26" ht="12.75" customHeight="1">
      <c r="A77" s="95"/>
      <c r="B77" s="95"/>
      <c r="C77" s="95"/>
      <c r="D77" s="95"/>
      <c r="E77" s="95"/>
      <c r="F77" s="95"/>
      <c r="G77" s="95"/>
      <c r="H77" s="95"/>
      <c r="I77" s="95"/>
      <c r="J77" s="95"/>
      <c r="K77" s="95"/>
      <c r="L77" s="95"/>
      <c r="M77" s="95"/>
      <c r="N77" s="95"/>
      <c r="O77" s="95"/>
      <c r="P77" s="95"/>
      <c r="Q77" s="95"/>
      <c r="R77" s="95"/>
      <c r="S77" s="95"/>
      <c r="T77" s="95"/>
      <c r="U77" s="95"/>
      <c r="V77" s="95"/>
      <c r="W77" s="95"/>
      <c r="X77" s="95"/>
      <c r="Y77" s="95"/>
      <c r="Z77" s="95"/>
    </row>
    <row r="78" spans="1:26" ht="12.75" customHeight="1">
      <c r="A78" s="95"/>
      <c r="B78" s="95"/>
      <c r="C78" s="95"/>
      <c r="D78" s="95"/>
      <c r="E78" s="95"/>
      <c r="F78" s="95"/>
      <c r="G78" s="95"/>
      <c r="H78" s="95"/>
      <c r="I78" s="95"/>
      <c r="J78" s="95"/>
      <c r="K78" s="95"/>
      <c r="L78" s="95"/>
      <c r="M78" s="95"/>
      <c r="N78" s="95"/>
      <c r="O78" s="95"/>
      <c r="P78" s="95"/>
      <c r="Q78" s="95"/>
      <c r="R78" s="95"/>
      <c r="S78" s="95"/>
      <c r="T78" s="95"/>
      <c r="U78" s="95"/>
      <c r="V78" s="95"/>
      <c r="W78" s="95"/>
      <c r="X78" s="95"/>
      <c r="Y78" s="95"/>
      <c r="Z78" s="95"/>
    </row>
    <row r="79" spans="1:26" ht="12.75" customHeight="1">
      <c r="A79" s="95"/>
      <c r="B79" s="95"/>
      <c r="C79" s="95"/>
      <c r="D79" s="95"/>
      <c r="E79" s="95"/>
      <c r="F79" s="95"/>
      <c r="G79" s="95"/>
      <c r="H79" s="95"/>
      <c r="I79" s="95"/>
      <c r="J79" s="95"/>
      <c r="K79" s="95"/>
      <c r="L79" s="95"/>
      <c r="M79" s="95"/>
      <c r="N79" s="95"/>
      <c r="O79" s="95"/>
      <c r="P79" s="95"/>
      <c r="Q79" s="95"/>
      <c r="R79" s="95"/>
      <c r="S79" s="95"/>
      <c r="T79" s="95"/>
      <c r="U79" s="95"/>
      <c r="V79" s="95"/>
      <c r="W79" s="95"/>
      <c r="X79" s="95"/>
      <c r="Y79" s="95"/>
      <c r="Z79" s="95"/>
    </row>
    <row r="80" spans="1:26" ht="12.75" customHeight="1">
      <c r="A80" s="95"/>
      <c r="B80" s="95"/>
      <c r="C80" s="95"/>
      <c r="D80" s="95"/>
      <c r="E80" s="95"/>
      <c r="F80" s="95"/>
      <c r="G80" s="95"/>
      <c r="H80" s="95"/>
      <c r="I80" s="95"/>
      <c r="J80" s="95"/>
      <c r="K80" s="95"/>
      <c r="L80" s="95"/>
      <c r="M80" s="95"/>
      <c r="N80" s="95"/>
      <c r="O80" s="95"/>
      <c r="P80" s="95"/>
      <c r="Q80" s="95"/>
      <c r="R80" s="95"/>
      <c r="S80" s="95"/>
      <c r="T80" s="95"/>
      <c r="U80" s="95"/>
      <c r="V80" s="95"/>
      <c r="W80" s="95"/>
      <c r="X80" s="95"/>
      <c r="Y80" s="95"/>
      <c r="Z80" s="95"/>
    </row>
    <row r="81" spans="1:26" ht="12.75" customHeight="1">
      <c r="A81" s="95"/>
      <c r="B81" s="95"/>
      <c r="C81" s="95"/>
      <c r="D81" s="95"/>
      <c r="E81" s="95"/>
      <c r="F81" s="95"/>
      <c r="G81" s="95"/>
      <c r="H81" s="95"/>
      <c r="I81" s="95"/>
      <c r="J81" s="95"/>
      <c r="K81" s="95"/>
      <c r="L81" s="95"/>
      <c r="M81" s="95"/>
      <c r="N81" s="95"/>
      <c r="O81" s="95"/>
      <c r="P81" s="95"/>
      <c r="Q81" s="95"/>
      <c r="R81" s="95"/>
      <c r="S81" s="95"/>
      <c r="T81" s="95"/>
      <c r="U81" s="95"/>
      <c r="V81" s="95"/>
      <c r="W81" s="95"/>
      <c r="X81" s="95"/>
      <c r="Y81" s="95"/>
      <c r="Z81" s="95"/>
    </row>
    <row r="82" spans="1:26" ht="12.75" customHeight="1">
      <c r="A82" s="95"/>
      <c r="B82" s="95"/>
      <c r="C82" s="95"/>
      <c r="D82" s="95"/>
      <c r="E82" s="95"/>
      <c r="F82" s="95"/>
      <c r="G82" s="95"/>
      <c r="H82" s="95"/>
      <c r="I82" s="95"/>
      <c r="J82" s="95"/>
      <c r="K82" s="95"/>
      <c r="L82" s="95"/>
      <c r="M82" s="95"/>
      <c r="N82" s="95"/>
      <c r="O82" s="95"/>
      <c r="P82" s="95"/>
      <c r="Q82" s="95"/>
      <c r="R82" s="95"/>
      <c r="S82" s="95"/>
      <c r="T82" s="95"/>
      <c r="U82" s="95"/>
      <c r="V82" s="95"/>
      <c r="W82" s="95"/>
      <c r="X82" s="95"/>
      <c r="Y82" s="95"/>
      <c r="Z82" s="95"/>
    </row>
    <row r="83" spans="1:26" ht="12.75" customHeight="1">
      <c r="A83" s="95"/>
      <c r="B83" s="95"/>
      <c r="C83" s="95"/>
      <c r="D83" s="95"/>
      <c r="E83" s="95"/>
      <c r="F83" s="95"/>
      <c r="G83" s="95"/>
      <c r="H83" s="95"/>
      <c r="I83" s="95"/>
      <c r="J83" s="95"/>
      <c r="K83" s="95"/>
      <c r="L83" s="95"/>
      <c r="M83" s="95"/>
      <c r="N83" s="95"/>
      <c r="O83" s="95"/>
      <c r="P83" s="95"/>
      <c r="Q83" s="95"/>
      <c r="R83" s="95"/>
      <c r="S83" s="95"/>
      <c r="T83" s="95"/>
      <c r="U83" s="95"/>
      <c r="V83" s="95"/>
      <c r="W83" s="95"/>
      <c r="X83" s="95"/>
      <c r="Y83" s="95"/>
      <c r="Z83" s="95"/>
    </row>
    <row r="84" spans="1:26" ht="12.75" customHeight="1">
      <c r="A84" s="95"/>
      <c r="B84" s="95"/>
      <c r="C84" s="95"/>
      <c r="D84" s="95"/>
      <c r="E84" s="95"/>
      <c r="F84" s="95"/>
      <c r="G84" s="95"/>
      <c r="H84" s="95"/>
      <c r="I84" s="95"/>
      <c r="J84" s="95"/>
      <c r="K84" s="95"/>
      <c r="L84" s="95"/>
      <c r="M84" s="95"/>
      <c r="N84" s="95"/>
      <c r="O84" s="95"/>
      <c r="P84" s="95"/>
      <c r="Q84" s="95"/>
      <c r="R84" s="95"/>
      <c r="S84" s="95"/>
      <c r="T84" s="95"/>
      <c r="U84" s="95"/>
      <c r="V84" s="95"/>
      <c r="W84" s="95"/>
      <c r="X84" s="95"/>
      <c r="Y84" s="95"/>
      <c r="Z84" s="95"/>
    </row>
    <row r="85" spans="1:26" ht="12.75" customHeight="1">
      <c r="A85" s="95"/>
      <c r="B85" s="95"/>
      <c r="C85" s="95"/>
      <c r="D85" s="95"/>
      <c r="E85" s="95"/>
      <c r="F85" s="95"/>
      <c r="G85" s="95"/>
      <c r="H85" s="95"/>
      <c r="I85" s="95"/>
      <c r="J85" s="95"/>
      <c r="K85" s="95"/>
      <c r="L85" s="95"/>
      <c r="M85" s="95"/>
      <c r="N85" s="95"/>
      <c r="O85" s="95"/>
      <c r="P85" s="95"/>
      <c r="Q85" s="95"/>
      <c r="R85" s="95"/>
      <c r="S85" s="95"/>
      <c r="T85" s="95"/>
      <c r="U85" s="95"/>
      <c r="V85" s="95"/>
      <c r="W85" s="95"/>
      <c r="X85" s="95"/>
      <c r="Y85" s="95"/>
      <c r="Z85" s="95"/>
    </row>
    <row r="86" spans="1:26" ht="12.75" customHeight="1">
      <c r="A86" s="95"/>
      <c r="B86" s="95"/>
      <c r="C86" s="95"/>
      <c r="D86" s="95"/>
      <c r="E86" s="95"/>
      <c r="F86" s="95"/>
      <c r="G86" s="95"/>
      <c r="H86" s="95"/>
      <c r="I86" s="95"/>
      <c r="J86" s="95"/>
      <c r="K86" s="95"/>
      <c r="L86" s="95"/>
      <c r="M86" s="95"/>
      <c r="N86" s="95"/>
      <c r="O86" s="95"/>
      <c r="P86" s="95"/>
      <c r="Q86" s="95"/>
      <c r="R86" s="95"/>
      <c r="S86" s="95"/>
      <c r="T86" s="95"/>
      <c r="U86" s="95"/>
      <c r="V86" s="95"/>
      <c r="W86" s="95"/>
      <c r="X86" s="95"/>
      <c r="Y86" s="95"/>
      <c r="Z86" s="95"/>
    </row>
    <row r="87" spans="1:26" ht="12.75" customHeight="1">
      <c r="A87" s="95"/>
      <c r="B87" s="95"/>
      <c r="C87" s="95"/>
      <c r="D87" s="95"/>
      <c r="E87" s="95"/>
      <c r="F87" s="95"/>
      <c r="G87" s="95"/>
      <c r="H87" s="95"/>
      <c r="I87" s="95"/>
      <c r="J87" s="95"/>
      <c r="K87" s="95"/>
      <c r="L87" s="95"/>
      <c r="M87" s="95"/>
      <c r="N87" s="95"/>
      <c r="O87" s="95"/>
      <c r="P87" s="95"/>
      <c r="Q87" s="95"/>
      <c r="R87" s="95"/>
      <c r="S87" s="95"/>
      <c r="T87" s="95"/>
      <c r="U87" s="95"/>
      <c r="V87" s="95"/>
      <c r="W87" s="95"/>
      <c r="X87" s="95"/>
      <c r="Y87" s="95"/>
      <c r="Z87" s="95"/>
    </row>
    <row r="88" spans="1:26" ht="12.75" customHeight="1">
      <c r="A88" s="95"/>
      <c r="B88" s="95"/>
      <c r="C88" s="95"/>
      <c r="D88" s="95"/>
      <c r="E88" s="95"/>
      <c r="F88" s="95"/>
      <c r="G88" s="95"/>
      <c r="H88" s="95"/>
      <c r="I88" s="95"/>
      <c r="J88" s="95"/>
      <c r="K88" s="95"/>
      <c r="L88" s="95"/>
      <c r="M88" s="95"/>
      <c r="N88" s="95"/>
      <c r="O88" s="95"/>
      <c r="P88" s="95"/>
      <c r="Q88" s="95"/>
      <c r="R88" s="95"/>
      <c r="S88" s="95"/>
      <c r="T88" s="95"/>
      <c r="U88" s="95"/>
      <c r="V88" s="95"/>
      <c r="W88" s="95"/>
      <c r="X88" s="95"/>
      <c r="Y88" s="95"/>
      <c r="Z88" s="95"/>
    </row>
    <row r="89" spans="1:26" ht="12.75" customHeight="1">
      <c r="A89" s="95"/>
      <c r="B89" s="95"/>
      <c r="C89" s="95"/>
      <c r="D89" s="95"/>
      <c r="E89" s="95"/>
      <c r="F89" s="95"/>
      <c r="G89" s="95"/>
      <c r="H89" s="95"/>
      <c r="I89" s="95"/>
      <c r="J89" s="95"/>
      <c r="K89" s="95"/>
      <c r="L89" s="95"/>
      <c r="M89" s="95"/>
      <c r="N89" s="95"/>
      <c r="O89" s="95"/>
      <c r="P89" s="95"/>
      <c r="Q89" s="95"/>
      <c r="R89" s="95"/>
      <c r="S89" s="95"/>
      <c r="T89" s="95"/>
      <c r="U89" s="95"/>
      <c r="V89" s="95"/>
      <c r="W89" s="95"/>
      <c r="X89" s="95"/>
      <c r="Y89" s="95"/>
      <c r="Z89" s="95"/>
    </row>
    <row r="90" spans="1:26" ht="12.75" customHeight="1">
      <c r="A90" s="95"/>
      <c r="B90" s="95"/>
      <c r="C90" s="95"/>
      <c r="D90" s="95"/>
      <c r="E90" s="95"/>
      <c r="F90" s="95"/>
      <c r="G90" s="95"/>
      <c r="H90" s="95"/>
      <c r="I90" s="95"/>
      <c r="J90" s="95"/>
      <c r="K90" s="95"/>
      <c r="L90" s="95"/>
      <c r="M90" s="95"/>
      <c r="N90" s="95"/>
      <c r="O90" s="95"/>
      <c r="P90" s="95"/>
      <c r="Q90" s="95"/>
      <c r="R90" s="95"/>
      <c r="S90" s="95"/>
      <c r="T90" s="95"/>
      <c r="U90" s="95"/>
      <c r="V90" s="95"/>
      <c r="W90" s="95"/>
      <c r="X90" s="95"/>
      <c r="Y90" s="95"/>
      <c r="Z90" s="95"/>
    </row>
    <row r="91" spans="1:26" ht="12.75" customHeight="1">
      <c r="A91" s="95"/>
      <c r="B91" s="95"/>
      <c r="C91" s="95"/>
      <c r="D91" s="95"/>
      <c r="E91" s="95"/>
      <c r="F91" s="95"/>
      <c r="G91" s="95"/>
      <c r="H91" s="95"/>
      <c r="I91" s="95"/>
      <c r="J91" s="95"/>
      <c r="K91" s="95"/>
      <c r="L91" s="95"/>
      <c r="M91" s="95"/>
      <c r="N91" s="95"/>
      <c r="O91" s="95"/>
      <c r="P91" s="95"/>
      <c r="Q91" s="95"/>
      <c r="R91" s="95"/>
      <c r="S91" s="95"/>
      <c r="T91" s="95"/>
      <c r="U91" s="95"/>
      <c r="V91" s="95"/>
      <c r="W91" s="95"/>
      <c r="X91" s="95"/>
      <c r="Y91" s="95"/>
      <c r="Z91" s="95"/>
    </row>
    <row r="92" spans="1:26" ht="12.75" customHeight="1">
      <c r="A92" s="95"/>
      <c r="B92" s="95"/>
      <c r="C92" s="95"/>
      <c r="D92" s="95"/>
      <c r="E92" s="95"/>
      <c r="F92" s="95"/>
      <c r="G92" s="95"/>
      <c r="H92" s="95"/>
      <c r="I92" s="95"/>
      <c r="J92" s="95"/>
      <c r="K92" s="95"/>
      <c r="L92" s="95"/>
      <c r="M92" s="95"/>
      <c r="N92" s="95"/>
      <c r="O92" s="95"/>
      <c r="P92" s="95"/>
      <c r="Q92" s="95"/>
      <c r="R92" s="95"/>
      <c r="S92" s="95"/>
      <c r="T92" s="95"/>
      <c r="U92" s="95"/>
      <c r="V92" s="95"/>
      <c r="W92" s="95"/>
      <c r="X92" s="95"/>
      <c r="Y92" s="95"/>
      <c r="Z92" s="95"/>
    </row>
    <row r="93" spans="1:26" ht="12.75" customHeight="1">
      <c r="A93" s="95"/>
      <c r="B93" s="95"/>
      <c r="C93" s="95"/>
      <c r="D93" s="95"/>
      <c r="E93" s="95"/>
      <c r="F93" s="95"/>
      <c r="G93" s="95"/>
      <c r="H93" s="95"/>
      <c r="I93" s="95"/>
      <c r="J93" s="95"/>
      <c r="K93" s="95"/>
      <c r="L93" s="95"/>
      <c r="M93" s="95"/>
      <c r="N93" s="95"/>
      <c r="O93" s="95"/>
      <c r="P93" s="95"/>
      <c r="Q93" s="95"/>
      <c r="R93" s="95"/>
      <c r="S93" s="95"/>
      <c r="T93" s="95"/>
      <c r="U93" s="95"/>
      <c r="V93" s="95"/>
      <c r="W93" s="95"/>
      <c r="X93" s="95"/>
      <c r="Y93" s="95"/>
      <c r="Z93" s="95"/>
    </row>
    <row r="94" spans="1:26" ht="12.75" customHeight="1">
      <c r="A94" s="95"/>
      <c r="B94" s="95"/>
      <c r="C94" s="95"/>
      <c r="D94" s="95"/>
      <c r="E94" s="95"/>
      <c r="F94" s="95"/>
      <c r="G94" s="95"/>
      <c r="H94" s="95"/>
      <c r="I94" s="95"/>
      <c r="J94" s="95"/>
      <c r="K94" s="95"/>
      <c r="L94" s="95"/>
      <c r="M94" s="95"/>
      <c r="N94" s="95"/>
      <c r="O94" s="95"/>
      <c r="P94" s="95"/>
      <c r="Q94" s="95"/>
      <c r="R94" s="95"/>
      <c r="S94" s="95"/>
      <c r="T94" s="95"/>
      <c r="U94" s="95"/>
      <c r="V94" s="95"/>
      <c r="W94" s="95"/>
      <c r="X94" s="95"/>
      <c r="Y94" s="95"/>
      <c r="Z94" s="95"/>
    </row>
    <row r="95" spans="1:26" ht="12.75" customHeight="1">
      <c r="A95" s="95"/>
      <c r="B95" s="95"/>
      <c r="C95" s="95"/>
      <c r="D95" s="95"/>
      <c r="E95" s="95"/>
      <c r="F95" s="95"/>
      <c r="G95" s="95"/>
      <c r="H95" s="95"/>
      <c r="I95" s="95"/>
      <c r="J95" s="95"/>
      <c r="K95" s="95"/>
      <c r="L95" s="95"/>
      <c r="M95" s="95"/>
      <c r="N95" s="95"/>
      <c r="O95" s="95"/>
      <c r="P95" s="95"/>
      <c r="Q95" s="95"/>
      <c r="R95" s="95"/>
      <c r="S95" s="95"/>
      <c r="T95" s="95"/>
      <c r="U95" s="95"/>
      <c r="V95" s="95"/>
      <c r="W95" s="95"/>
      <c r="X95" s="95"/>
      <c r="Y95" s="95"/>
      <c r="Z95" s="95"/>
    </row>
    <row r="96" spans="1:26" ht="12.75" customHeight="1">
      <c r="A96" s="95"/>
      <c r="B96" s="95"/>
      <c r="C96" s="95"/>
      <c r="D96" s="95"/>
      <c r="E96" s="95"/>
      <c r="F96" s="95"/>
      <c r="G96" s="95"/>
      <c r="H96" s="95"/>
      <c r="I96" s="95"/>
      <c r="J96" s="95"/>
      <c r="K96" s="95"/>
      <c r="L96" s="95"/>
      <c r="M96" s="95"/>
      <c r="N96" s="95"/>
      <c r="O96" s="95"/>
      <c r="P96" s="95"/>
      <c r="Q96" s="95"/>
      <c r="R96" s="95"/>
      <c r="S96" s="95"/>
      <c r="T96" s="95"/>
      <c r="U96" s="95"/>
      <c r="V96" s="95"/>
      <c r="W96" s="95"/>
      <c r="X96" s="95"/>
      <c r="Y96" s="95"/>
      <c r="Z96" s="95"/>
    </row>
    <row r="97" spans="1:26" ht="12.75" customHeight="1">
      <c r="A97" s="95"/>
      <c r="B97" s="95"/>
      <c r="C97" s="95"/>
      <c r="D97" s="95"/>
      <c r="E97" s="95"/>
      <c r="F97" s="95"/>
      <c r="G97" s="95"/>
      <c r="H97" s="95"/>
      <c r="I97" s="95"/>
      <c r="J97" s="95"/>
      <c r="K97" s="95"/>
      <c r="L97" s="95"/>
      <c r="M97" s="95"/>
      <c r="N97" s="95"/>
      <c r="O97" s="95"/>
      <c r="P97" s="95"/>
      <c r="Q97" s="95"/>
      <c r="R97" s="95"/>
      <c r="S97" s="95"/>
      <c r="T97" s="95"/>
      <c r="U97" s="95"/>
      <c r="V97" s="95"/>
      <c r="W97" s="95"/>
      <c r="X97" s="95"/>
      <c r="Y97" s="95"/>
      <c r="Z97" s="95"/>
    </row>
    <row r="98" spans="1:26" ht="12.75" customHeight="1">
      <c r="A98" s="95"/>
      <c r="B98" s="95"/>
      <c r="C98" s="95"/>
      <c r="D98" s="95"/>
      <c r="E98" s="95"/>
      <c r="F98" s="95"/>
      <c r="G98" s="95"/>
      <c r="H98" s="95"/>
      <c r="I98" s="95"/>
      <c r="J98" s="95"/>
      <c r="K98" s="95"/>
      <c r="L98" s="95"/>
      <c r="M98" s="95"/>
      <c r="N98" s="95"/>
      <c r="O98" s="95"/>
      <c r="P98" s="95"/>
      <c r="Q98" s="95"/>
      <c r="R98" s="95"/>
      <c r="S98" s="95"/>
      <c r="T98" s="95"/>
      <c r="U98" s="95"/>
      <c r="V98" s="95"/>
      <c r="W98" s="95"/>
      <c r="X98" s="95"/>
      <c r="Y98" s="95"/>
      <c r="Z98" s="95"/>
    </row>
    <row r="99" spans="1:26" ht="12.75" customHeight="1">
      <c r="A99" s="95"/>
      <c r="B99" s="95"/>
      <c r="C99" s="95"/>
      <c r="D99" s="95"/>
      <c r="E99" s="95"/>
      <c r="F99" s="95"/>
      <c r="G99" s="95"/>
      <c r="H99" s="95"/>
      <c r="I99" s="95"/>
      <c r="J99" s="95"/>
      <c r="K99" s="95"/>
      <c r="L99" s="95"/>
      <c r="M99" s="95"/>
      <c r="N99" s="95"/>
      <c r="O99" s="95"/>
      <c r="P99" s="95"/>
      <c r="Q99" s="95"/>
      <c r="R99" s="95"/>
      <c r="S99" s="95"/>
      <c r="T99" s="95"/>
      <c r="U99" s="95"/>
      <c r="V99" s="95"/>
      <c r="W99" s="95"/>
      <c r="X99" s="95"/>
      <c r="Y99" s="95"/>
      <c r="Z99" s="95"/>
    </row>
    <row r="100" spans="1:26" ht="12.75" customHeight="1">
      <c r="A100" s="95"/>
      <c r="B100" s="95"/>
      <c r="C100" s="95"/>
      <c r="D100" s="95"/>
      <c r="E100" s="95"/>
      <c r="F100" s="95"/>
      <c r="G100" s="95"/>
      <c r="H100" s="95"/>
      <c r="I100" s="95"/>
      <c r="J100" s="95"/>
      <c r="K100" s="95"/>
      <c r="L100" s="95"/>
      <c r="M100" s="95"/>
      <c r="N100" s="95"/>
      <c r="O100" s="95"/>
      <c r="P100" s="95"/>
      <c r="Q100" s="95"/>
      <c r="R100" s="95"/>
      <c r="S100" s="95"/>
      <c r="T100" s="95"/>
      <c r="U100" s="95"/>
      <c r="V100" s="95"/>
      <c r="W100" s="95"/>
      <c r="X100" s="95"/>
      <c r="Y100" s="95"/>
      <c r="Z100" s="95"/>
    </row>
    <row r="101" spans="1:26" ht="12.75" customHeight="1">
      <c r="A101" s="95"/>
      <c r="B101" s="95"/>
      <c r="C101" s="95"/>
      <c r="D101" s="95"/>
      <c r="E101" s="95"/>
      <c r="F101" s="95"/>
      <c r="G101" s="95"/>
      <c r="H101" s="95"/>
      <c r="I101" s="95"/>
      <c r="J101" s="95"/>
      <c r="K101" s="95"/>
      <c r="L101" s="95"/>
      <c r="M101" s="95"/>
      <c r="N101" s="95"/>
      <c r="O101" s="95"/>
      <c r="P101" s="95"/>
      <c r="Q101" s="95"/>
      <c r="R101" s="95"/>
      <c r="S101" s="95"/>
      <c r="T101" s="95"/>
      <c r="U101" s="95"/>
      <c r="V101" s="95"/>
      <c r="W101" s="95"/>
      <c r="X101" s="95"/>
      <c r="Y101" s="95"/>
      <c r="Z101" s="95"/>
    </row>
    <row r="102" spans="1:26" ht="12.75" customHeight="1">
      <c r="A102" s="95"/>
      <c r="B102" s="95"/>
      <c r="C102" s="95"/>
      <c r="D102" s="95"/>
      <c r="E102" s="95"/>
      <c r="F102" s="95"/>
      <c r="G102" s="95"/>
      <c r="H102" s="95"/>
      <c r="I102" s="95"/>
      <c r="J102" s="95"/>
      <c r="K102" s="95"/>
      <c r="L102" s="95"/>
      <c r="M102" s="95"/>
      <c r="N102" s="95"/>
      <c r="O102" s="95"/>
      <c r="P102" s="95"/>
      <c r="Q102" s="95"/>
      <c r="R102" s="95"/>
      <c r="S102" s="95"/>
      <c r="T102" s="95"/>
      <c r="U102" s="95"/>
      <c r="V102" s="95"/>
      <c r="W102" s="95"/>
      <c r="X102" s="95"/>
      <c r="Y102" s="95"/>
      <c r="Z102" s="95"/>
    </row>
    <row r="103" spans="1:26" ht="12.75" customHeight="1">
      <c r="A103" s="95"/>
      <c r="B103" s="95"/>
      <c r="C103" s="95"/>
      <c r="D103" s="95"/>
      <c r="E103" s="95"/>
      <c r="F103" s="95"/>
      <c r="G103" s="95"/>
      <c r="H103" s="95"/>
      <c r="I103" s="95"/>
      <c r="J103" s="95"/>
      <c r="K103" s="95"/>
      <c r="L103" s="95"/>
      <c r="M103" s="95"/>
      <c r="N103" s="95"/>
      <c r="O103" s="95"/>
      <c r="P103" s="95"/>
      <c r="Q103" s="95"/>
      <c r="R103" s="95"/>
      <c r="S103" s="95"/>
      <c r="T103" s="95"/>
      <c r="U103" s="95"/>
      <c r="V103" s="95"/>
      <c r="W103" s="95"/>
      <c r="X103" s="95"/>
      <c r="Y103" s="95"/>
      <c r="Z103" s="95"/>
    </row>
    <row r="104" spans="1:26" ht="12.75" customHeight="1">
      <c r="A104" s="95"/>
      <c r="B104" s="95"/>
      <c r="C104" s="95"/>
      <c r="D104" s="95"/>
      <c r="E104" s="95"/>
      <c r="F104" s="95"/>
      <c r="G104" s="95"/>
      <c r="H104" s="95"/>
      <c r="I104" s="95"/>
      <c r="J104" s="95"/>
      <c r="K104" s="95"/>
      <c r="L104" s="95"/>
      <c r="M104" s="95"/>
      <c r="N104" s="95"/>
      <c r="O104" s="95"/>
      <c r="P104" s="95"/>
      <c r="Q104" s="95"/>
      <c r="R104" s="95"/>
      <c r="S104" s="95"/>
      <c r="T104" s="95"/>
      <c r="U104" s="95"/>
      <c r="V104" s="95"/>
      <c r="W104" s="95"/>
      <c r="X104" s="95"/>
      <c r="Y104" s="95"/>
      <c r="Z104" s="95"/>
    </row>
    <row r="105" spans="1:26" ht="12.75" customHeight="1">
      <c r="A105" s="95"/>
      <c r="B105" s="95"/>
      <c r="C105" s="95"/>
      <c r="D105" s="95"/>
      <c r="E105" s="95"/>
      <c r="F105" s="95"/>
      <c r="G105" s="95"/>
      <c r="H105" s="95"/>
      <c r="I105" s="95"/>
      <c r="J105" s="95"/>
      <c r="K105" s="95"/>
      <c r="L105" s="95"/>
      <c r="M105" s="95"/>
      <c r="N105" s="95"/>
      <c r="O105" s="95"/>
      <c r="P105" s="95"/>
      <c r="Q105" s="95"/>
      <c r="R105" s="95"/>
      <c r="S105" s="95"/>
      <c r="T105" s="95"/>
      <c r="U105" s="95"/>
      <c r="V105" s="95"/>
      <c r="W105" s="95"/>
      <c r="X105" s="95"/>
      <c r="Y105" s="95"/>
      <c r="Z105" s="95"/>
    </row>
    <row r="106" spans="1:26" ht="12.75" customHeight="1">
      <c r="A106" s="95"/>
      <c r="B106" s="95"/>
      <c r="C106" s="95"/>
      <c r="D106" s="95"/>
      <c r="E106" s="95"/>
      <c r="F106" s="95"/>
      <c r="G106" s="95"/>
      <c r="H106" s="95"/>
      <c r="I106" s="95"/>
      <c r="J106" s="95"/>
      <c r="K106" s="95"/>
      <c r="L106" s="95"/>
      <c r="M106" s="95"/>
      <c r="N106" s="95"/>
      <c r="O106" s="95"/>
      <c r="P106" s="95"/>
      <c r="Q106" s="95"/>
      <c r="R106" s="95"/>
      <c r="S106" s="95"/>
      <c r="T106" s="95"/>
      <c r="U106" s="95"/>
      <c r="V106" s="95"/>
      <c r="W106" s="95"/>
      <c r="X106" s="95"/>
      <c r="Y106" s="95"/>
      <c r="Z106" s="95"/>
    </row>
    <row r="107" spans="1:26" ht="12.75" customHeight="1">
      <c r="A107" s="95"/>
      <c r="B107" s="95"/>
      <c r="C107" s="95"/>
      <c r="D107" s="95"/>
      <c r="E107" s="95"/>
      <c r="F107" s="95"/>
      <c r="G107" s="95"/>
      <c r="H107" s="95"/>
      <c r="I107" s="95"/>
      <c r="J107" s="95"/>
      <c r="K107" s="95"/>
      <c r="L107" s="95"/>
      <c r="M107" s="95"/>
      <c r="N107" s="95"/>
      <c r="O107" s="95"/>
      <c r="P107" s="95"/>
      <c r="Q107" s="95"/>
      <c r="R107" s="95"/>
      <c r="S107" s="95"/>
      <c r="T107" s="95"/>
      <c r="U107" s="95"/>
      <c r="V107" s="95"/>
      <c r="W107" s="95"/>
      <c r="X107" s="95"/>
      <c r="Y107" s="95"/>
      <c r="Z107" s="95"/>
    </row>
    <row r="108" spans="1:26" ht="12.75" customHeight="1">
      <c r="A108" s="95"/>
      <c r="B108" s="95"/>
      <c r="C108" s="95"/>
      <c r="D108" s="95"/>
      <c r="E108" s="95"/>
      <c r="F108" s="95"/>
      <c r="G108" s="95"/>
      <c r="H108" s="95"/>
      <c r="I108" s="95"/>
      <c r="J108" s="95"/>
      <c r="K108" s="95"/>
      <c r="L108" s="95"/>
      <c r="M108" s="95"/>
      <c r="N108" s="95"/>
      <c r="O108" s="95"/>
      <c r="P108" s="95"/>
      <c r="Q108" s="95"/>
      <c r="R108" s="95"/>
      <c r="S108" s="95"/>
      <c r="T108" s="95"/>
      <c r="U108" s="95"/>
      <c r="V108" s="95"/>
      <c r="W108" s="95"/>
      <c r="X108" s="95"/>
      <c r="Y108" s="95"/>
      <c r="Z108" s="95"/>
    </row>
    <row r="109" spans="1:26" ht="12.75" customHeight="1">
      <c r="A109" s="95"/>
      <c r="B109" s="95"/>
      <c r="C109" s="95"/>
      <c r="D109" s="95"/>
      <c r="E109" s="95"/>
      <c r="F109" s="95"/>
      <c r="G109" s="95"/>
      <c r="H109" s="95"/>
      <c r="I109" s="95"/>
      <c r="J109" s="95"/>
      <c r="K109" s="95"/>
      <c r="L109" s="95"/>
      <c r="M109" s="95"/>
      <c r="N109" s="95"/>
      <c r="O109" s="95"/>
      <c r="P109" s="95"/>
      <c r="Q109" s="95"/>
      <c r="R109" s="95"/>
      <c r="S109" s="95"/>
      <c r="T109" s="95"/>
      <c r="U109" s="95"/>
      <c r="V109" s="95"/>
      <c r="W109" s="95"/>
      <c r="X109" s="95"/>
      <c r="Y109" s="95"/>
      <c r="Z109" s="95"/>
    </row>
    <row r="110" spans="1:26" ht="12.75" customHeight="1">
      <c r="A110" s="95"/>
      <c r="B110" s="95"/>
      <c r="C110" s="95"/>
      <c r="D110" s="95"/>
      <c r="E110" s="95"/>
      <c r="F110" s="95"/>
      <c r="G110" s="95"/>
      <c r="H110" s="95"/>
      <c r="I110" s="95"/>
      <c r="J110" s="95"/>
      <c r="K110" s="95"/>
      <c r="L110" s="95"/>
      <c r="M110" s="95"/>
      <c r="N110" s="95"/>
      <c r="O110" s="95"/>
      <c r="P110" s="95"/>
      <c r="Q110" s="95"/>
      <c r="R110" s="95"/>
      <c r="S110" s="95"/>
      <c r="T110" s="95"/>
      <c r="U110" s="95"/>
      <c r="V110" s="95"/>
      <c r="W110" s="95"/>
      <c r="X110" s="95"/>
      <c r="Y110" s="95"/>
      <c r="Z110" s="95"/>
    </row>
    <row r="111" spans="1:26" ht="12.75" customHeight="1">
      <c r="A111" s="95"/>
      <c r="B111" s="95"/>
      <c r="C111" s="95"/>
      <c r="D111" s="95"/>
      <c r="E111" s="95"/>
      <c r="F111" s="95"/>
      <c r="G111" s="95"/>
      <c r="H111" s="95"/>
      <c r="I111" s="95"/>
      <c r="J111" s="95"/>
      <c r="K111" s="95"/>
      <c r="L111" s="95"/>
      <c r="M111" s="95"/>
      <c r="N111" s="95"/>
      <c r="O111" s="95"/>
      <c r="P111" s="95"/>
      <c r="Q111" s="95"/>
      <c r="R111" s="95"/>
      <c r="S111" s="95"/>
      <c r="T111" s="95"/>
      <c r="U111" s="95"/>
      <c r="V111" s="95"/>
      <c r="W111" s="95"/>
      <c r="X111" s="95"/>
      <c r="Y111" s="95"/>
      <c r="Z111" s="95"/>
    </row>
    <row r="112" spans="1:26" ht="12.75" customHeight="1">
      <c r="A112" s="95"/>
      <c r="B112" s="95"/>
      <c r="C112" s="95"/>
      <c r="D112" s="95"/>
      <c r="E112" s="95"/>
      <c r="F112" s="95"/>
      <c r="G112" s="95"/>
      <c r="H112" s="95"/>
      <c r="I112" s="95"/>
      <c r="J112" s="95"/>
      <c r="K112" s="95"/>
      <c r="L112" s="95"/>
      <c r="M112" s="95"/>
      <c r="N112" s="95"/>
      <c r="O112" s="95"/>
      <c r="P112" s="95"/>
      <c r="Q112" s="95"/>
      <c r="R112" s="95"/>
      <c r="S112" s="95"/>
      <c r="T112" s="95"/>
      <c r="U112" s="95"/>
      <c r="V112" s="95"/>
      <c r="W112" s="95"/>
      <c r="X112" s="95"/>
      <c r="Y112" s="95"/>
      <c r="Z112" s="95"/>
    </row>
    <row r="113" spans="1:26" ht="12.75" customHeight="1">
      <c r="A113" s="95"/>
      <c r="B113" s="95"/>
      <c r="C113" s="95"/>
      <c r="D113" s="95"/>
      <c r="E113" s="95"/>
      <c r="F113" s="95"/>
      <c r="G113" s="95"/>
      <c r="H113" s="95"/>
      <c r="I113" s="95"/>
      <c r="J113" s="95"/>
      <c r="K113" s="95"/>
      <c r="L113" s="95"/>
      <c r="M113" s="95"/>
      <c r="N113" s="95"/>
      <c r="O113" s="95"/>
      <c r="P113" s="95"/>
      <c r="Q113" s="95"/>
      <c r="R113" s="95"/>
      <c r="S113" s="95"/>
      <c r="T113" s="95"/>
      <c r="U113" s="95"/>
      <c r="V113" s="95"/>
      <c r="W113" s="95"/>
      <c r="X113" s="95"/>
      <c r="Y113" s="95"/>
      <c r="Z113" s="95"/>
    </row>
    <row r="114" spans="1:26" ht="12.75" customHeight="1">
      <c r="A114" s="95"/>
      <c r="B114" s="95"/>
      <c r="C114" s="95"/>
      <c r="D114" s="95"/>
      <c r="E114" s="95"/>
      <c r="F114" s="95"/>
      <c r="G114" s="95"/>
      <c r="H114" s="95"/>
      <c r="I114" s="95"/>
      <c r="J114" s="95"/>
      <c r="K114" s="95"/>
      <c r="L114" s="95"/>
      <c r="M114" s="95"/>
      <c r="N114" s="95"/>
      <c r="O114" s="95"/>
      <c r="P114" s="95"/>
      <c r="Q114" s="95"/>
      <c r="R114" s="95"/>
      <c r="S114" s="95"/>
      <c r="T114" s="95"/>
      <c r="U114" s="95"/>
      <c r="V114" s="95"/>
      <c r="W114" s="95"/>
      <c r="X114" s="95"/>
      <c r="Y114" s="95"/>
      <c r="Z114" s="95"/>
    </row>
    <row r="115" spans="1:26" ht="12.75" customHeight="1">
      <c r="A115" s="95"/>
      <c r="B115" s="95"/>
      <c r="C115" s="95"/>
      <c r="D115" s="95"/>
      <c r="E115" s="95"/>
      <c r="F115" s="95"/>
      <c r="G115" s="95"/>
      <c r="H115" s="95"/>
      <c r="I115" s="95"/>
      <c r="J115" s="95"/>
      <c r="K115" s="95"/>
      <c r="L115" s="95"/>
      <c r="M115" s="95"/>
      <c r="N115" s="95"/>
      <c r="O115" s="95"/>
      <c r="P115" s="95"/>
      <c r="Q115" s="95"/>
      <c r="R115" s="95"/>
      <c r="S115" s="95"/>
      <c r="T115" s="95"/>
      <c r="U115" s="95"/>
      <c r="V115" s="95"/>
      <c r="W115" s="95"/>
      <c r="X115" s="95"/>
      <c r="Y115" s="95"/>
      <c r="Z115" s="95"/>
    </row>
    <row r="116" spans="1:26" ht="12.75" customHeight="1">
      <c r="A116" s="95"/>
      <c r="B116" s="95"/>
      <c r="C116" s="95"/>
      <c r="D116" s="95"/>
      <c r="E116" s="95"/>
      <c r="F116" s="95"/>
      <c r="G116" s="95"/>
      <c r="H116" s="95"/>
      <c r="I116" s="95"/>
      <c r="J116" s="95"/>
      <c r="K116" s="95"/>
      <c r="L116" s="95"/>
      <c r="M116" s="95"/>
      <c r="N116" s="95"/>
      <c r="O116" s="95"/>
      <c r="P116" s="95"/>
      <c r="Q116" s="95"/>
      <c r="R116" s="95"/>
      <c r="S116" s="95"/>
      <c r="T116" s="95"/>
      <c r="U116" s="95"/>
      <c r="V116" s="95"/>
      <c r="W116" s="95"/>
      <c r="X116" s="95"/>
      <c r="Y116" s="95"/>
      <c r="Z116" s="95"/>
    </row>
    <row r="117" spans="1:26" ht="12.75" customHeight="1">
      <c r="A117" s="95"/>
      <c r="B117" s="95"/>
      <c r="C117" s="95"/>
      <c r="D117" s="95"/>
      <c r="E117" s="95"/>
      <c r="F117" s="95"/>
      <c r="G117" s="95"/>
      <c r="H117" s="95"/>
      <c r="I117" s="95"/>
      <c r="J117" s="95"/>
      <c r="K117" s="95"/>
      <c r="L117" s="95"/>
      <c r="M117" s="95"/>
      <c r="N117" s="95"/>
      <c r="O117" s="95"/>
      <c r="P117" s="95"/>
      <c r="Q117" s="95"/>
      <c r="R117" s="95"/>
      <c r="S117" s="95"/>
      <c r="T117" s="95"/>
      <c r="U117" s="95"/>
      <c r="V117" s="95"/>
      <c r="W117" s="95"/>
      <c r="X117" s="95"/>
      <c r="Y117" s="95"/>
      <c r="Z117" s="95"/>
    </row>
    <row r="118" spans="1:26" ht="12.75" customHeight="1">
      <c r="A118" s="95"/>
      <c r="B118" s="95"/>
      <c r="C118" s="95"/>
      <c r="D118" s="95"/>
      <c r="E118" s="95"/>
      <c r="F118" s="95"/>
      <c r="G118" s="95"/>
      <c r="H118" s="95"/>
      <c r="I118" s="95"/>
      <c r="J118" s="95"/>
      <c r="K118" s="95"/>
      <c r="L118" s="95"/>
      <c r="M118" s="95"/>
      <c r="N118" s="95"/>
      <c r="O118" s="95"/>
      <c r="P118" s="95"/>
      <c r="Q118" s="95"/>
      <c r="R118" s="95"/>
      <c r="S118" s="95"/>
      <c r="T118" s="95"/>
      <c r="U118" s="95"/>
      <c r="V118" s="95"/>
      <c r="W118" s="95"/>
      <c r="X118" s="95"/>
      <c r="Y118" s="95"/>
      <c r="Z118" s="95"/>
    </row>
    <row r="119" spans="1:26" ht="12.75" customHeight="1">
      <c r="A119" s="95"/>
      <c r="B119" s="95"/>
      <c r="C119" s="95"/>
      <c r="D119" s="95"/>
      <c r="E119" s="95"/>
      <c r="F119" s="95"/>
      <c r="G119" s="95"/>
      <c r="H119" s="95"/>
      <c r="I119" s="95"/>
      <c r="J119" s="95"/>
      <c r="K119" s="95"/>
      <c r="L119" s="95"/>
      <c r="M119" s="95"/>
      <c r="N119" s="95"/>
      <c r="O119" s="95"/>
      <c r="P119" s="95"/>
      <c r="Q119" s="95"/>
      <c r="R119" s="95"/>
      <c r="S119" s="95"/>
      <c r="T119" s="95"/>
      <c r="U119" s="95"/>
      <c r="V119" s="95"/>
      <c r="W119" s="95"/>
      <c r="X119" s="95"/>
      <c r="Y119" s="95"/>
      <c r="Z119" s="95"/>
    </row>
    <row r="120" spans="1:26" ht="12.75" customHeight="1">
      <c r="A120" s="95"/>
      <c r="B120" s="95"/>
      <c r="C120" s="95"/>
      <c r="D120" s="95"/>
      <c r="E120" s="95"/>
      <c r="F120" s="95"/>
      <c r="G120" s="95"/>
      <c r="H120" s="95"/>
      <c r="I120" s="95"/>
      <c r="J120" s="95"/>
      <c r="K120" s="95"/>
      <c r="L120" s="95"/>
      <c r="M120" s="95"/>
      <c r="N120" s="95"/>
      <c r="O120" s="95"/>
      <c r="P120" s="95"/>
      <c r="Q120" s="95"/>
      <c r="R120" s="95"/>
      <c r="S120" s="95"/>
      <c r="T120" s="95"/>
      <c r="U120" s="95"/>
      <c r="V120" s="95"/>
      <c r="W120" s="95"/>
      <c r="X120" s="95"/>
      <c r="Y120" s="95"/>
      <c r="Z120" s="95"/>
    </row>
    <row r="121" spans="1:26" ht="12.75" customHeight="1">
      <c r="A121" s="95"/>
      <c r="B121" s="95"/>
      <c r="C121" s="95"/>
      <c r="D121" s="95"/>
      <c r="E121" s="95"/>
      <c r="F121" s="95"/>
      <c r="G121" s="95"/>
      <c r="H121" s="95"/>
      <c r="I121" s="95"/>
      <c r="J121" s="95"/>
      <c r="K121" s="95"/>
      <c r="L121" s="95"/>
      <c r="M121" s="95"/>
      <c r="N121" s="95"/>
      <c r="O121" s="95"/>
      <c r="P121" s="95"/>
      <c r="Q121" s="95"/>
      <c r="R121" s="95"/>
      <c r="S121" s="95"/>
      <c r="T121" s="95"/>
      <c r="U121" s="95"/>
      <c r="V121" s="95"/>
      <c r="W121" s="95"/>
      <c r="X121" s="95"/>
      <c r="Y121" s="95"/>
      <c r="Z121" s="95"/>
    </row>
    <row r="122" spans="1:26" ht="12.75" customHeight="1">
      <c r="A122" s="95"/>
      <c r="B122" s="95"/>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row>
    <row r="123" spans="1:26" ht="12.75" customHeight="1">
      <c r="A123" s="95"/>
      <c r="B123" s="95"/>
      <c r="C123" s="95"/>
      <c r="D123" s="95"/>
      <c r="E123" s="95"/>
      <c r="F123" s="95"/>
      <c r="G123" s="95"/>
      <c r="H123" s="95"/>
      <c r="I123" s="95"/>
      <c r="J123" s="95"/>
      <c r="K123" s="95"/>
      <c r="L123" s="95"/>
      <c r="M123" s="95"/>
      <c r="N123" s="95"/>
      <c r="O123" s="95"/>
      <c r="P123" s="95"/>
      <c r="Q123" s="95"/>
      <c r="R123" s="95"/>
      <c r="S123" s="95"/>
      <c r="T123" s="95"/>
      <c r="U123" s="95"/>
      <c r="V123" s="95"/>
      <c r="W123" s="95"/>
      <c r="X123" s="95"/>
      <c r="Y123" s="95"/>
      <c r="Z123" s="95"/>
    </row>
    <row r="124" spans="1:26" ht="12.75" customHeight="1">
      <c r="A124" s="95"/>
      <c r="B124" s="95"/>
      <c r="C124" s="95"/>
      <c r="D124" s="95"/>
      <c r="E124" s="95"/>
      <c r="F124" s="95"/>
      <c r="G124" s="95"/>
      <c r="H124" s="95"/>
      <c r="I124" s="95"/>
      <c r="J124" s="95"/>
      <c r="K124" s="95"/>
      <c r="L124" s="95"/>
      <c r="M124" s="95"/>
      <c r="N124" s="95"/>
      <c r="O124" s="95"/>
      <c r="P124" s="95"/>
      <c r="Q124" s="95"/>
      <c r="R124" s="95"/>
      <c r="S124" s="95"/>
      <c r="T124" s="95"/>
      <c r="U124" s="95"/>
      <c r="V124" s="95"/>
      <c r="W124" s="95"/>
      <c r="X124" s="95"/>
      <c r="Y124" s="95"/>
      <c r="Z124" s="95"/>
    </row>
    <row r="125" spans="1:26" ht="12.75" customHeight="1">
      <c r="A125" s="95"/>
      <c r="B125" s="95"/>
      <c r="C125" s="95"/>
      <c r="D125" s="95"/>
      <c r="E125" s="95"/>
      <c r="F125" s="95"/>
      <c r="G125" s="95"/>
      <c r="H125" s="95"/>
      <c r="I125" s="95"/>
      <c r="J125" s="95"/>
      <c r="K125" s="95"/>
      <c r="L125" s="95"/>
      <c r="M125" s="95"/>
      <c r="N125" s="95"/>
      <c r="O125" s="95"/>
      <c r="P125" s="95"/>
      <c r="Q125" s="95"/>
      <c r="R125" s="95"/>
      <c r="S125" s="95"/>
      <c r="T125" s="95"/>
      <c r="U125" s="95"/>
      <c r="V125" s="95"/>
      <c r="W125" s="95"/>
      <c r="X125" s="95"/>
      <c r="Y125" s="95"/>
      <c r="Z125" s="95"/>
    </row>
    <row r="126" spans="1:26" ht="12.75" customHeight="1">
      <c r="A126" s="95"/>
      <c r="B126" s="95"/>
      <c r="C126" s="95"/>
      <c r="D126" s="95"/>
      <c r="E126" s="95"/>
      <c r="F126" s="95"/>
      <c r="G126" s="95"/>
      <c r="H126" s="95"/>
      <c r="I126" s="95"/>
      <c r="J126" s="95"/>
      <c r="K126" s="95"/>
      <c r="L126" s="95"/>
      <c r="M126" s="95"/>
      <c r="N126" s="95"/>
      <c r="O126" s="95"/>
      <c r="P126" s="95"/>
      <c r="Q126" s="95"/>
      <c r="R126" s="95"/>
      <c r="S126" s="95"/>
      <c r="T126" s="95"/>
      <c r="U126" s="95"/>
      <c r="V126" s="95"/>
      <c r="W126" s="95"/>
      <c r="X126" s="95"/>
      <c r="Y126" s="95"/>
      <c r="Z126" s="95"/>
    </row>
    <row r="127" spans="1:26" ht="12.75" customHeight="1">
      <c r="A127" s="95"/>
      <c r="B127" s="95"/>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row>
    <row r="128" spans="1:26" ht="12.75" customHeight="1">
      <c r="A128" s="95"/>
      <c r="B128" s="95"/>
      <c r="C128" s="95"/>
      <c r="D128" s="95"/>
      <c r="E128" s="95"/>
      <c r="F128" s="95"/>
      <c r="G128" s="95"/>
      <c r="H128" s="95"/>
      <c r="I128" s="95"/>
      <c r="J128" s="95"/>
      <c r="K128" s="95"/>
      <c r="L128" s="95"/>
      <c r="M128" s="95"/>
      <c r="N128" s="95"/>
      <c r="O128" s="95"/>
      <c r="P128" s="95"/>
      <c r="Q128" s="95"/>
      <c r="R128" s="95"/>
      <c r="S128" s="95"/>
      <c r="T128" s="95"/>
      <c r="U128" s="95"/>
      <c r="V128" s="95"/>
      <c r="W128" s="95"/>
      <c r="X128" s="95"/>
      <c r="Y128" s="95"/>
      <c r="Z128" s="95"/>
    </row>
    <row r="129" spans="1:26" ht="12.75" customHeight="1">
      <c r="A129" s="95"/>
      <c r="B129" s="95"/>
      <c r="C129" s="95"/>
      <c r="D129" s="95"/>
      <c r="E129" s="95"/>
      <c r="F129" s="95"/>
      <c r="G129" s="95"/>
      <c r="H129" s="95"/>
      <c r="I129" s="95"/>
      <c r="J129" s="95"/>
      <c r="K129" s="95"/>
      <c r="L129" s="95"/>
      <c r="M129" s="95"/>
      <c r="N129" s="95"/>
      <c r="O129" s="95"/>
      <c r="P129" s="95"/>
      <c r="Q129" s="95"/>
      <c r="R129" s="95"/>
      <c r="S129" s="95"/>
      <c r="T129" s="95"/>
      <c r="U129" s="95"/>
      <c r="V129" s="95"/>
      <c r="W129" s="95"/>
      <c r="X129" s="95"/>
      <c r="Y129" s="95"/>
      <c r="Z129" s="95"/>
    </row>
    <row r="130" spans="1:26" ht="12.75" customHeight="1">
      <c r="A130" s="95"/>
      <c r="B130" s="95"/>
      <c r="C130" s="95"/>
      <c r="D130" s="95"/>
      <c r="E130" s="95"/>
      <c r="F130" s="95"/>
      <c r="G130" s="95"/>
      <c r="H130" s="95"/>
      <c r="I130" s="95"/>
      <c r="J130" s="95"/>
      <c r="K130" s="95"/>
      <c r="L130" s="95"/>
      <c r="M130" s="95"/>
      <c r="N130" s="95"/>
      <c r="O130" s="95"/>
      <c r="P130" s="95"/>
      <c r="Q130" s="95"/>
      <c r="R130" s="95"/>
      <c r="S130" s="95"/>
      <c r="T130" s="95"/>
      <c r="U130" s="95"/>
      <c r="V130" s="95"/>
      <c r="W130" s="95"/>
      <c r="X130" s="95"/>
      <c r="Y130" s="95"/>
      <c r="Z130" s="95"/>
    </row>
    <row r="131" spans="1:26" ht="12.75" customHeight="1">
      <c r="A131" s="95"/>
      <c r="B131" s="95"/>
      <c r="C131" s="95"/>
      <c r="D131" s="95"/>
      <c r="E131" s="95"/>
      <c r="F131" s="95"/>
      <c r="G131" s="95"/>
      <c r="H131" s="95"/>
      <c r="I131" s="95"/>
      <c r="J131" s="95"/>
      <c r="K131" s="95"/>
      <c r="L131" s="95"/>
      <c r="M131" s="95"/>
      <c r="N131" s="95"/>
      <c r="O131" s="95"/>
      <c r="P131" s="95"/>
      <c r="Q131" s="95"/>
      <c r="R131" s="95"/>
      <c r="S131" s="95"/>
      <c r="T131" s="95"/>
      <c r="U131" s="95"/>
      <c r="V131" s="95"/>
      <c r="W131" s="95"/>
      <c r="X131" s="95"/>
      <c r="Y131" s="95"/>
      <c r="Z131" s="95"/>
    </row>
    <row r="132" spans="1:26" ht="12.75" customHeight="1">
      <c r="A132" s="95"/>
      <c r="B132" s="95"/>
      <c r="C132" s="95"/>
      <c r="D132" s="95"/>
      <c r="E132" s="95"/>
      <c r="F132" s="95"/>
      <c r="G132" s="95"/>
      <c r="H132" s="95"/>
      <c r="I132" s="95"/>
      <c r="J132" s="95"/>
      <c r="K132" s="95"/>
      <c r="L132" s="95"/>
      <c r="M132" s="95"/>
      <c r="N132" s="95"/>
      <c r="O132" s="95"/>
      <c r="P132" s="95"/>
      <c r="Q132" s="95"/>
      <c r="R132" s="95"/>
      <c r="S132" s="95"/>
      <c r="T132" s="95"/>
      <c r="U132" s="95"/>
      <c r="V132" s="95"/>
      <c r="W132" s="95"/>
      <c r="X132" s="95"/>
      <c r="Y132" s="95"/>
      <c r="Z132" s="95"/>
    </row>
    <row r="133" spans="1:26" ht="12.75" customHeight="1">
      <c r="A133" s="95"/>
      <c r="B133" s="95"/>
      <c r="C133" s="95"/>
      <c r="D133" s="95"/>
      <c r="E133" s="95"/>
      <c r="F133" s="95"/>
      <c r="G133" s="95"/>
      <c r="H133" s="95"/>
      <c r="I133" s="95"/>
      <c r="J133" s="95"/>
      <c r="K133" s="95"/>
      <c r="L133" s="95"/>
      <c r="M133" s="95"/>
      <c r="N133" s="95"/>
      <c r="O133" s="95"/>
      <c r="P133" s="95"/>
      <c r="Q133" s="95"/>
      <c r="R133" s="95"/>
      <c r="S133" s="95"/>
      <c r="T133" s="95"/>
      <c r="U133" s="95"/>
      <c r="V133" s="95"/>
      <c r="W133" s="95"/>
      <c r="X133" s="95"/>
      <c r="Y133" s="95"/>
      <c r="Z133" s="95"/>
    </row>
    <row r="134" spans="1:26" ht="12.75" customHeight="1">
      <c r="A134" s="95"/>
      <c r="B134" s="95"/>
      <c r="C134" s="95"/>
      <c r="D134" s="95"/>
      <c r="E134" s="95"/>
      <c r="F134" s="95"/>
      <c r="G134" s="95"/>
      <c r="H134" s="95"/>
      <c r="I134" s="95"/>
      <c r="J134" s="95"/>
      <c r="K134" s="95"/>
      <c r="L134" s="95"/>
      <c r="M134" s="95"/>
      <c r="N134" s="95"/>
      <c r="O134" s="95"/>
      <c r="P134" s="95"/>
      <c r="Q134" s="95"/>
      <c r="R134" s="95"/>
      <c r="S134" s="95"/>
      <c r="T134" s="95"/>
      <c r="U134" s="95"/>
      <c r="V134" s="95"/>
      <c r="W134" s="95"/>
      <c r="X134" s="95"/>
      <c r="Y134" s="95"/>
      <c r="Z134" s="95"/>
    </row>
    <row r="135" spans="1:26" ht="12.75" customHeight="1">
      <c r="A135" s="95"/>
      <c r="B135" s="95"/>
      <c r="C135" s="95"/>
      <c r="D135" s="95"/>
      <c r="E135" s="95"/>
      <c r="F135" s="95"/>
      <c r="G135" s="95"/>
      <c r="H135" s="95"/>
      <c r="I135" s="95"/>
      <c r="J135" s="95"/>
      <c r="K135" s="95"/>
      <c r="L135" s="95"/>
      <c r="M135" s="95"/>
      <c r="N135" s="95"/>
      <c r="O135" s="95"/>
      <c r="P135" s="95"/>
      <c r="Q135" s="95"/>
      <c r="R135" s="95"/>
      <c r="S135" s="95"/>
      <c r="T135" s="95"/>
      <c r="U135" s="95"/>
      <c r="V135" s="95"/>
      <c r="W135" s="95"/>
      <c r="X135" s="95"/>
      <c r="Y135" s="95"/>
      <c r="Z135" s="95"/>
    </row>
    <row r="136" spans="1:26" ht="12.75" customHeight="1">
      <c r="A136" s="95"/>
      <c r="B136" s="95"/>
      <c r="C136" s="95"/>
      <c r="D136" s="95"/>
      <c r="E136" s="95"/>
      <c r="F136" s="95"/>
      <c r="G136" s="95"/>
      <c r="H136" s="95"/>
      <c r="I136" s="95"/>
      <c r="J136" s="95"/>
      <c r="K136" s="95"/>
      <c r="L136" s="95"/>
      <c r="M136" s="95"/>
      <c r="N136" s="95"/>
      <c r="O136" s="95"/>
      <c r="P136" s="95"/>
      <c r="Q136" s="95"/>
      <c r="R136" s="95"/>
      <c r="S136" s="95"/>
      <c r="T136" s="95"/>
      <c r="U136" s="95"/>
      <c r="V136" s="95"/>
      <c r="W136" s="95"/>
      <c r="X136" s="95"/>
      <c r="Y136" s="95"/>
      <c r="Z136" s="95"/>
    </row>
    <row r="137" spans="1:26" ht="12.75" customHeight="1">
      <c r="A137" s="95"/>
      <c r="B137" s="95"/>
      <c r="C137" s="95"/>
      <c r="D137" s="95"/>
      <c r="E137" s="95"/>
      <c r="F137" s="95"/>
      <c r="G137" s="95"/>
      <c r="H137" s="95"/>
      <c r="I137" s="95"/>
      <c r="J137" s="95"/>
      <c r="K137" s="95"/>
      <c r="L137" s="95"/>
      <c r="M137" s="95"/>
      <c r="N137" s="95"/>
      <c r="O137" s="95"/>
      <c r="P137" s="95"/>
      <c r="Q137" s="95"/>
      <c r="R137" s="95"/>
      <c r="S137" s="95"/>
      <c r="T137" s="95"/>
      <c r="U137" s="95"/>
      <c r="V137" s="95"/>
      <c r="W137" s="95"/>
      <c r="X137" s="95"/>
      <c r="Y137" s="95"/>
      <c r="Z137" s="95"/>
    </row>
    <row r="138" spans="1:26" ht="12.75" customHeight="1">
      <c r="A138" s="95"/>
      <c r="B138" s="95"/>
      <c r="C138" s="95"/>
      <c r="D138" s="95"/>
      <c r="E138" s="95"/>
      <c r="F138" s="95"/>
      <c r="G138" s="95"/>
      <c r="H138" s="95"/>
      <c r="I138" s="95"/>
      <c r="J138" s="95"/>
      <c r="K138" s="95"/>
      <c r="L138" s="95"/>
      <c r="M138" s="95"/>
      <c r="N138" s="95"/>
      <c r="O138" s="95"/>
      <c r="P138" s="95"/>
      <c r="Q138" s="95"/>
      <c r="R138" s="95"/>
      <c r="S138" s="95"/>
      <c r="T138" s="95"/>
      <c r="U138" s="95"/>
      <c r="V138" s="95"/>
      <c r="W138" s="95"/>
      <c r="X138" s="95"/>
      <c r="Y138" s="95"/>
      <c r="Z138" s="95"/>
    </row>
    <row r="139" spans="1:26" ht="12.75" customHeight="1">
      <c r="A139" s="95"/>
      <c r="B139" s="95"/>
      <c r="C139" s="95"/>
      <c r="D139" s="95"/>
      <c r="E139" s="95"/>
      <c r="F139" s="95"/>
      <c r="G139" s="95"/>
      <c r="H139" s="95"/>
      <c r="I139" s="95"/>
      <c r="J139" s="95"/>
      <c r="K139" s="95"/>
      <c r="L139" s="95"/>
      <c r="M139" s="95"/>
      <c r="N139" s="95"/>
      <c r="O139" s="95"/>
      <c r="P139" s="95"/>
      <c r="Q139" s="95"/>
      <c r="R139" s="95"/>
      <c r="S139" s="95"/>
      <c r="T139" s="95"/>
      <c r="U139" s="95"/>
      <c r="V139" s="95"/>
      <c r="W139" s="95"/>
      <c r="X139" s="95"/>
      <c r="Y139" s="95"/>
      <c r="Z139" s="95"/>
    </row>
    <row r="140" spans="1:26" ht="12.75" customHeight="1">
      <c r="A140" s="95"/>
      <c r="B140" s="95"/>
      <c r="C140" s="95"/>
      <c r="D140" s="95"/>
      <c r="E140" s="95"/>
      <c r="F140" s="95"/>
      <c r="G140" s="95"/>
      <c r="H140" s="95"/>
      <c r="I140" s="95"/>
      <c r="J140" s="95"/>
      <c r="K140" s="95"/>
      <c r="L140" s="95"/>
      <c r="M140" s="95"/>
      <c r="N140" s="95"/>
      <c r="O140" s="95"/>
      <c r="P140" s="95"/>
      <c r="Q140" s="95"/>
      <c r="R140" s="95"/>
      <c r="S140" s="95"/>
      <c r="T140" s="95"/>
      <c r="U140" s="95"/>
      <c r="V140" s="95"/>
      <c r="W140" s="95"/>
      <c r="X140" s="95"/>
      <c r="Y140" s="95"/>
      <c r="Z140" s="95"/>
    </row>
    <row r="141" spans="1:26" ht="12.75" customHeight="1">
      <c r="A141" s="95"/>
      <c r="B141" s="95"/>
      <c r="C141" s="95"/>
      <c r="D141" s="95"/>
      <c r="E141" s="95"/>
      <c r="F141" s="95"/>
      <c r="G141" s="95"/>
      <c r="H141" s="95"/>
      <c r="I141" s="95"/>
      <c r="J141" s="95"/>
      <c r="K141" s="95"/>
      <c r="L141" s="95"/>
      <c r="M141" s="95"/>
      <c r="N141" s="95"/>
      <c r="O141" s="95"/>
      <c r="P141" s="95"/>
      <c r="Q141" s="95"/>
      <c r="R141" s="95"/>
      <c r="S141" s="95"/>
      <c r="T141" s="95"/>
      <c r="U141" s="95"/>
      <c r="V141" s="95"/>
      <c r="W141" s="95"/>
      <c r="X141" s="95"/>
      <c r="Y141" s="95"/>
      <c r="Z141" s="95"/>
    </row>
    <row r="142" spans="1:26" ht="12.75" customHeight="1">
      <c r="A142" s="95"/>
      <c r="B142" s="95"/>
      <c r="C142" s="95"/>
      <c r="D142" s="95"/>
      <c r="E142" s="95"/>
      <c r="F142" s="95"/>
      <c r="G142" s="95"/>
      <c r="H142" s="95"/>
      <c r="I142" s="95"/>
      <c r="J142" s="95"/>
      <c r="K142" s="95"/>
      <c r="L142" s="95"/>
      <c r="M142" s="95"/>
      <c r="N142" s="95"/>
      <c r="O142" s="95"/>
      <c r="P142" s="95"/>
      <c r="Q142" s="95"/>
      <c r="R142" s="95"/>
      <c r="S142" s="95"/>
      <c r="T142" s="95"/>
      <c r="U142" s="95"/>
      <c r="V142" s="95"/>
      <c r="W142" s="95"/>
      <c r="X142" s="95"/>
      <c r="Y142" s="95"/>
      <c r="Z142" s="95"/>
    </row>
    <row r="143" spans="1:26" ht="12.75" customHeight="1">
      <c r="A143" s="95"/>
      <c r="B143" s="95"/>
      <c r="C143" s="95"/>
      <c r="D143" s="95"/>
      <c r="E143" s="95"/>
      <c r="F143" s="95"/>
      <c r="G143" s="95"/>
      <c r="H143" s="95"/>
      <c r="I143" s="95"/>
      <c r="J143" s="95"/>
      <c r="K143" s="95"/>
      <c r="L143" s="95"/>
      <c r="M143" s="95"/>
      <c r="N143" s="95"/>
      <c r="O143" s="95"/>
      <c r="P143" s="95"/>
      <c r="Q143" s="95"/>
      <c r="R143" s="95"/>
      <c r="S143" s="95"/>
      <c r="T143" s="95"/>
      <c r="U143" s="95"/>
      <c r="V143" s="95"/>
      <c r="W143" s="95"/>
      <c r="X143" s="95"/>
      <c r="Y143" s="95"/>
      <c r="Z143" s="95"/>
    </row>
    <row r="144" spans="1:26" ht="12.75" customHeight="1">
      <c r="A144" s="95"/>
      <c r="B144" s="95"/>
      <c r="C144" s="95"/>
      <c r="D144" s="95"/>
      <c r="E144" s="95"/>
      <c r="F144" s="95"/>
      <c r="G144" s="95"/>
      <c r="H144" s="95"/>
      <c r="I144" s="95"/>
      <c r="J144" s="95"/>
      <c r="K144" s="95"/>
      <c r="L144" s="95"/>
      <c r="M144" s="95"/>
      <c r="N144" s="95"/>
      <c r="O144" s="95"/>
      <c r="P144" s="95"/>
      <c r="Q144" s="95"/>
      <c r="R144" s="95"/>
      <c r="S144" s="95"/>
      <c r="T144" s="95"/>
      <c r="U144" s="95"/>
      <c r="V144" s="95"/>
      <c r="W144" s="95"/>
      <c r="X144" s="95"/>
      <c r="Y144" s="95"/>
      <c r="Z144" s="95"/>
    </row>
    <row r="145" spans="1:26" ht="12.75" customHeight="1">
      <c r="A145" s="95"/>
      <c r="B145" s="95"/>
      <c r="C145" s="95"/>
      <c r="D145" s="95"/>
      <c r="E145" s="95"/>
      <c r="F145" s="95"/>
      <c r="G145" s="95"/>
      <c r="H145" s="95"/>
      <c r="I145" s="95"/>
      <c r="J145" s="95"/>
      <c r="K145" s="95"/>
      <c r="L145" s="95"/>
      <c r="M145" s="95"/>
      <c r="N145" s="95"/>
      <c r="O145" s="95"/>
      <c r="P145" s="95"/>
      <c r="Q145" s="95"/>
      <c r="R145" s="95"/>
      <c r="S145" s="95"/>
      <c r="T145" s="95"/>
      <c r="U145" s="95"/>
      <c r="V145" s="95"/>
      <c r="W145" s="95"/>
      <c r="X145" s="95"/>
      <c r="Y145" s="95"/>
      <c r="Z145" s="95"/>
    </row>
    <row r="146" spans="1:26" ht="12.75" customHeight="1">
      <c r="A146" s="95"/>
      <c r="B146" s="95"/>
      <c r="C146" s="95"/>
      <c r="D146" s="95"/>
      <c r="E146" s="95"/>
      <c r="F146" s="95"/>
      <c r="G146" s="95"/>
      <c r="H146" s="95"/>
      <c r="I146" s="95"/>
      <c r="J146" s="95"/>
      <c r="K146" s="95"/>
      <c r="L146" s="95"/>
      <c r="M146" s="95"/>
      <c r="N146" s="95"/>
      <c r="O146" s="95"/>
      <c r="P146" s="95"/>
      <c r="Q146" s="95"/>
      <c r="R146" s="95"/>
      <c r="S146" s="95"/>
      <c r="T146" s="95"/>
      <c r="U146" s="95"/>
      <c r="V146" s="95"/>
      <c r="W146" s="95"/>
      <c r="X146" s="95"/>
      <c r="Y146" s="95"/>
      <c r="Z146" s="95"/>
    </row>
    <row r="147" spans="1:26" ht="12.75" customHeight="1">
      <c r="A147" s="95"/>
      <c r="B147" s="95"/>
      <c r="C147" s="95"/>
      <c r="D147" s="95"/>
      <c r="E147" s="95"/>
      <c r="F147" s="95"/>
      <c r="G147" s="95"/>
      <c r="H147" s="95"/>
      <c r="I147" s="95"/>
      <c r="J147" s="95"/>
      <c r="K147" s="95"/>
      <c r="L147" s="95"/>
      <c r="M147" s="95"/>
      <c r="N147" s="95"/>
      <c r="O147" s="95"/>
      <c r="P147" s="95"/>
      <c r="Q147" s="95"/>
      <c r="R147" s="95"/>
      <c r="S147" s="95"/>
      <c r="T147" s="95"/>
      <c r="U147" s="95"/>
      <c r="V147" s="95"/>
      <c r="W147" s="95"/>
      <c r="X147" s="95"/>
      <c r="Y147" s="95"/>
      <c r="Z147" s="95"/>
    </row>
    <row r="148" spans="1:26" ht="12.75" customHeight="1">
      <c r="A148" s="95"/>
      <c r="B148" s="95"/>
      <c r="C148" s="95"/>
      <c r="D148" s="95"/>
      <c r="E148" s="95"/>
      <c r="F148" s="95"/>
      <c r="G148" s="95"/>
      <c r="H148" s="95"/>
      <c r="I148" s="95"/>
      <c r="J148" s="95"/>
      <c r="K148" s="95"/>
      <c r="L148" s="95"/>
      <c r="M148" s="95"/>
      <c r="N148" s="95"/>
      <c r="O148" s="95"/>
      <c r="P148" s="95"/>
      <c r="Q148" s="95"/>
      <c r="R148" s="95"/>
      <c r="S148" s="95"/>
      <c r="T148" s="95"/>
      <c r="U148" s="95"/>
      <c r="V148" s="95"/>
      <c r="W148" s="95"/>
      <c r="X148" s="95"/>
      <c r="Y148" s="95"/>
      <c r="Z148" s="95"/>
    </row>
    <row r="149" spans="1:26" ht="12.75" customHeight="1">
      <c r="A149" s="95"/>
      <c r="B149" s="95"/>
      <c r="C149" s="95"/>
      <c r="D149" s="95"/>
      <c r="E149" s="95"/>
      <c r="F149" s="95"/>
      <c r="G149" s="95"/>
      <c r="H149" s="95"/>
      <c r="I149" s="95"/>
      <c r="J149" s="95"/>
      <c r="K149" s="95"/>
      <c r="L149" s="95"/>
      <c r="M149" s="95"/>
      <c r="N149" s="95"/>
      <c r="O149" s="95"/>
      <c r="P149" s="95"/>
      <c r="Q149" s="95"/>
      <c r="R149" s="95"/>
      <c r="S149" s="95"/>
      <c r="T149" s="95"/>
      <c r="U149" s="95"/>
      <c r="V149" s="95"/>
      <c r="W149" s="95"/>
      <c r="X149" s="95"/>
      <c r="Y149" s="95"/>
      <c r="Z149" s="95"/>
    </row>
    <row r="150" spans="1:26" ht="12.75" customHeight="1">
      <c r="A150" s="95"/>
      <c r="B150" s="95"/>
      <c r="C150" s="95"/>
      <c r="D150" s="95"/>
      <c r="E150" s="95"/>
      <c r="F150" s="95"/>
      <c r="G150" s="95"/>
      <c r="H150" s="95"/>
      <c r="I150" s="95"/>
      <c r="J150" s="95"/>
      <c r="K150" s="95"/>
      <c r="L150" s="95"/>
      <c r="M150" s="95"/>
      <c r="N150" s="95"/>
      <c r="O150" s="95"/>
      <c r="P150" s="95"/>
      <c r="Q150" s="95"/>
      <c r="R150" s="95"/>
      <c r="S150" s="95"/>
      <c r="T150" s="95"/>
      <c r="U150" s="95"/>
      <c r="V150" s="95"/>
      <c r="W150" s="95"/>
      <c r="X150" s="95"/>
      <c r="Y150" s="95"/>
      <c r="Z150" s="95"/>
    </row>
    <row r="151" spans="1:26" ht="12.75" customHeight="1">
      <c r="A151" s="95"/>
      <c r="B151" s="95"/>
      <c r="C151" s="95"/>
      <c r="D151" s="95"/>
      <c r="E151" s="95"/>
      <c r="F151" s="95"/>
      <c r="G151" s="95"/>
      <c r="H151" s="95"/>
      <c r="I151" s="95"/>
      <c r="J151" s="95"/>
      <c r="K151" s="95"/>
      <c r="L151" s="95"/>
      <c r="M151" s="95"/>
      <c r="N151" s="95"/>
      <c r="O151" s="95"/>
      <c r="P151" s="95"/>
      <c r="Q151" s="95"/>
      <c r="R151" s="95"/>
      <c r="S151" s="95"/>
      <c r="T151" s="95"/>
      <c r="U151" s="95"/>
      <c r="V151" s="95"/>
      <c r="W151" s="95"/>
      <c r="X151" s="95"/>
      <c r="Y151" s="95"/>
      <c r="Z151" s="95"/>
    </row>
    <row r="152" spans="1:26" ht="12.75" customHeight="1">
      <c r="A152" s="95"/>
      <c r="B152" s="95"/>
      <c r="C152" s="95"/>
      <c r="D152" s="95"/>
      <c r="E152" s="95"/>
      <c r="F152" s="95"/>
      <c r="G152" s="95"/>
      <c r="H152" s="95"/>
      <c r="I152" s="95"/>
      <c r="J152" s="95"/>
      <c r="K152" s="95"/>
      <c r="L152" s="95"/>
      <c r="M152" s="95"/>
      <c r="N152" s="95"/>
      <c r="O152" s="95"/>
      <c r="P152" s="95"/>
      <c r="Q152" s="95"/>
      <c r="R152" s="95"/>
      <c r="S152" s="95"/>
      <c r="T152" s="95"/>
      <c r="U152" s="95"/>
      <c r="V152" s="95"/>
      <c r="W152" s="95"/>
      <c r="X152" s="95"/>
      <c r="Y152" s="95"/>
      <c r="Z152" s="95"/>
    </row>
    <row r="153" spans="1:26" ht="12.75" customHeight="1">
      <c r="A153" s="95"/>
      <c r="B153" s="95"/>
      <c r="C153" s="95"/>
      <c r="D153" s="95"/>
      <c r="E153" s="95"/>
      <c r="F153" s="95"/>
      <c r="G153" s="95"/>
      <c r="H153" s="95"/>
      <c r="I153" s="95"/>
      <c r="J153" s="95"/>
      <c r="K153" s="95"/>
      <c r="L153" s="95"/>
      <c r="M153" s="95"/>
      <c r="N153" s="95"/>
      <c r="O153" s="95"/>
      <c r="P153" s="95"/>
      <c r="Q153" s="95"/>
      <c r="R153" s="95"/>
      <c r="S153" s="95"/>
      <c r="T153" s="95"/>
      <c r="U153" s="95"/>
      <c r="V153" s="95"/>
      <c r="W153" s="95"/>
      <c r="X153" s="95"/>
      <c r="Y153" s="95"/>
      <c r="Z153" s="95"/>
    </row>
    <row r="154" spans="1:26" ht="12.75" customHeight="1">
      <c r="A154" s="95"/>
      <c r="B154" s="95"/>
      <c r="C154" s="95"/>
      <c r="D154" s="95"/>
      <c r="E154" s="95"/>
      <c r="F154" s="95"/>
      <c r="G154" s="95"/>
      <c r="H154" s="95"/>
      <c r="I154" s="95"/>
      <c r="J154" s="95"/>
      <c r="K154" s="95"/>
      <c r="L154" s="95"/>
      <c r="M154" s="95"/>
      <c r="N154" s="95"/>
      <c r="O154" s="95"/>
      <c r="P154" s="95"/>
      <c r="Q154" s="95"/>
      <c r="R154" s="95"/>
      <c r="S154" s="95"/>
      <c r="T154" s="95"/>
      <c r="U154" s="95"/>
      <c r="V154" s="95"/>
      <c r="W154" s="95"/>
      <c r="X154" s="95"/>
      <c r="Y154" s="95"/>
      <c r="Z154" s="95"/>
    </row>
    <row r="155" spans="1:26" ht="12.75" customHeight="1">
      <c r="A155" s="95"/>
      <c r="B155" s="95"/>
      <c r="C155" s="95"/>
      <c r="D155" s="95"/>
      <c r="E155" s="95"/>
      <c r="F155" s="95"/>
      <c r="G155" s="95"/>
      <c r="H155" s="95"/>
      <c r="I155" s="95"/>
      <c r="J155" s="95"/>
      <c r="K155" s="95"/>
      <c r="L155" s="95"/>
      <c r="M155" s="95"/>
      <c r="N155" s="95"/>
      <c r="O155" s="95"/>
      <c r="P155" s="95"/>
      <c r="Q155" s="95"/>
      <c r="R155" s="95"/>
      <c r="S155" s="95"/>
      <c r="T155" s="95"/>
      <c r="U155" s="95"/>
      <c r="V155" s="95"/>
      <c r="W155" s="95"/>
      <c r="X155" s="95"/>
      <c r="Y155" s="95"/>
      <c r="Z155" s="95"/>
    </row>
    <row r="156" spans="1:26" ht="12.75" customHeight="1">
      <c r="A156" s="95"/>
      <c r="B156" s="95"/>
      <c r="C156" s="95"/>
      <c r="D156" s="95"/>
      <c r="E156" s="95"/>
      <c r="F156" s="95"/>
      <c r="G156" s="95"/>
      <c r="H156" s="95"/>
      <c r="I156" s="95"/>
      <c r="J156" s="95"/>
      <c r="K156" s="95"/>
      <c r="L156" s="95"/>
      <c r="M156" s="95"/>
      <c r="N156" s="95"/>
      <c r="O156" s="95"/>
      <c r="P156" s="95"/>
      <c r="Q156" s="95"/>
      <c r="R156" s="95"/>
      <c r="S156" s="95"/>
      <c r="T156" s="95"/>
      <c r="U156" s="95"/>
      <c r="V156" s="95"/>
      <c r="W156" s="95"/>
      <c r="X156" s="95"/>
      <c r="Y156" s="95"/>
      <c r="Z156" s="95"/>
    </row>
    <row r="157" spans="1:26" ht="12.75" customHeight="1">
      <c r="A157" s="95"/>
      <c r="B157" s="95"/>
      <c r="C157" s="95"/>
      <c r="D157" s="95"/>
      <c r="E157" s="95"/>
      <c r="F157" s="95"/>
      <c r="G157" s="95"/>
      <c r="H157" s="95"/>
      <c r="I157" s="95"/>
      <c r="J157" s="95"/>
      <c r="K157" s="95"/>
      <c r="L157" s="95"/>
      <c r="M157" s="95"/>
      <c r="N157" s="95"/>
      <c r="O157" s="95"/>
      <c r="P157" s="95"/>
      <c r="Q157" s="95"/>
      <c r="R157" s="95"/>
      <c r="S157" s="95"/>
      <c r="T157" s="95"/>
      <c r="U157" s="95"/>
      <c r="V157" s="95"/>
      <c r="W157" s="95"/>
      <c r="X157" s="95"/>
      <c r="Y157" s="95"/>
      <c r="Z157" s="95"/>
    </row>
    <row r="158" spans="1:26" ht="12.75" customHeight="1">
      <c r="A158" s="95"/>
      <c r="B158" s="95"/>
      <c r="C158" s="95"/>
      <c r="D158" s="95"/>
      <c r="E158" s="95"/>
      <c r="F158" s="95"/>
      <c r="G158" s="95"/>
      <c r="H158" s="95"/>
      <c r="I158" s="95"/>
      <c r="J158" s="95"/>
      <c r="K158" s="95"/>
      <c r="L158" s="95"/>
      <c r="M158" s="95"/>
      <c r="N158" s="95"/>
      <c r="O158" s="95"/>
      <c r="P158" s="95"/>
      <c r="Q158" s="95"/>
      <c r="R158" s="95"/>
      <c r="S158" s="95"/>
      <c r="T158" s="95"/>
      <c r="U158" s="95"/>
      <c r="V158" s="95"/>
      <c r="W158" s="95"/>
      <c r="X158" s="95"/>
      <c r="Y158" s="95"/>
      <c r="Z158" s="95"/>
    </row>
    <row r="159" spans="1:26" ht="12.75" customHeight="1">
      <c r="A159" s="95"/>
      <c r="B159" s="95"/>
      <c r="C159" s="95"/>
      <c r="D159" s="95"/>
      <c r="E159" s="95"/>
      <c r="F159" s="95"/>
      <c r="G159" s="95"/>
      <c r="H159" s="95"/>
      <c r="I159" s="95"/>
      <c r="J159" s="95"/>
      <c r="K159" s="95"/>
      <c r="L159" s="95"/>
      <c r="M159" s="95"/>
      <c r="N159" s="95"/>
      <c r="O159" s="95"/>
      <c r="P159" s="95"/>
      <c r="Q159" s="95"/>
      <c r="R159" s="95"/>
      <c r="S159" s="95"/>
      <c r="T159" s="95"/>
      <c r="U159" s="95"/>
      <c r="V159" s="95"/>
      <c r="W159" s="95"/>
      <c r="X159" s="95"/>
      <c r="Y159" s="95"/>
      <c r="Z159" s="95"/>
    </row>
    <row r="160" spans="1:26" ht="12.75" customHeight="1">
      <c r="A160" s="95"/>
      <c r="B160" s="95"/>
      <c r="C160" s="95"/>
      <c r="D160" s="95"/>
      <c r="E160" s="95"/>
      <c r="F160" s="95"/>
      <c r="G160" s="95"/>
      <c r="H160" s="95"/>
      <c r="I160" s="95"/>
      <c r="J160" s="95"/>
      <c r="K160" s="95"/>
      <c r="L160" s="95"/>
      <c r="M160" s="95"/>
      <c r="N160" s="95"/>
      <c r="O160" s="95"/>
      <c r="P160" s="95"/>
      <c r="Q160" s="95"/>
      <c r="R160" s="95"/>
      <c r="S160" s="95"/>
      <c r="T160" s="95"/>
      <c r="U160" s="95"/>
      <c r="V160" s="95"/>
      <c r="W160" s="95"/>
      <c r="X160" s="95"/>
      <c r="Y160" s="95"/>
      <c r="Z160" s="95"/>
    </row>
    <row r="161" spans="1:26" ht="12.75" customHeight="1">
      <c r="A161" s="95"/>
      <c r="B161" s="95"/>
      <c r="C161" s="95"/>
      <c r="D161" s="95"/>
      <c r="E161" s="95"/>
      <c r="F161" s="95"/>
      <c r="G161" s="95"/>
      <c r="H161" s="95"/>
      <c r="I161" s="95"/>
      <c r="J161" s="95"/>
      <c r="K161" s="95"/>
      <c r="L161" s="95"/>
      <c r="M161" s="95"/>
      <c r="N161" s="95"/>
      <c r="O161" s="95"/>
      <c r="P161" s="95"/>
      <c r="Q161" s="95"/>
      <c r="R161" s="95"/>
      <c r="S161" s="95"/>
      <c r="T161" s="95"/>
      <c r="U161" s="95"/>
      <c r="V161" s="95"/>
      <c r="W161" s="95"/>
      <c r="X161" s="95"/>
      <c r="Y161" s="95"/>
      <c r="Z161" s="95"/>
    </row>
    <row r="162" spans="1:26" ht="12.75" customHeight="1">
      <c r="A162" s="95"/>
      <c r="B162" s="95"/>
      <c r="C162" s="95"/>
      <c r="D162" s="95"/>
      <c r="E162" s="95"/>
      <c r="F162" s="95"/>
      <c r="G162" s="95"/>
      <c r="H162" s="95"/>
      <c r="I162" s="95"/>
      <c r="J162" s="95"/>
      <c r="K162" s="95"/>
      <c r="L162" s="95"/>
      <c r="M162" s="95"/>
      <c r="N162" s="95"/>
      <c r="O162" s="95"/>
      <c r="P162" s="95"/>
      <c r="Q162" s="95"/>
      <c r="R162" s="95"/>
      <c r="S162" s="95"/>
      <c r="T162" s="95"/>
      <c r="U162" s="95"/>
      <c r="V162" s="95"/>
      <c r="W162" s="95"/>
      <c r="X162" s="95"/>
      <c r="Y162" s="95"/>
      <c r="Z162" s="95"/>
    </row>
    <row r="163" spans="1:26" ht="12.75" customHeight="1">
      <c r="A163" s="95"/>
      <c r="B163" s="95"/>
      <c r="C163" s="95"/>
      <c r="D163" s="95"/>
      <c r="E163" s="95"/>
      <c r="F163" s="95"/>
      <c r="G163" s="95"/>
      <c r="H163" s="95"/>
      <c r="I163" s="95"/>
      <c r="J163" s="95"/>
      <c r="K163" s="95"/>
      <c r="L163" s="95"/>
      <c r="M163" s="95"/>
      <c r="N163" s="95"/>
      <c r="O163" s="95"/>
      <c r="P163" s="95"/>
      <c r="Q163" s="95"/>
      <c r="R163" s="95"/>
      <c r="S163" s="95"/>
      <c r="T163" s="95"/>
      <c r="U163" s="95"/>
      <c r="V163" s="95"/>
      <c r="W163" s="95"/>
      <c r="X163" s="95"/>
      <c r="Y163" s="95"/>
      <c r="Z163" s="95"/>
    </row>
    <row r="164" spans="1:26" ht="12.75" customHeight="1">
      <c r="A164" s="95"/>
      <c r="B164" s="95"/>
      <c r="C164" s="95"/>
      <c r="D164" s="95"/>
      <c r="E164" s="95"/>
      <c r="F164" s="95"/>
      <c r="G164" s="95"/>
      <c r="H164" s="95"/>
      <c r="I164" s="95"/>
      <c r="J164" s="95"/>
      <c r="K164" s="95"/>
      <c r="L164" s="95"/>
      <c r="M164" s="95"/>
      <c r="N164" s="95"/>
      <c r="O164" s="95"/>
      <c r="P164" s="95"/>
      <c r="Q164" s="95"/>
      <c r="R164" s="95"/>
      <c r="S164" s="95"/>
      <c r="T164" s="95"/>
      <c r="U164" s="95"/>
      <c r="V164" s="95"/>
      <c r="W164" s="95"/>
      <c r="X164" s="95"/>
      <c r="Y164" s="95"/>
      <c r="Z164" s="95"/>
    </row>
    <row r="165" spans="1:26" ht="12.75" customHeight="1">
      <c r="A165" s="95"/>
      <c r="B165" s="95"/>
      <c r="C165" s="95"/>
      <c r="D165" s="95"/>
      <c r="E165" s="95"/>
      <c r="F165" s="95"/>
      <c r="G165" s="95"/>
      <c r="H165" s="95"/>
      <c r="I165" s="95"/>
      <c r="J165" s="95"/>
      <c r="K165" s="95"/>
      <c r="L165" s="95"/>
      <c r="M165" s="95"/>
      <c r="N165" s="95"/>
      <c r="O165" s="95"/>
      <c r="P165" s="95"/>
      <c r="Q165" s="95"/>
      <c r="R165" s="95"/>
      <c r="S165" s="95"/>
      <c r="T165" s="95"/>
      <c r="U165" s="95"/>
      <c r="V165" s="95"/>
      <c r="W165" s="95"/>
      <c r="X165" s="95"/>
      <c r="Y165" s="95"/>
      <c r="Z165" s="95"/>
    </row>
    <row r="166" spans="1:26" ht="12.75" customHeight="1">
      <c r="A166" s="95"/>
      <c r="B166" s="95"/>
      <c r="C166" s="95"/>
      <c r="D166" s="95"/>
      <c r="E166" s="95"/>
      <c r="F166" s="95"/>
      <c r="G166" s="95"/>
      <c r="H166" s="95"/>
      <c r="I166" s="95"/>
      <c r="J166" s="95"/>
      <c r="K166" s="95"/>
      <c r="L166" s="95"/>
      <c r="M166" s="95"/>
      <c r="N166" s="95"/>
      <c r="O166" s="95"/>
      <c r="P166" s="95"/>
      <c r="Q166" s="95"/>
      <c r="R166" s="95"/>
      <c r="S166" s="95"/>
      <c r="T166" s="95"/>
      <c r="U166" s="95"/>
      <c r="V166" s="95"/>
      <c r="W166" s="95"/>
      <c r="X166" s="95"/>
      <c r="Y166" s="95"/>
      <c r="Z166" s="95"/>
    </row>
    <row r="167" spans="1:26" ht="12.75" customHeight="1">
      <c r="A167" s="95"/>
      <c r="B167" s="95"/>
      <c r="C167" s="95"/>
      <c r="D167" s="95"/>
      <c r="E167" s="95"/>
      <c r="F167" s="95"/>
      <c r="G167" s="95"/>
      <c r="H167" s="95"/>
      <c r="I167" s="95"/>
      <c r="J167" s="95"/>
      <c r="K167" s="95"/>
      <c r="L167" s="95"/>
      <c r="M167" s="95"/>
      <c r="N167" s="95"/>
      <c r="O167" s="95"/>
      <c r="P167" s="95"/>
      <c r="Q167" s="95"/>
      <c r="R167" s="95"/>
      <c r="S167" s="95"/>
      <c r="T167" s="95"/>
      <c r="U167" s="95"/>
      <c r="V167" s="95"/>
      <c r="W167" s="95"/>
      <c r="X167" s="95"/>
      <c r="Y167" s="95"/>
      <c r="Z167" s="95"/>
    </row>
    <row r="168" spans="1:26" ht="12.75" customHeight="1">
      <c r="A168" s="95"/>
      <c r="B168" s="95"/>
      <c r="C168" s="95"/>
      <c r="D168" s="95"/>
      <c r="E168" s="95"/>
      <c r="F168" s="95"/>
      <c r="G168" s="95"/>
      <c r="H168" s="95"/>
      <c r="I168" s="95"/>
      <c r="J168" s="95"/>
      <c r="K168" s="95"/>
      <c r="L168" s="95"/>
      <c r="M168" s="95"/>
      <c r="N168" s="95"/>
      <c r="O168" s="95"/>
      <c r="P168" s="95"/>
      <c r="Q168" s="95"/>
      <c r="R168" s="95"/>
      <c r="S168" s="95"/>
      <c r="T168" s="95"/>
      <c r="U168" s="95"/>
      <c r="V168" s="95"/>
      <c r="W168" s="95"/>
      <c r="X168" s="95"/>
      <c r="Y168" s="95"/>
      <c r="Z168" s="95"/>
    </row>
    <row r="169" spans="1:26" ht="12.75" customHeight="1">
      <c r="A169" s="95"/>
      <c r="B169" s="95"/>
      <c r="C169" s="95"/>
      <c r="D169" s="95"/>
      <c r="E169" s="95"/>
      <c r="F169" s="95"/>
      <c r="G169" s="95"/>
      <c r="H169" s="95"/>
      <c r="I169" s="95"/>
      <c r="J169" s="95"/>
      <c r="K169" s="95"/>
      <c r="L169" s="95"/>
      <c r="M169" s="95"/>
      <c r="N169" s="95"/>
      <c r="O169" s="95"/>
      <c r="P169" s="95"/>
      <c r="Q169" s="95"/>
      <c r="R169" s="95"/>
      <c r="S169" s="95"/>
      <c r="T169" s="95"/>
      <c r="U169" s="95"/>
      <c r="V169" s="95"/>
      <c r="W169" s="95"/>
      <c r="X169" s="95"/>
      <c r="Y169" s="95"/>
      <c r="Z169" s="95"/>
    </row>
    <row r="170" spans="1:26" ht="12.75" customHeight="1">
      <c r="A170" s="95"/>
      <c r="B170" s="95"/>
      <c r="C170" s="95"/>
      <c r="D170" s="95"/>
      <c r="E170" s="95"/>
      <c r="F170" s="95"/>
      <c r="G170" s="95"/>
      <c r="H170" s="95"/>
      <c r="I170" s="95"/>
      <c r="J170" s="95"/>
      <c r="K170" s="95"/>
      <c r="L170" s="95"/>
      <c r="M170" s="95"/>
      <c r="N170" s="95"/>
      <c r="O170" s="95"/>
      <c r="P170" s="95"/>
      <c r="Q170" s="95"/>
      <c r="R170" s="95"/>
      <c r="S170" s="95"/>
      <c r="T170" s="95"/>
      <c r="U170" s="95"/>
      <c r="V170" s="95"/>
      <c r="W170" s="95"/>
      <c r="X170" s="95"/>
      <c r="Y170" s="95"/>
      <c r="Z170" s="95"/>
    </row>
    <row r="171" spans="1:26" ht="12.75" customHeight="1">
      <c r="A171" s="95"/>
      <c r="B171" s="95"/>
      <c r="C171" s="95"/>
      <c r="D171" s="95"/>
      <c r="E171" s="95"/>
      <c r="F171" s="95"/>
      <c r="G171" s="95"/>
      <c r="H171" s="95"/>
      <c r="I171" s="95"/>
      <c r="J171" s="95"/>
      <c r="K171" s="95"/>
      <c r="L171" s="95"/>
      <c r="M171" s="95"/>
      <c r="N171" s="95"/>
      <c r="O171" s="95"/>
      <c r="P171" s="95"/>
      <c r="Q171" s="95"/>
      <c r="R171" s="95"/>
      <c r="S171" s="95"/>
      <c r="T171" s="95"/>
      <c r="U171" s="95"/>
      <c r="V171" s="95"/>
      <c r="W171" s="95"/>
      <c r="X171" s="95"/>
      <c r="Y171" s="95"/>
      <c r="Z171" s="95"/>
    </row>
    <row r="172" spans="1:26" ht="12.75" customHeight="1">
      <c r="A172" s="95"/>
      <c r="B172" s="95"/>
      <c r="C172" s="95"/>
      <c r="D172" s="95"/>
      <c r="E172" s="95"/>
      <c r="F172" s="95"/>
      <c r="G172" s="95"/>
      <c r="H172" s="95"/>
      <c r="I172" s="95"/>
      <c r="J172" s="95"/>
      <c r="K172" s="95"/>
      <c r="L172" s="95"/>
      <c r="M172" s="95"/>
      <c r="N172" s="95"/>
      <c r="O172" s="95"/>
      <c r="P172" s="95"/>
      <c r="Q172" s="95"/>
      <c r="R172" s="95"/>
      <c r="S172" s="95"/>
      <c r="T172" s="95"/>
      <c r="U172" s="95"/>
      <c r="V172" s="95"/>
      <c r="W172" s="95"/>
      <c r="X172" s="95"/>
      <c r="Y172" s="95"/>
      <c r="Z172" s="95"/>
    </row>
    <row r="173" spans="1:26" ht="12.75" customHeight="1">
      <c r="A173" s="95"/>
      <c r="B173" s="95"/>
      <c r="C173" s="95"/>
      <c r="D173" s="95"/>
      <c r="E173" s="95"/>
      <c r="F173" s="95"/>
      <c r="G173" s="95"/>
      <c r="H173" s="95"/>
      <c r="I173" s="95"/>
      <c r="J173" s="95"/>
      <c r="K173" s="95"/>
      <c r="L173" s="95"/>
      <c r="M173" s="95"/>
      <c r="N173" s="95"/>
      <c r="O173" s="95"/>
      <c r="P173" s="95"/>
      <c r="Q173" s="95"/>
      <c r="R173" s="95"/>
      <c r="S173" s="95"/>
      <c r="T173" s="95"/>
      <c r="U173" s="95"/>
      <c r="V173" s="95"/>
      <c r="W173" s="95"/>
      <c r="X173" s="95"/>
      <c r="Y173" s="95"/>
      <c r="Z173" s="95"/>
    </row>
    <row r="174" spans="1:26" ht="12.75" customHeight="1">
      <c r="A174" s="95"/>
      <c r="B174" s="95"/>
      <c r="C174" s="95"/>
      <c r="D174" s="95"/>
      <c r="E174" s="95"/>
      <c r="F174" s="95"/>
      <c r="G174" s="95"/>
      <c r="H174" s="95"/>
      <c r="I174" s="95"/>
      <c r="J174" s="95"/>
      <c r="K174" s="95"/>
      <c r="L174" s="95"/>
      <c r="M174" s="95"/>
      <c r="N174" s="95"/>
      <c r="O174" s="95"/>
      <c r="P174" s="95"/>
      <c r="Q174" s="95"/>
      <c r="R174" s="95"/>
      <c r="S174" s="95"/>
      <c r="T174" s="95"/>
      <c r="U174" s="95"/>
      <c r="V174" s="95"/>
      <c r="W174" s="95"/>
      <c r="X174" s="95"/>
      <c r="Y174" s="95"/>
      <c r="Z174" s="95"/>
    </row>
    <row r="175" spans="1:26" ht="12.75" customHeight="1">
      <c r="A175" s="95"/>
      <c r="B175" s="95"/>
      <c r="C175" s="95"/>
      <c r="D175" s="95"/>
      <c r="E175" s="95"/>
      <c r="F175" s="95"/>
      <c r="G175" s="95"/>
      <c r="H175" s="95"/>
      <c r="I175" s="95"/>
      <c r="J175" s="95"/>
      <c r="K175" s="95"/>
      <c r="L175" s="95"/>
      <c r="M175" s="95"/>
      <c r="N175" s="95"/>
      <c r="O175" s="95"/>
      <c r="P175" s="95"/>
      <c r="Q175" s="95"/>
      <c r="R175" s="95"/>
      <c r="S175" s="95"/>
      <c r="T175" s="95"/>
      <c r="U175" s="95"/>
      <c r="V175" s="95"/>
      <c r="W175" s="95"/>
      <c r="X175" s="95"/>
      <c r="Y175" s="95"/>
      <c r="Z175" s="95"/>
    </row>
    <row r="176" spans="1:26" ht="12.75" customHeight="1">
      <c r="A176" s="95"/>
      <c r="B176" s="95"/>
      <c r="C176" s="95"/>
      <c r="D176" s="95"/>
      <c r="E176" s="95"/>
      <c r="F176" s="95"/>
      <c r="G176" s="95"/>
      <c r="H176" s="95"/>
      <c r="I176" s="95"/>
      <c r="J176" s="95"/>
      <c r="K176" s="95"/>
      <c r="L176" s="95"/>
      <c r="M176" s="95"/>
      <c r="N176" s="95"/>
      <c r="O176" s="95"/>
      <c r="P176" s="95"/>
      <c r="Q176" s="95"/>
      <c r="R176" s="95"/>
      <c r="S176" s="95"/>
      <c r="T176" s="95"/>
      <c r="U176" s="95"/>
      <c r="V176" s="95"/>
      <c r="W176" s="95"/>
      <c r="X176" s="95"/>
      <c r="Y176" s="95"/>
      <c r="Z176" s="95"/>
    </row>
    <row r="177" spans="1:26" ht="12.75" customHeight="1">
      <c r="A177" s="95"/>
      <c r="B177" s="95"/>
      <c r="C177" s="95"/>
      <c r="D177" s="95"/>
      <c r="E177" s="95"/>
      <c r="F177" s="95"/>
      <c r="G177" s="95"/>
      <c r="H177" s="95"/>
      <c r="I177" s="95"/>
      <c r="J177" s="95"/>
      <c r="K177" s="95"/>
      <c r="L177" s="95"/>
      <c r="M177" s="95"/>
      <c r="N177" s="95"/>
      <c r="O177" s="95"/>
      <c r="P177" s="95"/>
      <c r="Q177" s="95"/>
      <c r="R177" s="95"/>
      <c r="S177" s="95"/>
      <c r="T177" s="95"/>
      <c r="U177" s="95"/>
      <c r="V177" s="95"/>
      <c r="W177" s="95"/>
      <c r="X177" s="95"/>
      <c r="Y177" s="95"/>
      <c r="Z177" s="95"/>
    </row>
    <row r="178" spans="1:26" ht="12.75" customHeight="1">
      <c r="A178" s="95"/>
      <c r="B178" s="95"/>
      <c r="C178" s="95"/>
      <c r="D178" s="95"/>
      <c r="E178" s="95"/>
      <c r="F178" s="95"/>
      <c r="G178" s="95"/>
      <c r="H178" s="95"/>
      <c r="I178" s="95"/>
      <c r="J178" s="95"/>
      <c r="K178" s="95"/>
      <c r="L178" s="95"/>
      <c r="M178" s="95"/>
      <c r="N178" s="95"/>
      <c r="O178" s="95"/>
      <c r="P178" s="95"/>
      <c r="Q178" s="95"/>
      <c r="R178" s="95"/>
      <c r="S178" s="95"/>
      <c r="T178" s="95"/>
      <c r="U178" s="95"/>
      <c r="V178" s="95"/>
      <c r="W178" s="95"/>
      <c r="X178" s="95"/>
      <c r="Y178" s="95"/>
      <c r="Z178" s="95"/>
    </row>
    <row r="179" spans="1:26" ht="12.75" customHeight="1">
      <c r="A179" s="95"/>
      <c r="B179" s="95"/>
      <c r="C179" s="95"/>
      <c r="D179" s="95"/>
      <c r="E179" s="95"/>
      <c r="F179" s="95"/>
      <c r="G179" s="95"/>
      <c r="H179" s="95"/>
      <c r="I179" s="95"/>
      <c r="J179" s="95"/>
      <c r="K179" s="95"/>
      <c r="L179" s="95"/>
      <c r="M179" s="95"/>
      <c r="N179" s="95"/>
      <c r="O179" s="95"/>
      <c r="P179" s="95"/>
      <c r="Q179" s="95"/>
      <c r="R179" s="95"/>
      <c r="S179" s="95"/>
      <c r="T179" s="95"/>
      <c r="U179" s="95"/>
      <c r="V179" s="95"/>
      <c r="W179" s="95"/>
      <c r="X179" s="95"/>
      <c r="Y179" s="95"/>
      <c r="Z179" s="95"/>
    </row>
    <row r="180" spans="1:26" ht="12.75" customHeight="1">
      <c r="A180" s="95"/>
      <c r="B180" s="95"/>
      <c r="C180" s="95"/>
      <c r="D180" s="95"/>
      <c r="E180" s="95"/>
      <c r="F180" s="95"/>
      <c r="G180" s="95"/>
      <c r="H180" s="95"/>
      <c r="I180" s="95"/>
      <c r="J180" s="95"/>
      <c r="K180" s="95"/>
      <c r="L180" s="95"/>
      <c r="M180" s="95"/>
      <c r="N180" s="95"/>
      <c r="O180" s="95"/>
      <c r="P180" s="95"/>
      <c r="Q180" s="95"/>
      <c r="R180" s="95"/>
      <c r="S180" s="95"/>
      <c r="T180" s="95"/>
      <c r="U180" s="95"/>
      <c r="V180" s="95"/>
      <c r="W180" s="95"/>
      <c r="X180" s="95"/>
      <c r="Y180" s="95"/>
      <c r="Z180" s="95"/>
    </row>
    <row r="181" spans="1:26" ht="12.75" customHeight="1">
      <c r="A181" s="95"/>
      <c r="B181" s="95"/>
      <c r="C181" s="95"/>
      <c r="D181" s="95"/>
      <c r="E181" s="95"/>
      <c r="F181" s="95"/>
      <c r="G181" s="95"/>
      <c r="H181" s="95"/>
      <c r="I181" s="95"/>
      <c r="J181" s="95"/>
      <c r="K181" s="95"/>
      <c r="L181" s="95"/>
      <c r="M181" s="95"/>
      <c r="N181" s="95"/>
      <c r="O181" s="95"/>
      <c r="P181" s="95"/>
      <c r="Q181" s="95"/>
      <c r="R181" s="95"/>
      <c r="S181" s="95"/>
      <c r="T181" s="95"/>
      <c r="U181" s="95"/>
      <c r="V181" s="95"/>
      <c r="W181" s="95"/>
      <c r="X181" s="95"/>
      <c r="Y181" s="95"/>
      <c r="Z181" s="95"/>
    </row>
    <row r="182" spans="1:26" ht="12.75" customHeight="1">
      <c r="A182" s="95"/>
      <c r="B182" s="95"/>
      <c r="C182" s="95"/>
      <c r="D182" s="95"/>
      <c r="E182" s="95"/>
      <c r="F182" s="95"/>
      <c r="G182" s="95"/>
      <c r="H182" s="95"/>
      <c r="I182" s="95"/>
      <c r="J182" s="95"/>
      <c r="K182" s="95"/>
      <c r="L182" s="95"/>
      <c r="M182" s="95"/>
      <c r="N182" s="95"/>
      <c r="O182" s="95"/>
      <c r="P182" s="95"/>
      <c r="Q182" s="95"/>
      <c r="R182" s="95"/>
      <c r="S182" s="95"/>
      <c r="T182" s="95"/>
      <c r="U182" s="95"/>
      <c r="V182" s="95"/>
      <c r="W182" s="95"/>
      <c r="X182" s="95"/>
      <c r="Y182" s="95"/>
      <c r="Z182" s="95"/>
    </row>
    <row r="183" spans="1:26" ht="12.75" customHeight="1">
      <c r="A183" s="95"/>
      <c r="B183" s="95"/>
      <c r="C183" s="95"/>
      <c r="D183" s="95"/>
      <c r="E183" s="95"/>
      <c r="F183" s="95"/>
      <c r="G183" s="95"/>
      <c r="H183" s="95"/>
      <c r="I183" s="95"/>
      <c r="J183" s="95"/>
      <c r="K183" s="95"/>
      <c r="L183" s="95"/>
      <c r="M183" s="95"/>
      <c r="N183" s="95"/>
      <c r="O183" s="95"/>
      <c r="P183" s="95"/>
      <c r="Q183" s="95"/>
      <c r="R183" s="95"/>
      <c r="S183" s="95"/>
      <c r="T183" s="95"/>
      <c r="U183" s="95"/>
      <c r="V183" s="95"/>
      <c r="W183" s="95"/>
      <c r="X183" s="95"/>
      <c r="Y183" s="95"/>
      <c r="Z183" s="95"/>
    </row>
    <row r="184" spans="1:26" ht="12.75" customHeight="1">
      <c r="A184" s="95"/>
      <c r="B184" s="95"/>
      <c r="C184" s="95"/>
      <c r="D184" s="95"/>
      <c r="E184" s="95"/>
      <c r="F184" s="95"/>
      <c r="G184" s="95"/>
      <c r="H184" s="95"/>
      <c r="I184" s="95"/>
      <c r="J184" s="95"/>
      <c r="K184" s="95"/>
      <c r="L184" s="95"/>
      <c r="M184" s="95"/>
      <c r="N184" s="95"/>
      <c r="O184" s="95"/>
      <c r="P184" s="95"/>
      <c r="Q184" s="95"/>
      <c r="R184" s="95"/>
      <c r="S184" s="95"/>
      <c r="T184" s="95"/>
      <c r="U184" s="95"/>
      <c r="V184" s="95"/>
      <c r="W184" s="95"/>
      <c r="X184" s="95"/>
      <c r="Y184" s="95"/>
      <c r="Z184" s="95"/>
    </row>
    <row r="185" spans="1:26" ht="12.75" customHeight="1">
      <c r="A185" s="95"/>
      <c r="B185" s="95"/>
      <c r="C185" s="95"/>
      <c r="D185" s="95"/>
      <c r="E185" s="95"/>
      <c r="F185" s="95"/>
      <c r="G185" s="95"/>
      <c r="H185" s="95"/>
      <c r="I185" s="95"/>
      <c r="J185" s="95"/>
      <c r="K185" s="95"/>
      <c r="L185" s="95"/>
      <c r="M185" s="95"/>
      <c r="N185" s="95"/>
      <c r="O185" s="95"/>
      <c r="P185" s="95"/>
      <c r="Q185" s="95"/>
      <c r="R185" s="95"/>
      <c r="S185" s="95"/>
      <c r="T185" s="95"/>
      <c r="U185" s="95"/>
      <c r="V185" s="95"/>
      <c r="W185" s="95"/>
      <c r="X185" s="95"/>
      <c r="Y185" s="95"/>
      <c r="Z185" s="95"/>
    </row>
    <row r="186" spans="1:26" ht="12.75" customHeight="1">
      <c r="A186" s="95"/>
      <c r="B186" s="95"/>
      <c r="C186" s="95"/>
      <c r="D186" s="95"/>
      <c r="E186" s="95"/>
      <c r="F186" s="95"/>
      <c r="G186" s="95"/>
      <c r="H186" s="95"/>
      <c r="I186" s="95"/>
      <c r="J186" s="95"/>
      <c r="K186" s="95"/>
      <c r="L186" s="95"/>
      <c r="M186" s="95"/>
      <c r="N186" s="95"/>
      <c r="O186" s="95"/>
      <c r="P186" s="95"/>
      <c r="Q186" s="95"/>
      <c r="R186" s="95"/>
      <c r="S186" s="95"/>
      <c r="T186" s="95"/>
      <c r="U186" s="95"/>
      <c r="V186" s="95"/>
      <c r="W186" s="95"/>
      <c r="X186" s="95"/>
      <c r="Y186" s="95"/>
      <c r="Z186" s="95"/>
    </row>
    <row r="187" spans="1:26" ht="12.75" customHeight="1">
      <c r="A187" s="95"/>
      <c r="B187" s="95"/>
      <c r="C187" s="95"/>
      <c r="D187" s="95"/>
      <c r="E187" s="95"/>
      <c r="F187" s="95"/>
      <c r="G187" s="95"/>
      <c r="H187" s="95"/>
      <c r="I187" s="95"/>
      <c r="J187" s="95"/>
      <c r="K187" s="95"/>
      <c r="L187" s="95"/>
      <c r="M187" s="95"/>
      <c r="N187" s="95"/>
      <c r="O187" s="95"/>
      <c r="P187" s="95"/>
      <c r="Q187" s="95"/>
      <c r="R187" s="95"/>
      <c r="S187" s="95"/>
      <c r="T187" s="95"/>
      <c r="U187" s="95"/>
      <c r="V187" s="95"/>
      <c r="W187" s="95"/>
      <c r="X187" s="95"/>
      <c r="Y187" s="95"/>
      <c r="Z187" s="95"/>
    </row>
    <row r="188" spans="1:26" ht="12.75" customHeight="1">
      <c r="A188" s="95"/>
      <c r="B188" s="95"/>
      <c r="C188" s="95"/>
      <c r="D188" s="95"/>
      <c r="E188" s="95"/>
      <c r="F188" s="95"/>
      <c r="G188" s="95"/>
      <c r="H188" s="95"/>
      <c r="I188" s="95"/>
      <c r="J188" s="95"/>
      <c r="K188" s="95"/>
      <c r="L188" s="95"/>
      <c r="M188" s="95"/>
      <c r="N188" s="95"/>
      <c r="O188" s="95"/>
      <c r="P188" s="95"/>
      <c r="Q188" s="95"/>
      <c r="R188" s="95"/>
      <c r="S188" s="95"/>
      <c r="T188" s="95"/>
      <c r="U188" s="95"/>
      <c r="V188" s="95"/>
      <c r="W188" s="95"/>
      <c r="X188" s="95"/>
      <c r="Y188" s="95"/>
      <c r="Z188" s="95"/>
    </row>
    <row r="189" spans="1:26" ht="12.75" customHeight="1">
      <c r="A189" s="95"/>
      <c r="B189" s="95"/>
      <c r="C189" s="95"/>
      <c r="D189" s="95"/>
      <c r="E189" s="95"/>
      <c r="F189" s="95"/>
      <c r="G189" s="95"/>
      <c r="H189" s="95"/>
      <c r="I189" s="95"/>
      <c r="J189" s="95"/>
      <c r="K189" s="95"/>
      <c r="L189" s="95"/>
      <c r="M189" s="95"/>
      <c r="N189" s="95"/>
      <c r="O189" s="95"/>
      <c r="P189" s="95"/>
      <c r="Q189" s="95"/>
      <c r="R189" s="95"/>
      <c r="S189" s="95"/>
      <c r="T189" s="95"/>
      <c r="U189" s="95"/>
      <c r="V189" s="95"/>
      <c r="W189" s="95"/>
      <c r="X189" s="95"/>
      <c r="Y189" s="95"/>
      <c r="Z189" s="95"/>
    </row>
    <row r="190" spans="1:26" ht="12.75" customHeight="1">
      <c r="A190" s="95"/>
      <c r="B190" s="95"/>
      <c r="C190" s="95"/>
      <c r="D190" s="95"/>
      <c r="E190" s="95"/>
      <c r="F190" s="95"/>
      <c r="G190" s="95"/>
      <c r="H190" s="95"/>
      <c r="I190" s="95"/>
      <c r="J190" s="95"/>
      <c r="K190" s="95"/>
      <c r="L190" s="95"/>
      <c r="M190" s="95"/>
      <c r="N190" s="95"/>
      <c r="O190" s="95"/>
      <c r="P190" s="95"/>
      <c r="Q190" s="95"/>
      <c r="R190" s="95"/>
      <c r="S190" s="95"/>
      <c r="T190" s="95"/>
      <c r="U190" s="95"/>
      <c r="V190" s="95"/>
      <c r="W190" s="95"/>
      <c r="X190" s="95"/>
      <c r="Y190" s="95"/>
      <c r="Z190" s="95"/>
    </row>
    <row r="191" spans="1:26" ht="12.75" customHeight="1">
      <c r="A191" s="95"/>
      <c r="B191" s="95"/>
      <c r="C191" s="95"/>
      <c r="D191" s="95"/>
      <c r="E191" s="95"/>
      <c r="F191" s="95"/>
      <c r="G191" s="95"/>
      <c r="H191" s="95"/>
      <c r="I191" s="95"/>
      <c r="J191" s="95"/>
      <c r="K191" s="95"/>
      <c r="L191" s="95"/>
      <c r="M191" s="95"/>
      <c r="N191" s="95"/>
      <c r="O191" s="95"/>
      <c r="P191" s="95"/>
      <c r="Q191" s="95"/>
      <c r="R191" s="95"/>
      <c r="S191" s="95"/>
      <c r="T191" s="95"/>
      <c r="U191" s="95"/>
      <c r="V191" s="95"/>
      <c r="W191" s="95"/>
      <c r="X191" s="95"/>
      <c r="Y191" s="95"/>
      <c r="Z191" s="95"/>
    </row>
    <row r="192" spans="1:26" ht="12.75" customHeight="1">
      <c r="A192" s="95"/>
      <c r="B192" s="95"/>
      <c r="C192" s="95"/>
      <c r="D192" s="95"/>
      <c r="E192" s="95"/>
      <c r="F192" s="95"/>
      <c r="G192" s="95"/>
      <c r="H192" s="95"/>
      <c r="I192" s="95"/>
      <c r="J192" s="95"/>
      <c r="K192" s="95"/>
      <c r="L192" s="95"/>
      <c r="M192" s="95"/>
      <c r="N192" s="95"/>
      <c r="O192" s="95"/>
      <c r="P192" s="95"/>
      <c r="Q192" s="95"/>
      <c r="R192" s="95"/>
      <c r="S192" s="95"/>
      <c r="T192" s="95"/>
      <c r="U192" s="95"/>
      <c r="V192" s="95"/>
      <c r="W192" s="95"/>
      <c r="X192" s="95"/>
      <c r="Y192" s="95"/>
      <c r="Z192" s="95"/>
    </row>
    <row r="193" spans="1:26" ht="12.75" customHeight="1">
      <c r="A193" s="95"/>
      <c r="B193" s="95"/>
      <c r="C193" s="95"/>
      <c r="D193" s="95"/>
      <c r="E193" s="95"/>
      <c r="F193" s="95"/>
      <c r="G193" s="95"/>
      <c r="H193" s="95"/>
      <c r="I193" s="95"/>
      <c r="J193" s="95"/>
      <c r="K193" s="95"/>
      <c r="L193" s="95"/>
      <c r="M193" s="95"/>
      <c r="N193" s="95"/>
      <c r="O193" s="95"/>
      <c r="P193" s="95"/>
      <c r="Q193" s="95"/>
      <c r="R193" s="95"/>
      <c r="S193" s="95"/>
      <c r="T193" s="95"/>
      <c r="U193" s="95"/>
      <c r="V193" s="95"/>
      <c r="W193" s="95"/>
      <c r="X193" s="95"/>
      <c r="Y193" s="95"/>
      <c r="Z193" s="95"/>
    </row>
    <row r="194" spans="1:26" ht="12.75" customHeight="1">
      <c r="A194" s="95"/>
      <c r="B194" s="95"/>
      <c r="C194" s="95"/>
      <c r="D194" s="95"/>
      <c r="E194" s="95"/>
      <c r="F194" s="95"/>
      <c r="G194" s="95"/>
      <c r="H194" s="95"/>
      <c r="I194" s="95"/>
      <c r="J194" s="95"/>
      <c r="K194" s="95"/>
      <c r="L194" s="95"/>
      <c r="M194" s="95"/>
      <c r="N194" s="95"/>
      <c r="O194" s="95"/>
      <c r="P194" s="95"/>
      <c r="Q194" s="95"/>
      <c r="R194" s="95"/>
      <c r="S194" s="95"/>
      <c r="T194" s="95"/>
      <c r="U194" s="95"/>
      <c r="V194" s="95"/>
      <c r="W194" s="95"/>
      <c r="X194" s="95"/>
      <c r="Y194" s="95"/>
      <c r="Z194" s="95"/>
    </row>
    <row r="195" spans="1:26" ht="12.75" customHeight="1">
      <c r="A195" s="95"/>
      <c r="B195" s="95"/>
      <c r="C195" s="95"/>
      <c r="D195" s="95"/>
      <c r="E195" s="95"/>
      <c r="F195" s="95"/>
      <c r="G195" s="95"/>
      <c r="H195" s="95"/>
      <c r="I195" s="95"/>
      <c r="J195" s="95"/>
      <c r="K195" s="95"/>
      <c r="L195" s="95"/>
      <c r="M195" s="95"/>
      <c r="N195" s="95"/>
      <c r="O195" s="95"/>
      <c r="P195" s="95"/>
      <c r="Q195" s="95"/>
      <c r="R195" s="95"/>
      <c r="S195" s="95"/>
      <c r="T195" s="95"/>
      <c r="U195" s="95"/>
      <c r="V195" s="95"/>
      <c r="W195" s="95"/>
      <c r="X195" s="95"/>
      <c r="Y195" s="95"/>
      <c r="Z195" s="95"/>
    </row>
    <row r="196" spans="1:26" ht="12.75" customHeight="1">
      <c r="A196" s="95"/>
      <c r="B196" s="95"/>
      <c r="C196" s="95"/>
      <c r="D196" s="95"/>
      <c r="E196" s="95"/>
      <c r="F196" s="95"/>
      <c r="G196" s="95"/>
      <c r="H196" s="95"/>
      <c r="I196" s="95"/>
      <c r="J196" s="95"/>
      <c r="K196" s="95"/>
      <c r="L196" s="95"/>
      <c r="M196" s="95"/>
      <c r="N196" s="95"/>
      <c r="O196" s="95"/>
      <c r="P196" s="95"/>
      <c r="Q196" s="95"/>
      <c r="R196" s="95"/>
      <c r="S196" s="95"/>
      <c r="T196" s="95"/>
      <c r="U196" s="95"/>
      <c r="V196" s="95"/>
      <c r="W196" s="95"/>
      <c r="X196" s="95"/>
      <c r="Y196" s="95"/>
      <c r="Z196" s="95"/>
    </row>
    <row r="197" spans="1:26" ht="12.75" customHeight="1">
      <c r="A197" s="95"/>
      <c r="B197" s="95"/>
      <c r="C197" s="95"/>
      <c r="D197" s="95"/>
      <c r="E197" s="95"/>
      <c r="F197" s="95"/>
      <c r="G197" s="95"/>
      <c r="H197" s="95"/>
      <c r="I197" s="95"/>
      <c r="J197" s="95"/>
      <c r="K197" s="95"/>
      <c r="L197" s="95"/>
      <c r="M197" s="95"/>
      <c r="N197" s="95"/>
      <c r="O197" s="95"/>
      <c r="P197" s="95"/>
      <c r="Q197" s="95"/>
      <c r="R197" s="95"/>
      <c r="S197" s="95"/>
      <c r="T197" s="95"/>
      <c r="U197" s="95"/>
      <c r="V197" s="95"/>
      <c r="W197" s="95"/>
      <c r="X197" s="95"/>
      <c r="Y197" s="95"/>
      <c r="Z197" s="95"/>
    </row>
    <row r="198" spans="1:26" ht="12.75" customHeight="1">
      <c r="A198" s="95"/>
      <c r="B198" s="95"/>
      <c r="C198" s="95"/>
      <c r="D198" s="95"/>
      <c r="E198" s="95"/>
      <c r="F198" s="95"/>
      <c r="G198" s="95"/>
      <c r="H198" s="95"/>
      <c r="I198" s="95"/>
      <c r="J198" s="95"/>
      <c r="K198" s="95"/>
      <c r="L198" s="95"/>
      <c r="M198" s="95"/>
      <c r="N198" s="95"/>
      <c r="O198" s="95"/>
      <c r="P198" s="95"/>
      <c r="Q198" s="95"/>
      <c r="R198" s="95"/>
      <c r="S198" s="95"/>
      <c r="T198" s="95"/>
      <c r="U198" s="95"/>
      <c r="V198" s="95"/>
      <c r="W198" s="95"/>
      <c r="X198" s="95"/>
      <c r="Y198" s="95"/>
      <c r="Z198" s="95"/>
    </row>
    <row r="199" spans="1:26" ht="12.75" customHeight="1">
      <c r="A199" s="95"/>
      <c r="B199" s="95"/>
      <c r="C199" s="95"/>
      <c r="D199" s="95"/>
      <c r="E199" s="95"/>
      <c r="F199" s="95"/>
      <c r="G199" s="95"/>
      <c r="H199" s="95"/>
      <c r="I199" s="95"/>
      <c r="J199" s="95"/>
      <c r="K199" s="95"/>
      <c r="L199" s="95"/>
      <c r="M199" s="95"/>
      <c r="N199" s="95"/>
      <c r="O199" s="95"/>
      <c r="P199" s="95"/>
      <c r="Q199" s="95"/>
      <c r="R199" s="95"/>
      <c r="S199" s="95"/>
      <c r="T199" s="95"/>
      <c r="U199" s="95"/>
      <c r="V199" s="95"/>
      <c r="W199" s="95"/>
      <c r="X199" s="95"/>
      <c r="Y199" s="95"/>
      <c r="Z199" s="95"/>
    </row>
    <row r="200" spans="1:26" ht="12.75" customHeight="1">
      <c r="A200" s="95"/>
      <c r="B200" s="95"/>
      <c r="C200" s="95"/>
      <c r="D200" s="95"/>
      <c r="E200" s="95"/>
      <c r="F200" s="95"/>
      <c r="G200" s="95"/>
      <c r="H200" s="95"/>
      <c r="I200" s="95"/>
      <c r="J200" s="95"/>
      <c r="K200" s="95"/>
      <c r="L200" s="95"/>
      <c r="M200" s="95"/>
      <c r="N200" s="95"/>
      <c r="O200" s="95"/>
      <c r="P200" s="95"/>
      <c r="Q200" s="95"/>
      <c r="R200" s="95"/>
      <c r="S200" s="95"/>
      <c r="T200" s="95"/>
      <c r="U200" s="95"/>
      <c r="V200" s="95"/>
      <c r="W200" s="95"/>
      <c r="X200" s="95"/>
      <c r="Y200" s="95"/>
      <c r="Z200" s="95"/>
    </row>
    <row r="201" spans="1:26" ht="12.75" customHeight="1">
      <c r="A201" s="95"/>
      <c r="B201" s="95"/>
      <c r="C201" s="95"/>
      <c r="D201" s="95"/>
      <c r="E201" s="95"/>
      <c r="F201" s="95"/>
      <c r="G201" s="95"/>
      <c r="H201" s="95"/>
      <c r="I201" s="95"/>
      <c r="J201" s="95"/>
      <c r="K201" s="95"/>
      <c r="L201" s="95"/>
      <c r="M201" s="95"/>
      <c r="N201" s="95"/>
      <c r="O201" s="95"/>
      <c r="P201" s="95"/>
      <c r="Q201" s="95"/>
      <c r="R201" s="95"/>
      <c r="S201" s="95"/>
      <c r="T201" s="95"/>
      <c r="U201" s="95"/>
      <c r="V201" s="95"/>
      <c r="W201" s="95"/>
      <c r="X201" s="95"/>
      <c r="Y201" s="95"/>
      <c r="Z201" s="95"/>
    </row>
    <row r="202" spans="1:26" ht="12.75" customHeight="1">
      <c r="A202" s="95"/>
      <c r="B202" s="95"/>
      <c r="C202" s="95"/>
      <c r="D202" s="95"/>
      <c r="E202" s="95"/>
      <c r="F202" s="95"/>
      <c r="G202" s="95"/>
      <c r="H202" s="95"/>
      <c r="I202" s="95"/>
      <c r="J202" s="95"/>
      <c r="K202" s="95"/>
      <c r="L202" s="95"/>
      <c r="M202" s="95"/>
      <c r="N202" s="95"/>
      <c r="O202" s="95"/>
      <c r="P202" s="95"/>
      <c r="Q202" s="95"/>
      <c r="R202" s="95"/>
      <c r="S202" s="95"/>
      <c r="T202" s="95"/>
      <c r="U202" s="95"/>
      <c r="V202" s="95"/>
      <c r="W202" s="95"/>
      <c r="X202" s="95"/>
      <c r="Y202" s="95"/>
      <c r="Z202" s="95"/>
    </row>
    <row r="203" spans="1:26" ht="12.75" customHeight="1">
      <c r="A203" s="95"/>
      <c r="B203" s="95"/>
      <c r="C203" s="95"/>
      <c r="D203" s="95"/>
      <c r="E203" s="95"/>
      <c r="F203" s="95"/>
      <c r="G203" s="95"/>
      <c r="H203" s="95"/>
      <c r="I203" s="95"/>
      <c r="J203" s="95"/>
      <c r="K203" s="95"/>
      <c r="L203" s="95"/>
      <c r="M203" s="95"/>
      <c r="N203" s="95"/>
      <c r="O203" s="95"/>
      <c r="P203" s="95"/>
      <c r="Q203" s="95"/>
      <c r="R203" s="95"/>
      <c r="S203" s="95"/>
      <c r="T203" s="95"/>
      <c r="U203" s="95"/>
      <c r="V203" s="95"/>
      <c r="W203" s="95"/>
      <c r="X203" s="95"/>
      <c r="Y203" s="95"/>
      <c r="Z203" s="95"/>
    </row>
    <row r="204" spans="1:26" ht="12.75" customHeight="1">
      <c r="A204" s="95"/>
      <c r="B204" s="95"/>
      <c r="C204" s="95"/>
      <c r="D204" s="95"/>
      <c r="E204" s="95"/>
      <c r="F204" s="95"/>
      <c r="G204" s="95"/>
      <c r="H204" s="95"/>
      <c r="I204" s="95"/>
      <c r="J204" s="95"/>
      <c r="K204" s="95"/>
      <c r="L204" s="95"/>
      <c r="M204" s="95"/>
      <c r="N204" s="95"/>
      <c r="O204" s="95"/>
      <c r="P204" s="95"/>
      <c r="Q204" s="95"/>
      <c r="R204" s="95"/>
      <c r="S204" s="95"/>
      <c r="T204" s="95"/>
      <c r="U204" s="95"/>
      <c r="V204" s="95"/>
      <c r="W204" s="95"/>
      <c r="X204" s="95"/>
      <c r="Y204" s="95"/>
      <c r="Z204" s="95"/>
    </row>
    <row r="205" spans="1:26" ht="12.75" customHeight="1">
      <c r="A205" s="95"/>
      <c r="B205" s="95"/>
      <c r="C205" s="95"/>
      <c r="D205" s="95"/>
      <c r="E205" s="95"/>
      <c r="F205" s="95"/>
      <c r="G205" s="95"/>
      <c r="H205" s="95"/>
      <c r="I205" s="95"/>
      <c r="J205" s="95"/>
      <c r="K205" s="95"/>
      <c r="L205" s="95"/>
      <c r="M205" s="95"/>
      <c r="N205" s="95"/>
      <c r="O205" s="95"/>
      <c r="P205" s="95"/>
      <c r="Q205" s="95"/>
      <c r="R205" s="95"/>
      <c r="S205" s="95"/>
      <c r="T205" s="95"/>
      <c r="U205" s="95"/>
      <c r="V205" s="95"/>
      <c r="W205" s="95"/>
      <c r="X205" s="95"/>
      <c r="Y205" s="95"/>
      <c r="Z205" s="95"/>
    </row>
    <row r="206" spans="1:26" ht="12.75" customHeight="1">
      <c r="A206" s="95"/>
      <c r="B206" s="95"/>
      <c r="C206" s="95"/>
      <c r="D206" s="95"/>
      <c r="E206" s="95"/>
      <c r="F206" s="95"/>
      <c r="G206" s="95"/>
      <c r="H206" s="95"/>
      <c r="I206" s="95"/>
      <c r="J206" s="95"/>
      <c r="K206" s="95"/>
      <c r="L206" s="95"/>
      <c r="M206" s="95"/>
      <c r="N206" s="95"/>
      <c r="O206" s="95"/>
      <c r="P206" s="95"/>
      <c r="Q206" s="95"/>
      <c r="R206" s="95"/>
      <c r="S206" s="95"/>
      <c r="T206" s="95"/>
      <c r="U206" s="95"/>
      <c r="V206" s="95"/>
      <c r="W206" s="95"/>
      <c r="X206" s="95"/>
      <c r="Y206" s="95"/>
      <c r="Z206" s="95"/>
    </row>
    <row r="207" spans="1:26" ht="12.75" customHeight="1">
      <c r="A207" s="95"/>
      <c r="B207" s="95"/>
      <c r="C207" s="95"/>
      <c r="D207" s="95"/>
      <c r="E207" s="95"/>
      <c r="F207" s="95"/>
      <c r="G207" s="95"/>
      <c r="H207" s="95"/>
      <c r="I207" s="95"/>
      <c r="J207" s="95"/>
      <c r="K207" s="95"/>
      <c r="L207" s="95"/>
      <c r="M207" s="95"/>
      <c r="N207" s="95"/>
      <c r="O207" s="95"/>
      <c r="P207" s="95"/>
      <c r="Q207" s="95"/>
      <c r="R207" s="95"/>
      <c r="S207" s="95"/>
      <c r="T207" s="95"/>
      <c r="U207" s="95"/>
      <c r="V207" s="95"/>
      <c r="W207" s="95"/>
      <c r="X207" s="95"/>
      <c r="Y207" s="95"/>
      <c r="Z207" s="95"/>
    </row>
    <row r="208" spans="1:26" ht="12.75" customHeight="1">
      <c r="A208" s="95"/>
      <c r="B208" s="95"/>
      <c r="C208" s="95"/>
      <c r="D208" s="95"/>
      <c r="E208" s="95"/>
      <c r="F208" s="95"/>
      <c r="G208" s="95"/>
      <c r="H208" s="95"/>
      <c r="I208" s="95"/>
      <c r="J208" s="95"/>
      <c r="K208" s="95"/>
      <c r="L208" s="95"/>
      <c r="M208" s="95"/>
      <c r="N208" s="95"/>
      <c r="O208" s="95"/>
      <c r="P208" s="95"/>
      <c r="Q208" s="95"/>
      <c r="R208" s="95"/>
      <c r="S208" s="95"/>
      <c r="T208" s="95"/>
      <c r="U208" s="95"/>
      <c r="V208" s="95"/>
      <c r="W208" s="95"/>
      <c r="X208" s="95"/>
      <c r="Y208" s="95"/>
      <c r="Z208" s="95"/>
    </row>
    <row r="209" spans="1:26" ht="12.75" customHeight="1">
      <c r="A209" s="95"/>
      <c r="B209" s="95"/>
      <c r="C209" s="95"/>
      <c r="D209" s="95"/>
      <c r="E209" s="95"/>
      <c r="F209" s="95"/>
      <c r="G209" s="95"/>
      <c r="H209" s="95"/>
      <c r="I209" s="95"/>
      <c r="J209" s="95"/>
      <c r="K209" s="95"/>
      <c r="L209" s="95"/>
      <c r="M209" s="95"/>
      <c r="N209" s="95"/>
      <c r="O209" s="95"/>
      <c r="P209" s="95"/>
      <c r="Q209" s="95"/>
      <c r="R209" s="95"/>
      <c r="S209" s="95"/>
      <c r="T209" s="95"/>
      <c r="U209" s="95"/>
      <c r="V209" s="95"/>
      <c r="W209" s="95"/>
      <c r="X209" s="95"/>
      <c r="Y209" s="95"/>
      <c r="Z209" s="95"/>
    </row>
    <row r="210" spans="1:26" ht="12.75" customHeight="1">
      <c r="A210" s="95"/>
      <c r="B210" s="95"/>
      <c r="C210" s="95"/>
      <c r="D210" s="95"/>
      <c r="E210" s="95"/>
      <c r="F210" s="95"/>
      <c r="G210" s="95"/>
      <c r="H210" s="95"/>
      <c r="I210" s="95"/>
      <c r="J210" s="95"/>
      <c r="K210" s="95"/>
      <c r="L210" s="95"/>
      <c r="M210" s="95"/>
      <c r="N210" s="95"/>
      <c r="O210" s="95"/>
      <c r="P210" s="95"/>
      <c r="Q210" s="95"/>
      <c r="R210" s="95"/>
      <c r="S210" s="95"/>
      <c r="T210" s="95"/>
      <c r="U210" s="95"/>
      <c r="V210" s="95"/>
      <c r="W210" s="95"/>
      <c r="X210" s="95"/>
      <c r="Y210" s="95"/>
      <c r="Z210" s="95"/>
    </row>
    <row r="211" spans="1:26" ht="12.75" customHeight="1">
      <c r="A211" s="95"/>
      <c r="B211" s="95"/>
      <c r="C211" s="95"/>
      <c r="D211" s="95"/>
      <c r="E211" s="95"/>
      <c r="F211" s="95"/>
      <c r="G211" s="95"/>
      <c r="H211" s="95"/>
      <c r="I211" s="95"/>
      <c r="J211" s="95"/>
      <c r="K211" s="95"/>
      <c r="L211" s="95"/>
      <c r="M211" s="95"/>
      <c r="N211" s="95"/>
      <c r="O211" s="95"/>
      <c r="P211" s="95"/>
      <c r="Q211" s="95"/>
      <c r="R211" s="95"/>
      <c r="S211" s="95"/>
      <c r="T211" s="95"/>
      <c r="U211" s="95"/>
      <c r="V211" s="95"/>
      <c r="W211" s="95"/>
      <c r="X211" s="95"/>
      <c r="Y211" s="95"/>
      <c r="Z211" s="95"/>
    </row>
    <row r="212" spans="1:26" ht="12.75" customHeight="1">
      <c r="A212" s="95"/>
      <c r="B212" s="95"/>
      <c r="C212" s="95"/>
      <c r="D212" s="95"/>
      <c r="E212" s="95"/>
      <c r="F212" s="95"/>
      <c r="G212" s="95"/>
      <c r="H212" s="95"/>
      <c r="I212" s="95"/>
      <c r="J212" s="95"/>
      <c r="K212" s="95"/>
      <c r="L212" s="95"/>
      <c r="M212" s="95"/>
      <c r="N212" s="95"/>
      <c r="O212" s="95"/>
      <c r="P212" s="95"/>
      <c r="Q212" s="95"/>
      <c r="R212" s="95"/>
      <c r="S212" s="95"/>
      <c r="T212" s="95"/>
      <c r="U212" s="95"/>
      <c r="V212" s="95"/>
      <c r="W212" s="95"/>
      <c r="X212" s="95"/>
      <c r="Y212" s="95"/>
      <c r="Z212" s="95"/>
    </row>
    <row r="213" spans="1:26" ht="12.75" customHeight="1">
      <c r="A213" s="95"/>
      <c r="B213" s="95"/>
      <c r="C213" s="95"/>
      <c r="D213" s="95"/>
      <c r="E213" s="95"/>
      <c r="F213" s="95"/>
      <c r="G213" s="95"/>
      <c r="H213" s="95"/>
      <c r="I213" s="95"/>
      <c r="J213" s="95"/>
      <c r="K213" s="95"/>
      <c r="L213" s="95"/>
      <c r="M213" s="95"/>
      <c r="N213" s="95"/>
      <c r="O213" s="95"/>
      <c r="P213" s="95"/>
      <c r="Q213" s="95"/>
      <c r="R213" s="95"/>
      <c r="S213" s="95"/>
      <c r="T213" s="95"/>
      <c r="U213" s="95"/>
      <c r="V213" s="95"/>
      <c r="W213" s="95"/>
      <c r="X213" s="95"/>
      <c r="Y213" s="95"/>
      <c r="Z213" s="95"/>
    </row>
    <row r="214" spans="1:26" ht="12.75" customHeight="1">
      <c r="A214" s="95"/>
      <c r="B214" s="95"/>
      <c r="C214" s="95"/>
      <c r="D214" s="95"/>
      <c r="E214" s="95"/>
      <c r="F214" s="95"/>
      <c r="G214" s="95"/>
      <c r="H214" s="95"/>
      <c r="I214" s="95"/>
      <c r="J214" s="95"/>
      <c r="K214" s="95"/>
      <c r="L214" s="95"/>
      <c r="M214" s="95"/>
      <c r="N214" s="95"/>
      <c r="O214" s="95"/>
      <c r="P214" s="95"/>
      <c r="Q214" s="95"/>
      <c r="R214" s="95"/>
      <c r="S214" s="95"/>
      <c r="T214" s="95"/>
      <c r="U214" s="95"/>
      <c r="V214" s="95"/>
      <c r="W214" s="95"/>
      <c r="X214" s="95"/>
      <c r="Y214" s="95"/>
      <c r="Z214" s="95"/>
    </row>
    <row r="215" spans="1:26" ht="12.75" customHeight="1">
      <c r="A215" s="95"/>
      <c r="B215" s="95"/>
      <c r="C215" s="95"/>
      <c r="D215" s="95"/>
      <c r="E215" s="95"/>
      <c r="F215" s="95"/>
      <c r="G215" s="95"/>
      <c r="H215" s="95"/>
      <c r="I215" s="95"/>
      <c r="J215" s="95"/>
      <c r="K215" s="95"/>
      <c r="L215" s="95"/>
      <c r="M215" s="95"/>
      <c r="N215" s="95"/>
      <c r="O215" s="95"/>
      <c r="P215" s="95"/>
      <c r="Q215" s="95"/>
      <c r="R215" s="95"/>
      <c r="S215" s="95"/>
      <c r="T215" s="95"/>
      <c r="U215" s="95"/>
      <c r="V215" s="95"/>
      <c r="W215" s="95"/>
      <c r="X215" s="95"/>
      <c r="Y215" s="95"/>
      <c r="Z215" s="95"/>
    </row>
    <row r="216" spans="1:26" ht="12.75" customHeight="1">
      <c r="A216" s="95"/>
      <c r="B216" s="95"/>
      <c r="C216" s="95"/>
      <c r="D216" s="95"/>
      <c r="E216" s="95"/>
      <c r="F216" s="95"/>
      <c r="G216" s="95"/>
      <c r="H216" s="95"/>
      <c r="I216" s="95"/>
      <c r="J216" s="95"/>
      <c r="K216" s="95"/>
      <c r="L216" s="95"/>
      <c r="M216" s="95"/>
      <c r="N216" s="95"/>
      <c r="O216" s="95"/>
      <c r="P216" s="95"/>
      <c r="Q216" s="95"/>
      <c r="R216" s="95"/>
      <c r="S216" s="95"/>
      <c r="T216" s="95"/>
      <c r="U216" s="95"/>
      <c r="V216" s="95"/>
      <c r="W216" s="95"/>
      <c r="X216" s="95"/>
      <c r="Y216" s="95"/>
      <c r="Z216" s="95"/>
    </row>
    <row r="217" spans="1:26" ht="12.75" customHeight="1">
      <c r="A217" s="95"/>
      <c r="B217" s="95"/>
      <c r="C217" s="95"/>
      <c r="D217" s="95"/>
      <c r="E217" s="95"/>
      <c r="F217" s="95"/>
      <c r="G217" s="95"/>
      <c r="H217" s="95"/>
      <c r="I217" s="95"/>
      <c r="J217" s="95"/>
      <c r="K217" s="95"/>
      <c r="L217" s="95"/>
      <c r="M217" s="95"/>
      <c r="N217" s="95"/>
      <c r="O217" s="95"/>
      <c r="P217" s="95"/>
      <c r="Q217" s="95"/>
      <c r="R217" s="95"/>
      <c r="S217" s="95"/>
      <c r="T217" s="95"/>
      <c r="U217" s="95"/>
      <c r="V217" s="95"/>
      <c r="W217" s="95"/>
      <c r="X217" s="95"/>
      <c r="Y217" s="95"/>
      <c r="Z217" s="95"/>
    </row>
    <row r="218" spans="1:26" ht="12.75" customHeight="1">
      <c r="A218" s="95"/>
      <c r="B218" s="95"/>
      <c r="C218" s="95"/>
      <c r="D218" s="95"/>
      <c r="E218" s="95"/>
      <c r="F218" s="95"/>
      <c r="G218" s="95"/>
      <c r="H218" s="95"/>
      <c r="I218" s="95"/>
      <c r="J218" s="95"/>
      <c r="K218" s="95"/>
      <c r="L218" s="95"/>
      <c r="M218" s="95"/>
      <c r="N218" s="95"/>
      <c r="O218" s="95"/>
      <c r="P218" s="95"/>
      <c r="Q218" s="95"/>
      <c r="R218" s="95"/>
      <c r="S218" s="95"/>
      <c r="T218" s="95"/>
      <c r="U218" s="95"/>
      <c r="V218" s="95"/>
      <c r="W218" s="95"/>
      <c r="X218" s="95"/>
      <c r="Y218" s="95"/>
      <c r="Z218" s="95"/>
    </row>
    <row r="219" spans="1:26" ht="12.75" customHeight="1">
      <c r="A219" s="95"/>
      <c r="B219" s="95"/>
      <c r="C219" s="95"/>
      <c r="D219" s="95"/>
      <c r="E219" s="95"/>
      <c r="F219" s="95"/>
      <c r="G219" s="95"/>
      <c r="H219" s="95"/>
      <c r="I219" s="95"/>
      <c r="J219" s="95"/>
      <c r="K219" s="95"/>
      <c r="L219" s="95"/>
      <c r="M219" s="95"/>
      <c r="N219" s="95"/>
      <c r="O219" s="95"/>
      <c r="P219" s="95"/>
      <c r="Q219" s="95"/>
      <c r="R219" s="95"/>
      <c r="S219" s="95"/>
      <c r="T219" s="95"/>
      <c r="U219" s="95"/>
      <c r="V219" s="95"/>
      <c r="W219" s="95"/>
      <c r="X219" s="95"/>
      <c r="Y219" s="95"/>
      <c r="Z219" s="95"/>
    </row>
    <row r="220" spans="1:26" ht="12.75" customHeight="1">
      <c r="A220" s="95"/>
      <c r="B220" s="95"/>
      <c r="C220" s="95"/>
      <c r="D220" s="95"/>
      <c r="E220" s="95"/>
      <c r="F220" s="95"/>
      <c r="G220" s="95"/>
      <c r="H220" s="95"/>
      <c r="I220" s="95"/>
      <c r="J220" s="95"/>
      <c r="K220" s="95"/>
      <c r="L220" s="95"/>
      <c r="M220" s="95"/>
      <c r="N220" s="95"/>
      <c r="O220" s="95"/>
      <c r="P220" s="95"/>
      <c r="Q220" s="95"/>
      <c r="R220" s="95"/>
      <c r="S220" s="95"/>
      <c r="T220" s="95"/>
      <c r="U220" s="95"/>
      <c r="V220" s="95"/>
      <c r="W220" s="95"/>
      <c r="X220" s="95"/>
      <c r="Y220" s="95"/>
      <c r="Z220" s="95"/>
    </row>
    <row r="221" spans="1:26" ht="12.75" customHeight="1">
      <c r="A221" s="95"/>
      <c r="B221" s="95"/>
      <c r="C221" s="95"/>
      <c r="D221" s="95"/>
      <c r="E221" s="95"/>
      <c r="F221" s="95"/>
      <c r="G221" s="95"/>
      <c r="H221" s="95"/>
      <c r="I221" s="95"/>
      <c r="J221" s="95"/>
      <c r="K221" s="95"/>
      <c r="L221" s="95"/>
      <c r="M221" s="95"/>
      <c r="N221" s="95"/>
      <c r="O221" s="95"/>
      <c r="P221" s="95"/>
      <c r="Q221" s="95"/>
      <c r="R221" s="95"/>
      <c r="S221" s="95"/>
      <c r="T221" s="95"/>
      <c r="U221" s="95"/>
      <c r="V221" s="95"/>
      <c r="W221" s="95"/>
      <c r="X221" s="95"/>
      <c r="Y221" s="95"/>
      <c r="Z221" s="95"/>
    </row>
    <row r="222" spans="1:26" ht="12.75" customHeight="1">
      <c r="A222" s="95"/>
      <c r="B222" s="95"/>
      <c r="C222" s="95"/>
      <c r="D222" s="95"/>
      <c r="E222" s="95"/>
      <c r="F222" s="95"/>
      <c r="G222" s="95"/>
      <c r="H222" s="95"/>
      <c r="I222" s="95"/>
      <c r="J222" s="95"/>
      <c r="K222" s="95"/>
      <c r="L222" s="95"/>
      <c r="M222" s="95"/>
      <c r="N222" s="95"/>
      <c r="O222" s="95"/>
      <c r="P222" s="95"/>
      <c r="Q222" s="95"/>
      <c r="R222" s="95"/>
      <c r="S222" s="95"/>
      <c r="T222" s="95"/>
      <c r="U222" s="95"/>
      <c r="V222" s="95"/>
      <c r="W222" s="95"/>
      <c r="X222" s="95"/>
      <c r="Y222" s="95"/>
      <c r="Z222" s="95"/>
    </row>
    <row r="223" spans="1:26" ht="12.75" customHeight="1">
      <c r="A223" s="95"/>
      <c r="B223" s="95"/>
      <c r="C223" s="95"/>
      <c r="D223" s="95"/>
      <c r="E223" s="95"/>
      <c r="F223" s="95"/>
      <c r="G223" s="95"/>
      <c r="H223" s="95"/>
      <c r="I223" s="95"/>
      <c r="J223" s="95"/>
      <c r="K223" s="95"/>
      <c r="L223" s="95"/>
      <c r="M223" s="95"/>
      <c r="N223" s="95"/>
      <c r="O223" s="95"/>
      <c r="P223" s="95"/>
      <c r="Q223" s="95"/>
      <c r="R223" s="95"/>
      <c r="S223" s="95"/>
      <c r="T223" s="95"/>
      <c r="U223" s="95"/>
      <c r="V223" s="95"/>
      <c r="W223" s="95"/>
      <c r="X223" s="95"/>
      <c r="Y223" s="95"/>
      <c r="Z223" s="95"/>
    </row>
    <row r="224" spans="1:26" ht="12.75" customHeight="1">
      <c r="A224" s="95"/>
      <c r="B224" s="95"/>
      <c r="C224" s="95"/>
      <c r="D224" s="95"/>
      <c r="E224" s="95"/>
      <c r="F224" s="95"/>
      <c r="G224" s="95"/>
      <c r="H224" s="95"/>
      <c r="I224" s="95"/>
      <c r="J224" s="95"/>
      <c r="K224" s="95"/>
      <c r="L224" s="95"/>
      <c r="M224" s="95"/>
      <c r="N224" s="95"/>
      <c r="O224" s="95"/>
      <c r="P224" s="95"/>
      <c r="Q224" s="95"/>
      <c r="R224" s="95"/>
      <c r="S224" s="95"/>
      <c r="T224" s="95"/>
      <c r="U224" s="95"/>
      <c r="V224" s="95"/>
      <c r="W224" s="95"/>
      <c r="X224" s="95"/>
      <c r="Y224" s="95"/>
      <c r="Z224" s="95"/>
    </row>
    <row r="225" spans="1:26" ht="12.75" customHeight="1">
      <c r="A225" s="95"/>
      <c r="B225" s="95"/>
      <c r="C225" s="95"/>
      <c r="D225" s="95"/>
      <c r="E225" s="95"/>
      <c r="F225" s="95"/>
      <c r="G225" s="95"/>
      <c r="H225" s="95"/>
      <c r="I225" s="95"/>
      <c r="J225" s="95"/>
      <c r="K225" s="95"/>
      <c r="L225" s="95"/>
      <c r="M225" s="95"/>
      <c r="N225" s="95"/>
      <c r="O225" s="95"/>
      <c r="P225" s="95"/>
      <c r="Q225" s="95"/>
      <c r="R225" s="95"/>
      <c r="S225" s="95"/>
      <c r="T225" s="95"/>
      <c r="U225" s="95"/>
      <c r="V225" s="95"/>
      <c r="W225" s="95"/>
      <c r="X225" s="95"/>
      <c r="Y225" s="95"/>
      <c r="Z225" s="95"/>
    </row>
    <row r="226" spans="1:26" ht="12.75" customHeight="1">
      <c r="A226" s="95"/>
      <c r="B226" s="95"/>
      <c r="C226" s="95"/>
      <c r="D226" s="95"/>
      <c r="E226" s="95"/>
      <c r="F226" s="95"/>
      <c r="G226" s="95"/>
      <c r="H226" s="95"/>
      <c r="I226" s="95"/>
      <c r="J226" s="95"/>
      <c r="K226" s="95"/>
      <c r="L226" s="95"/>
      <c r="M226" s="95"/>
      <c r="N226" s="95"/>
      <c r="O226" s="95"/>
      <c r="P226" s="95"/>
      <c r="Q226" s="95"/>
      <c r="R226" s="95"/>
      <c r="S226" s="95"/>
      <c r="T226" s="95"/>
      <c r="U226" s="95"/>
      <c r="V226" s="95"/>
      <c r="W226" s="95"/>
      <c r="X226" s="95"/>
      <c r="Y226" s="95"/>
      <c r="Z226" s="95"/>
    </row>
    <row r="227" spans="1:26" ht="12.75" customHeight="1">
      <c r="A227" s="95"/>
      <c r="B227" s="95"/>
      <c r="C227" s="95"/>
      <c r="D227" s="95"/>
      <c r="E227" s="95"/>
      <c r="F227" s="95"/>
      <c r="G227" s="95"/>
      <c r="H227" s="95"/>
      <c r="I227" s="95"/>
      <c r="J227" s="95"/>
      <c r="K227" s="95"/>
      <c r="L227" s="95"/>
      <c r="M227" s="95"/>
      <c r="N227" s="95"/>
      <c r="O227" s="95"/>
      <c r="P227" s="95"/>
      <c r="Q227" s="95"/>
      <c r="R227" s="95"/>
      <c r="S227" s="95"/>
      <c r="T227" s="95"/>
      <c r="U227" s="95"/>
      <c r="V227" s="95"/>
      <c r="W227" s="95"/>
      <c r="X227" s="95"/>
      <c r="Y227" s="95"/>
      <c r="Z227" s="95"/>
    </row>
    <row r="228" spans="1:26" ht="12.75" customHeight="1">
      <c r="A228" s="95"/>
      <c r="B228" s="95"/>
      <c r="C228" s="95"/>
      <c r="D228" s="95"/>
      <c r="E228" s="95"/>
      <c r="F228" s="95"/>
      <c r="G228" s="95"/>
      <c r="H228" s="95"/>
      <c r="I228" s="95"/>
      <c r="J228" s="95"/>
      <c r="K228" s="95"/>
      <c r="L228" s="95"/>
      <c r="M228" s="95"/>
      <c r="N228" s="95"/>
      <c r="O228" s="95"/>
      <c r="P228" s="95"/>
      <c r="Q228" s="95"/>
      <c r="R228" s="95"/>
      <c r="S228" s="95"/>
      <c r="T228" s="95"/>
      <c r="U228" s="95"/>
      <c r="V228" s="95"/>
      <c r="W228" s="95"/>
      <c r="X228" s="95"/>
      <c r="Y228" s="95"/>
      <c r="Z228" s="95"/>
    </row>
    <row r="229" spans="1:26" ht="12.75" customHeight="1">
      <c r="A229" s="95"/>
      <c r="B229" s="95"/>
      <c r="C229" s="95"/>
      <c r="D229" s="95"/>
      <c r="E229" s="95"/>
      <c r="F229" s="95"/>
      <c r="G229" s="95"/>
      <c r="H229" s="95"/>
      <c r="I229" s="95"/>
      <c r="J229" s="95"/>
      <c r="K229" s="95"/>
      <c r="L229" s="95"/>
      <c r="M229" s="95"/>
      <c r="N229" s="95"/>
      <c r="O229" s="95"/>
      <c r="P229" s="95"/>
      <c r="Q229" s="95"/>
      <c r="R229" s="95"/>
      <c r="S229" s="95"/>
      <c r="T229" s="95"/>
      <c r="U229" s="95"/>
      <c r="V229" s="95"/>
      <c r="W229" s="95"/>
      <c r="X229" s="95"/>
      <c r="Y229" s="95"/>
      <c r="Z229" s="95"/>
    </row>
    <row r="230" spans="1:26" ht="12.75" customHeight="1">
      <c r="A230" s="95"/>
      <c r="B230" s="95"/>
      <c r="C230" s="95"/>
      <c r="D230" s="95"/>
      <c r="E230" s="95"/>
      <c r="F230" s="95"/>
      <c r="G230" s="95"/>
      <c r="H230" s="95"/>
      <c r="I230" s="95"/>
      <c r="J230" s="95"/>
      <c r="K230" s="95"/>
      <c r="L230" s="95"/>
      <c r="M230" s="95"/>
      <c r="N230" s="95"/>
      <c r="O230" s="95"/>
      <c r="P230" s="95"/>
      <c r="Q230" s="95"/>
      <c r="R230" s="95"/>
      <c r="S230" s="95"/>
      <c r="T230" s="95"/>
      <c r="U230" s="95"/>
      <c r="V230" s="95"/>
      <c r="W230" s="95"/>
      <c r="X230" s="95"/>
      <c r="Y230" s="95"/>
      <c r="Z230" s="95"/>
    </row>
    <row r="231" spans="1:26" ht="12.75" customHeight="1">
      <c r="A231" s="95"/>
      <c r="B231" s="95"/>
      <c r="C231" s="95"/>
      <c r="D231" s="95"/>
      <c r="E231" s="95"/>
      <c r="F231" s="95"/>
      <c r="G231" s="95"/>
      <c r="H231" s="95"/>
      <c r="I231" s="95"/>
      <c r="J231" s="95"/>
      <c r="K231" s="95"/>
      <c r="L231" s="95"/>
      <c r="M231" s="95"/>
      <c r="N231" s="95"/>
      <c r="O231" s="95"/>
      <c r="P231" s="95"/>
      <c r="Q231" s="95"/>
      <c r="R231" s="95"/>
      <c r="S231" s="95"/>
      <c r="T231" s="95"/>
      <c r="U231" s="95"/>
      <c r="V231" s="95"/>
      <c r="W231" s="95"/>
      <c r="X231" s="95"/>
      <c r="Y231" s="95"/>
      <c r="Z231" s="95"/>
    </row>
    <row r="232" spans="1:26" ht="12.75" customHeight="1">
      <c r="A232" s="95"/>
      <c r="B232" s="95"/>
      <c r="C232" s="95"/>
      <c r="D232" s="95"/>
      <c r="E232" s="95"/>
      <c r="F232" s="95"/>
      <c r="G232" s="95"/>
      <c r="H232" s="95"/>
      <c r="I232" s="95"/>
      <c r="J232" s="95"/>
      <c r="K232" s="95"/>
      <c r="L232" s="95"/>
      <c r="M232" s="95"/>
      <c r="N232" s="95"/>
      <c r="O232" s="95"/>
      <c r="P232" s="95"/>
      <c r="Q232" s="95"/>
      <c r="R232" s="95"/>
      <c r="S232" s="95"/>
      <c r="T232" s="95"/>
      <c r="U232" s="95"/>
      <c r="V232" s="95"/>
      <c r="W232" s="95"/>
      <c r="X232" s="95"/>
      <c r="Y232" s="95"/>
      <c r="Z232" s="95"/>
    </row>
    <row r="233" spans="1:26" ht="12.75" customHeight="1">
      <c r="A233" s="95"/>
      <c r="B233" s="95"/>
      <c r="C233" s="95"/>
      <c r="D233" s="95"/>
      <c r="E233" s="95"/>
      <c r="F233" s="95"/>
      <c r="G233" s="95"/>
      <c r="H233" s="95"/>
      <c r="I233" s="95"/>
      <c r="J233" s="95"/>
      <c r="K233" s="95"/>
      <c r="L233" s="95"/>
      <c r="M233" s="95"/>
      <c r="N233" s="95"/>
      <c r="O233" s="95"/>
      <c r="P233" s="95"/>
      <c r="Q233" s="95"/>
      <c r="R233" s="95"/>
      <c r="S233" s="95"/>
      <c r="T233" s="95"/>
      <c r="U233" s="95"/>
      <c r="V233" s="95"/>
      <c r="W233" s="95"/>
      <c r="X233" s="95"/>
      <c r="Y233" s="95"/>
      <c r="Z233" s="95"/>
    </row>
    <row r="234" spans="1:26" ht="12.75" customHeight="1">
      <c r="A234" s="95"/>
      <c r="B234" s="95"/>
      <c r="C234" s="95"/>
      <c r="D234" s="95"/>
      <c r="E234" s="95"/>
      <c r="F234" s="95"/>
      <c r="G234" s="95"/>
      <c r="H234" s="95"/>
      <c r="I234" s="95"/>
      <c r="J234" s="95"/>
      <c r="K234" s="95"/>
      <c r="L234" s="95"/>
      <c r="M234" s="95"/>
      <c r="N234" s="95"/>
      <c r="O234" s="95"/>
      <c r="P234" s="95"/>
      <c r="Q234" s="95"/>
      <c r="R234" s="95"/>
      <c r="S234" s="95"/>
      <c r="T234" s="95"/>
      <c r="U234" s="95"/>
      <c r="V234" s="95"/>
      <c r="W234" s="95"/>
      <c r="X234" s="95"/>
      <c r="Y234" s="95"/>
      <c r="Z234" s="95"/>
    </row>
    <row r="235" spans="1:26" ht="12.75" customHeight="1">
      <c r="A235" s="95"/>
      <c r="B235" s="95"/>
      <c r="C235" s="95"/>
      <c r="D235" s="95"/>
      <c r="E235" s="95"/>
      <c r="F235" s="95"/>
      <c r="G235" s="95"/>
      <c r="H235" s="95"/>
      <c r="I235" s="95"/>
      <c r="J235" s="95"/>
      <c r="K235" s="95"/>
      <c r="L235" s="95"/>
      <c r="M235" s="95"/>
      <c r="N235" s="95"/>
      <c r="O235" s="95"/>
      <c r="P235" s="95"/>
      <c r="Q235" s="95"/>
      <c r="R235" s="95"/>
      <c r="S235" s="95"/>
      <c r="T235" s="95"/>
      <c r="U235" s="95"/>
      <c r="V235" s="95"/>
      <c r="W235" s="95"/>
      <c r="X235" s="95"/>
      <c r="Y235" s="95"/>
      <c r="Z235" s="95"/>
    </row>
    <row r="236" spans="1:26" ht="12.75" customHeight="1">
      <c r="A236" s="95"/>
      <c r="B236" s="95"/>
      <c r="C236" s="95"/>
      <c r="D236" s="95"/>
      <c r="E236" s="95"/>
      <c r="F236" s="95"/>
      <c r="G236" s="95"/>
      <c r="H236" s="95"/>
      <c r="I236" s="95"/>
      <c r="J236" s="95"/>
      <c r="K236" s="95"/>
      <c r="L236" s="95"/>
      <c r="M236" s="95"/>
      <c r="N236" s="95"/>
      <c r="O236" s="95"/>
      <c r="P236" s="95"/>
      <c r="Q236" s="95"/>
      <c r="R236" s="95"/>
      <c r="S236" s="95"/>
      <c r="T236" s="95"/>
      <c r="U236" s="95"/>
      <c r="V236" s="95"/>
      <c r="W236" s="95"/>
      <c r="X236" s="95"/>
      <c r="Y236" s="95"/>
      <c r="Z236" s="95"/>
    </row>
    <row r="237" spans="1:26" ht="12.75" customHeight="1">
      <c r="A237" s="95"/>
      <c r="B237" s="95"/>
      <c r="C237" s="95"/>
      <c r="D237" s="95"/>
      <c r="E237" s="95"/>
      <c r="F237" s="95"/>
      <c r="G237" s="95"/>
      <c r="H237" s="95"/>
      <c r="I237" s="95"/>
      <c r="J237" s="95"/>
      <c r="K237" s="95"/>
      <c r="L237" s="95"/>
      <c r="M237" s="95"/>
      <c r="N237" s="95"/>
      <c r="O237" s="95"/>
      <c r="P237" s="95"/>
      <c r="Q237" s="95"/>
      <c r="R237" s="95"/>
      <c r="S237" s="95"/>
      <c r="T237" s="95"/>
      <c r="U237" s="95"/>
      <c r="V237" s="95"/>
      <c r="W237" s="95"/>
      <c r="X237" s="95"/>
      <c r="Y237" s="95"/>
      <c r="Z237" s="95"/>
    </row>
    <row r="238" spans="1:26" ht="12.75" customHeight="1">
      <c r="A238" s="95"/>
      <c r="B238" s="95"/>
      <c r="C238" s="95"/>
      <c r="D238" s="95"/>
      <c r="E238" s="95"/>
      <c r="F238" s="95"/>
      <c r="G238" s="95"/>
      <c r="H238" s="95"/>
      <c r="I238" s="95"/>
      <c r="J238" s="95"/>
      <c r="K238" s="95"/>
      <c r="L238" s="95"/>
      <c r="M238" s="95"/>
      <c r="N238" s="95"/>
      <c r="O238" s="95"/>
      <c r="P238" s="95"/>
      <c r="Q238" s="95"/>
      <c r="R238" s="95"/>
      <c r="S238" s="95"/>
      <c r="T238" s="95"/>
      <c r="U238" s="95"/>
      <c r="V238" s="95"/>
      <c r="W238" s="95"/>
      <c r="X238" s="95"/>
      <c r="Y238" s="95"/>
      <c r="Z238" s="95"/>
    </row>
    <row r="239" spans="1:26" ht="12.75" customHeight="1">
      <c r="A239" s="95"/>
      <c r="B239" s="95"/>
      <c r="C239" s="95"/>
      <c r="D239" s="95"/>
      <c r="E239" s="95"/>
      <c r="F239" s="95"/>
      <c r="G239" s="95"/>
      <c r="H239" s="95"/>
      <c r="I239" s="95"/>
      <c r="J239" s="95"/>
      <c r="K239" s="95"/>
      <c r="L239" s="95"/>
      <c r="M239" s="95"/>
      <c r="N239" s="95"/>
      <c r="O239" s="95"/>
      <c r="P239" s="95"/>
      <c r="Q239" s="95"/>
      <c r="R239" s="95"/>
      <c r="S239" s="95"/>
      <c r="T239" s="95"/>
      <c r="U239" s="95"/>
      <c r="V239" s="95"/>
      <c r="W239" s="95"/>
      <c r="X239" s="95"/>
      <c r="Y239" s="95"/>
      <c r="Z239" s="95"/>
    </row>
    <row r="240" spans="1:26" ht="12.75" customHeight="1">
      <c r="A240" s="95"/>
      <c r="B240" s="95"/>
      <c r="C240" s="95"/>
      <c r="D240" s="95"/>
      <c r="E240" s="95"/>
      <c r="F240" s="95"/>
      <c r="G240" s="95"/>
      <c r="H240" s="95"/>
      <c r="I240" s="95"/>
      <c r="J240" s="95"/>
      <c r="K240" s="95"/>
      <c r="L240" s="95"/>
      <c r="M240" s="95"/>
      <c r="N240" s="95"/>
      <c r="O240" s="95"/>
      <c r="P240" s="95"/>
      <c r="Q240" s="95"/>
      <c r="R240" s="95"/>
      <c r="S240" s="95"/>
      <c r="T240" s="95"/>
      <c r="U240" s="95"/>
      <c r="V240" s="95"/>
      <c r="W240" s="95"/>
      <c r="X240" s="95"/>
      <c r="Y240" s="95"/>
      <c r="Z240" s="95"/>
    </row>
    <row r="241" spans="1:26" ht="12.75" customHeight="1">
      <c r="A241" s="95"/>
      <c r="B241" s="95"/>
      <c r="C241" s="95"/>
      <c r="D241" s="95"/>
      <c r="E241" s="95"/>
      <c r="F241" s="95"/>
      <c r="G241" s="95"/>
      <c r="H241" s="95"/>
      <c r="I241" s="95"/>
      <c r="J241" s="95"/>
      <c r="K241" s="95"/>
      <c r="L241" s="95"/>
      <c r="M241" s="95"/>
      <c r="N241" s="95"/>
      <c r="O241" s="95"/>
      <c r="P241" s="95"/>
      <c r="Q241" s="95"/>
      <c r="R241" s="95"/>
      <c r="S241" s="95"/>
      <c r="T241" s="95"/>
      <c r="U241" s="95"/>
      <c r="V241" s="95"/>
      <c r="W241" s="95"/>
      <c r="X241" s="95"/>
      <c r="Y241" s="95"/>
      <c r="Z241" s="95"/>
    </row>
    <row r="242" spans="1:26" ht="12.75" customHeight="1">
      <c r="A242" s="95"/>
      <c r="B242" s="95"/>
      <c r="C242" s="95"/>
      <c r="D242" s="95"/>
      <c r="E242" s="95"/>
      <c r="F242" s="95"/>
      <c r="G242" s="95"/>
      <c r="H242" s="95"/>
      <c r="I242" s="95"/>
      <c r="J242" s="95"/>
      <c r="K242" s="95"/>
      <c r="L242" s="95"/>
      <c r="M242" s="95"/>
      <c r="N242" s="95"/>
      <c r="O242" s="95"/>
      <c r="P242" s="95"/>
      <c r="Q242" s="95"/>
      <c r="R242" s="95"/>
      <c r="S242" s="95"/>
      <c r="T242" s="95"/>
      <c r="U242" s="95"/>
      <c r="V242" s="95"/>
      <c r="W242" s="95"/>
      <c r="X242" s="95"/>
      <c r="Y242" s="95"/>
      <c r="Z242" s="95"/>
    </row>
    <row r="243" spans="1:26" ht="12.75" customHeight="1">
      <c r="A243" s="95"/>
      <c r="B243" s="95"/>
      <c r="C243" s="95"/>
      <c r="D243" s="95"/>
      <c r="E243" s="95"/>
      <c r="F243" s="95"/>
      <c r="G243" s="95"/>
      <c r="H243" s="95"/>
      <c r="I243" s="95"/>
      <c r="J243" s="95"/>
      <c r="K243" s="95"/>
      <c r="L243" s="95"/>
      <c r="M243" s="95"/>
      <c r="N243" s="95"/>
      <c r="O243" s="95"/>
      <c r="P243" s="95"/>
      <c r="Q243" s="95"/>
      <c r="R243" s="95"/>
      <c r="S243" s="95"/>
      <c r="T243" s="95"/>
      <c r="U243" s="95"/>
      <c r="V243" s="95"/>
      <c r="W243" s="95"/>
      <c r="X243" s="95"/>
      <c r="Y243" s="95"/>
      <c r="Z243" s="95"/>
    </row>
    <row r="244" spans="1:26" ht="12.75" customHeight="1">
      <c r="A244" s="95"/>
      <c r="B244" s="95"/>
      <c r="C244" s="95"/>
      <c r="D244" s="95"/>
      <c r="E244" s="95"/>
      <c r="F244" s="95"/>
      <c r="G244" s="95"/>
      <c r="H244" s="95"/>
      <c r="I244" s="95"/>
      <c r="J244" s="95"/>
      <c r="K244" s="95"/>
      <c r="L244" s="95"/>
      <c r="M244" s="95"/>
      <c r="N244" s="95"/>
      <c r="O244" s="95"/>
      <c r="P244" s="95"/>
      <c r="Q244" s="95"/>
      <c r="R244" s="95"/>
      <c r="S244" s="95"/>
      <c r="T244" s="95"/>
      <c r="U244" s="95"/>
      <c r="V244" s="95"/>
      <c r="W244" s="95"/>
      <c r="X244" s="95"/>
      <c r="Y244" s="95"/>
      <c r="Z244" s="95"/>
    </row>
    <row r="245" spans="1:26" ht="12.75" customHeight="1">
      <c r="A245" s="95"/>
      <c r="B245" s="95"/>
      <c r="C245" s="95"/>
      <c r="D245" s="95"/>
      <c r="E245" s="95"/>
      <c r="F245" s="95"/>
      <c r="G245" s="95"/>
      <c r="H245" s="95"/>
      <c r="I245" s="95"/>
      <c r="J245" s="95"/>
      <c r="K245" s="95"/>
      <c r="L245" s="95"/>
      <c r="M245" s="95"/>
      <c r="N245" s="95"/>
      <c r="O245" s="95"/>
      <c r="P245" s="95"/>
      <c r="Q245" s="95"/>
      <c r="R245" s="95"/>
      <c r="S245" s="95"/>
      <c r="T245" s="95"/>
      <c r="U245" s="95"/>
      <c r="V245" s="95"/>
      <c r="W245" s="95"/>
      <c r="X245" s="95"/>
      <c r="Y245" s="95"/>
      <c r="Z245" s="95"/>
    </row>
    <row r="246" spans="1:26" ht="12.75" customHeight="1">
      <c r="A246" s="95"/>
      <c r="B246" s="95"/>
      <c r="C246" s="95"/>
      <c r="D246" s="95"/>
      <c r="E246" s="95"/>
      <c r="F246" s="95"/>
      <c r="G246" s="95"/>
      <c r="H246" s="95"/>
      <c r="I246" s="95"/>
      <c r="J246" s="95"/>
      <c r="K246" s="95"/>
      <c r="L246" s="95"/>
      <c r="M246" s="95"/>
      <c r="N246" s="95"/>
      <c r="O246" s="95"/>
      <c r="P246" s="95"/>
      <c r="Q246" s="95"/>
      <c r="R246" s="95"/>
      <c r="S246" s="95"/>
      <c r="T246" s="95"/>
      <c r="U246" s="95"/>
      <c r="V246" s="95"/>
      <c r="W246" s="95"/>
      <c r="X246" s="95"/>
      <c r="Y246" s="95"/>
      <c r="Z246" s="95"/>
    </row>
    <row r="247" spans="1:26" ht="12.75" customHeight="1">
      <c r="A247" s="95"/>
      <c r="B247" s="95"/>
      <c r="C247" s="95"/>
      <c r="D247" s="95"/>
      <c r="E247" s="95"/>
      <c r="F247" s="95"/>
      <c r="G247" s="95"/>
      <c r="H247" s="95"/>
      <c r="I247" s="95"/>
      <c r="J247" s="95"/>
      <c r="K247" s="95"/>
      <c r="L247" s="95"/>
      <c r="M247" s="95"/>
      <c r="N247" s="95"/>
      <c r="O247" s="95"/>
      <c r="P247" s="95"/>
      <c r="Q247" s="95"/>
      <c r="R247" s="95"/>
      <c r="S247" s="95"/>
      <c r="T247" s="95"/>
      <c r="U247" s="95"/>
      <c r="V247" s="95"/>
      <c r="W247" s="95"/>
      <c r="X247" s="95"/>
      <c r="Y247" s="95"/>
      <c r="Z247" s="95"/>
    </row>
    <row r="248" spans="1:26" ht="12.75" customHeight="1">
      <c r="A248" s="95"/>
      <c r="B248" s="95"/>
      <c r="C248" s="95"/>
      <c r="D248" s="95"/>
      <c r="E248" s="95"/>
      <c r="F248" s="95"/>
      <c r="G248" s="95"/>
      <c r="H248" s="95"/>
      <c r="I248" s="95"/>
      <c r="J248" s="95"/>
      <c r="K248" s="95"/>
      <c r="L248" s="95"/>
      <c r="M248" s="95"/>
      <c r="N248" s="95"/>
      <c r="O248" s="95"/>
      <c r="P248" s="95"/>
      <c r="Q248" s="95"/>
      <c r="R248" s="95"/>
      <c r="S248" s="95"/>
      <c r="T248" s="95"/>
      <c r="U248" s="95"/>
      <c r="V248" s="95"/>
      <c r="W248" s="95"/>
      <c r="X248" s="95"/>
      <c r="Y248" s="95"/>
      <c r="Z248" s="95"/>
    </row>
    <row r="249" spans="1:26" ht="12.75" customHeight="1">
      <c r="A249" s="95"/>
      <c r="B249" s="95"/>
      <c r="C249" s="95"/>
      <c r="D249" s="95"/>
      <c r="E249" s="95"/>
      <c r="F249" s="95"/>
      <c r="G249" s="95"/>
      <c r="H249" s="95"/>
      <c r="I249" s="95"/>
      <c r="J249" s="95"/>
      <c r="K249" s="95"/>
      <c r="L249" s="95"/>
      <c r="M249" s="95"/>
      <c r="N249" s="95"/>
      <c r="O249" s="95"/>
      <c r="P249" s="95"/>
      <c r="Q249" s="95"/>
      <c r="R249" s="95"/>
      <c r="S249" s="95"/>
      <c r="T249" s="95"/>
      <c r="U249" s="95"/>
      <c r="V249" s="95"/>
      <c r="W249" s="95"/>
      <c r="X249" s="95"/>
      <c r="Y249" s="95"/>
      <c r="Z249" s="95"/>
    </row>
    <row r="250" spans="1:26" ht="12.75" customHeight="1">
      <c r="A250" s="95"/>
      <c r="B250" s="95"/>
      <c r="C250" s="95"/>
      <c r="D250" s="95"/>
      <c r="E250" s="95"/>
      <c r="F250" s="95"/>
      <c r="G250" s="95"/>
      <c r="H250" s="95"/>
      <c r="I250" s="95"/>
      <c r="J250" s="95"/>
      <c r="K250" s="95"/>
      <c r="L250" s="95"/>
      <c r="M250" s="95"/>
      <c r="N250" s="95"/>
      <c r="O250" s="95"/>
      <c r="P250" s="95"/>
      <c r="Q250" s="95"/>
      <c r="R250" s="95"/>
      <c r="S250" s="95"/>
      <c r="T250" s="95"/>
      <c r="U250" s="95"/>
      <c r="V250" s="95"/>
      <c r="W250" s="95"/>
      <c r="X250" s="95"/>
      <c r="Y250" s="95"/>
      <c r="Z250" s="95"/>
    </row>
    <row r="251" spans="1:26" ht="12.75" customHeight="1">
      <c r="A251" s="95"/>
      <c r="B251" s="95"/>
      <c r="C251" s="95"/>
      <c r="D251" s="95"/>
      <c r="E251" s="95"/>
      <c r="F251" s="95"/>
      <c r="G251" s="95"/>
      <c r="H251" s="95"/>
      <c r="I251" s="95"/>
      <c r="J251" s="95"/>
      <c r="K251" s="95"/>
      <c r="L251" s="95"/>
      <c r="M251" s="95"/>
      <c r="N251" s="95"/>
      <c r="O251" s="95"/>
      <c r="P251" s="95"/>
      <c r="Q251" s="95"/>
      <c r="R251" s="95"/>
      <c r="S251" s="95"/>
      <c r="T251" s="95"/>
      <c r="U251" s="95"/>
      <c r="V251" s="95"/>
      <c r="W251" s="95"/>
      <c r="X251" s="95"/>
      <c r="Y251" s="95"/>
      <c r="Z251" s="95"/>
    </row>
    <row r="252" spans="1:26" ht="12.75" customHeight="1">
      <c r="A252" s="95"/>
      <c r="B252" s="95"/>
      <c r="C252" s="95"/>
      <c r="D252" s="95"/>
      <c r="E252" s="95"/>
      <c r="F252" s="95"/>
      <c r="G252" s="95"/>
      <c r="H252" s="95"/>
      <c r="I252" s="95"/>
      <c r="J252" s="95"/>
      <c r="K252" s="95"/>
      <c r="L252" s="95"/>
      <c r="M252" s="95"/>
      <c r="N252" s="95"/>
      <c r="O252" s="95"/>
      <c r="P252" s="95"/>
      <c r="Q252" s="95"/>
      <c r="R252" s="95"/>
      <c r="S252" s="95"/>
      <c r="T252" s="95"/>
      <c r="U252" s="95"/>
      <c r="V252" s="95"/>
      <c r="W252" s="95"/>
      <c r="X252" s="95"/>
      <c r="Y252" s="95"/>
      <c r="Z252" s="95"/>
    </row>
    <row r="253" spans="1:26" ht="12.75" customHeight="1">
      <c r="A253" s="95"/>
      <c r="B253" s="95"/>
      <c r="C253" s="95"/>
      <c r="D253" s="95"/>
      <c r="E253" s="95"/>
      <c r="F253" s="95"/>
      <c r="G253" s="95"/>
      <c r="H253" s="95"/>
      <c r="I253" s="95"/>
      <c r="J253" s="95"/>
      <c r="K253" s="95"/>
      <c r="L253" s="95"/>
      <c r="M253" s="95"/>
      <c r="N253" s="95"/>
      <c r="O253" s="95"/>
      <c r="P253" s="95"/>
      <c r="Q253" s="95"/>
      <c r="R253" s="95"/>
      <c r="S253" s="95"/>
      <c r="T253" s="95"/>
      <c r="U253" s="95"/>
      <c r="V253" s="95"/>
      <c r="W253" s="95"/>
      <c r="X253" s="95"/>
      <c r="Y253" s="95"/>
      <c r="Z253" s="95"/>
    </row>
    <row r="254" spans="1:26" ht="12.75" customHeight="1">
      <c r="A254" s="95"/>
      <c r="B254" s="95"/>
      <c r="C254" s="95"/>
      <c r="D254" s="95"/>
      <c r="E254" s="95"/>
      <c r="F254" s="95"/>
      <c r="G254" s="95"/>
      <c r="H254" s="95"/>
      <c r="I254" s="95"/>
      <c r="J254" s="95"/>
      <c r="K254" s="95"/>
      <c r="L254" s="95"/>
      <c r="M254" s="95"/>
      <c r="N254" s="95"/>
      <c r="O254" s="95"/>
      <c r="P254" s="95"/>
      <c r="Q254" s="95"/>
      <c r="R254" s="95"/>
      <c r="S254" s="95"/>
      <c r="T254" s="95"/>
      <c r="U254" s="95"/>
      <c r="V254" s="95"/>
      <c r="W254" s="95"/>
      <c r="X254" s="95"/>
      <c r="Y254" s="95"/>
      <c r="Z254" s="95"/>
    </row>
    <row r="255" spans="1:26" ht="12.75" customHeight="1">
      <c r="A255" s="95"/>
      <c r="B255" s="95"/>
      <c r="C255" s="95"/>
      <c r="D255" s="95"/>
      <c r="E255" s="95"/>
      <c r="F255" s="95"/>
      <c r="G255" s="95"/>
      <c r="H255" s="95"/>
      <c r="I255" s="95"/>
      <c r="J255" s="95"/>
      <c r="K255" s="95"/>
      <c r="L255" s="95"/>
      <c r="M255" s="95"/>
      <c r="N255" s="95"/>
      <c r="O255" s="95"/>
      <c r="P255" s="95"/>
      <c r="Q255" s="95"/>
      <c r="R255" s="95"/>
      <c r="S255" s="95"/>
      <c r="T255" s="95"/>
      <c r="U255" s="95"/>
      <c r="V255" s="95"/>
      <c r="W255" s="95"/>
      <c r="X255" s="95"/>
      <c r="Y255" s="95"/>
      <c r="Z255" s="95"/>
    </row>
    <row r="256" spans="1:26" ht="12.75" customHeight="1">
      <c r="A256" s="95"/>
      <c r="B256" s="95"/>
      <c r="C256" s="95"/>
      <c r="D256" s="95"/>
      <c r="E256" s="95"/>
      <c r="F256" s="95"/>
      <c r="G256" s="95"/>
      <c r="H256" s="95"/>
      <c r="I256" s="95"/>
      <c r="J256" s="95"/>
      <c r="K256" s="95"/>
      <c r="L256" s="95"/>
      <c r="M256" s="95"/>
      <c r="N256" s="95"/>
      <c r="O256" s="95"/>
      <c r="P256" s="95"/>
      <c r="Q256" s="95"/>
      <c r="R256" s="95"/>
      <c r="S256" s="95"/>
      <c r="T256" s="95"/>
      <c r="U256" s="95"/>
      <c r="V256" s="95"/>
      <c r="W256" s="95"/>
      <c r="X256" s="95"/>
      <c r="Y256" s="95"/>
      <c r="Z256" s="95"/>
    </row>
    <row r="257" spans="1:26" ht="12.75" customHeight="1">
      <c r="A257" s="95"/>
      <c r="B257" s="95"/>
      <c r="C257" s="95"/>
      <c r="D257" s="95"/>
      <c r="E257" s="95"/>
      <c r="F257" s="95"/>
      <c r="G257" s="95"/>
      <c r="H257" s="95"/>
      <c r="I257" s="95"/>
      <c r="J257" s="95"/>
      <c r="K257" s="95"/>
      <c r="L257" s="95"/>
      <c r="M257" s="95"/>
      <c r="N257" s="95"/>
      <c r="O257" s="95"/>
      <c r="P257" s="95"/>
      <c r="Q257" s="95"/>
      <c r="R257" s="95"/>
      <c r="S257" s="95"/>
      <c r="T257" s="95"/>
      <c r="U257" s="95"/>
      <c r="V257" s="95"/>
      <c r="W257" s="95"/>
      <c r="X257" s="95"/>
      <c r="Y257" s="95"/>
      <c r="Z257" s="95"/>
    </row>
    <row r="258" spans="1:26" ht="12.75" customHeight="1">
      <c r="A258" s="95"/>
      <c r="B258" s="95"/>
      <c r="C258" s="95"/>
      <c r="D258" s="95"/>
      <c r="E258" s="95"/>
      <c r="F258" s="95"/>
      <c r="G258" s="95"/>
      <c r="H258" s="95"/>
      <c r="I258" s="95"/>
      <c r="J258" s="95"/>
      <c r="K258" s="95"/>
      <c r="L258" s="95"/>
      <c r="M258" s="95"/>
      <c r="N258" s="95"/>
      <c r="O258" s="95"/>
      <c r="P258" s="95"/>
      <c r="Q258" s="95"/>
      <c r="R258" s="95"/>
      <c r="S258" s="95"/>
      <c r="T258" s="95"/>
      <c r="U258" s="95"/>
      <c r="V258" s="95"/>
      <c r="W258" s="95"/>
      <c r="X258" s="95"/>
      <c r="Y258" s="95"/>
      <c r="Z258" s="95"/>
    </row>
    <row r="259" spans="1:26" ht="12.75" customHeight="1">
      <c r="A259" s="95"/>
      <c r="B259" s="95"/>
      <c r="C259" s="95"/>
      <c r="D259" s="95"/>
      <c r="E259" s="95"/>
      <c r="F259" s="95"/>
      <c r="G259" s="95"/>
      <c r="H259" s="95"/>
      <c r="I259" s="95"/>
      <c r="J259" s="95"/>
      <c r="K259" s="95"/>
      <c r="L259" s="95"/>
      <c r="M259" s="95"/>
      <c r="N259" s="95"/>
      <c r="O259" s="95"/>
      <c r="P259" s="95"/>
      <c r="Q259" s="95"/>
      <c r="R259" s="95"/>
      <c r="S259" s="95"/>
      <c r="T259" s="95"/>
      <c r="U259" s="95"/>
      <c r="V259" s="95"/>
      <c r="W259" s="95"/>
      <c r="X259" s="95"/>
      <c r="Y259" s="95"/>
      <c r="Z259" s="95"/>
    </row>
    <row r="260" spans="1:26" ht="12.75" customHeight="1">
      <c r="A260" s="95"/>
      <c r="B260" s="95"/>
      <c r="C260" s="95"/>
      <c r="D260" s="95"/>
      <c r="E260" s="95"/>
      <c r="F260" s="95"/>
      <c r="G260" s="95"/>
      <c r="H260" s="95"/>
      <c r="I260" s="95"/>
      <c r="J260" s="95"/>
      <c r="K260" s="95"/>
      <c r="L260" s="95"/>
      <c r="M260" s="95"/>
      <c r="N260" s="95"/>
      <c r="O260" s="95"/>
      <c r="P260" s="95"/>
      <c r="Q260" s="95"/>
      <c r="R260" s="95"/>
      <c r="S260" s="95"/>
      <c r="T260" s="95"/>
      <c r="U260" s="95"/>
      <c r="V260" s="95"/>
      <c r="W260" s="95"/>
      <c r="X260" s="95"/>
      <c r="Y260" s="95"/>
      <c r="Z260" s="95"/>
    </row>
    <row r="261" spans="1:26" ht="12.75" customHeight="1">
      <c r="A261" s="95"/>
      <c r="B261" s="95"/>
      <c r="C261" s="95"/>
      <c r="D261" s="95"/>
      <c r="E261" s="95"/>
      <c r="F261" s="95"/>
      <c r="G261" s="95"/>
      <c r="H261" s="95"/>
      <c r="I261" s="95"/>
      <c r="J261" s="95"/>
      <c r="K261" s="95"/>
      <c r="L261" s="95"/>
      <c r="M261" s="95"/>
      <c r="N261" s="95"/>
      <c r="O261" s="95"/>
      <c r="P261" s="95"/>
      <c r="Q261" s="95"/>
      <c r="R261" s="95"/>
      <c r="S261" s="95"/>
      <c r="T261" s="95"/>
      <c r="U261" s="95"/>
      <c r="V261" s="95"/>
      <c r="W261" s="95"/>
      <c r="X261" s="95"/>
      <c r="Y261" s="95"/>
      <c r="Z261" s="95"/>
    </row>
    <row r="262" spans="1:26" ht="12.75" customHeight="1">
      <c r="A262" s="95"/>
      <c r="B262" s="95"/>
      <c r="C262" s="95"/>
      <c r="D262" s="95"/>
      <c r="E262" s="95"/>
      <c r="F262" s="95"/>
      <c r="G262" s="95"/>
      <c r="H262" s="95"/>
      <c r="I262" s="95"/>
      <c r="J262" s="95"/>
      <c r="K262" s="95"/>
      <c r="L262" s="95"/>
      <c r="M262" s="95"/>
      <c r="N262" s="95"/>
      <c r="O262" s="95"/>
      <c r="P262" s="95"/>
      <c r="Q262" s="95"/>
      <c r="R262" s="95"/>
      <c r="S262" s="95"/>
      <c r="T262" s="95"/>
      <c r="U262" s="95"/>
      <c r="V262" s="95"/>
      <c r="W262" s="95"/>
      <c r="X262" s="95"/>
      <c r="Y262" s="95"/>
      <c r="Z262" s="95"/>
    </row>
    <row r="263" spans="1:26" ht="12.75" customHeight="1">
      <c r="A263" s="95"/>
      <c r="B263" s="95"/>
      <c r="C263" s="95"/>
      <c r="D263" s="95"/>
      <c r="E263" s="95"/>
      <c r="F263" s="95"/>
      <c r="G263" s="95"/>
      <c r="H263" s="95"/>
      <c r="I263" s="95"/>
      <c r="J263" s="95"/>
      <c r="K263" s="95"/>
      <c r="L263" s="95"/>
      <c r="M263" s="95"/>
      <c r="N263" s="95"/>
      <c r="O263" s="95"/>
      <c r="P263" s="95"/>
      <c r="Q263" s="95"/>
      <c r="R263" s="95"/>
      <c r="S263" s="95"/>
      <c r="T263" s="95"/>
      <c r="U263" s="95"/>
      <c r="V263" s="95"/>
      <c r="W263" s="95"/>
      <c r="X263" s="95"/>
      <c r="Y263" s="95"/>
      <c r="Z263" s="95"/>
    </row>
    <row r="264" spans="1:26" ht="12.75" customHeight="1">
      <c r="A264" s="95"/>
      <c r="B264" s="95"/>
      <c r="C264" s="95"/>
      <c r="D264" s="95"/>
      <c r="E264" s="95"/>
      <c r="F264" s="95"/>
      <c r="G264" s="95"/>
      <c r="H264" s="95"/>
      <c r="I264" s="95"/>
      <c r="J264" s="95"/>
      <c r="K264" s="95"/>
      <c r="L264" s="95"/>
      <c r="M264" s="95"/>
      <c r="N264" s="95"/>
      <c r="O264" s="95"/>
      <c r="P264" s="95"/>
      <c r="Q264" s="95"/>
      <c r="R264" s="95"/>
      <c r="S264" s="95"/>
      <c r="T264" s="95"/>
      <c r="U264" s="95"/>
      <c r="V264" s="95"/>
      <c r="W264" s="95"/>
      <c r="X264" s="95"/>
      <c r="Y264" s="95"/>
      <c r="Z264" s="95"/>
    </row>
    <row r="265" spans="1:26" ht="12.75" customHeight="1">
      <c r="A265" s="95"/>
      <c r="B265" s="95"/>
      <c r="C265" s="95"/>
      <c r="D265" s="95"/>
      <c r="E265" s="95"/>
      <c r="F265" s="95"/>
      <c r="G265" s="95"/>
      <c r="H265" s="95"/>
      <c r="I265" s="95"/>
      <c r="J265" s="95"/>
      <c r="K265" s="95"/>
      <c r="L265" s="95"/>
      <c r="M265" s="95"/>
      <c r="N265" s="95"/>
      <c r="O265" s="95"/>
      <c r="P265" s="95"/>
      <c r="Q265" s="95"/>
      <c r="R265" s="95"/>
      <c r="S265" s="95"/>
      <c r="T265" s="95"/>
      <c r="U265" s="95"/>
      <c r="V265" s="95"/>
      <c r="W265" s="95"/>
      <c r="X265" s="95"/>
      <c r="Y265" s="95"/>
      <c r="Z265" s="95"/>
    </row>
    <row r="266" spans="1:26" ht="12.75" customHeight="1">
      <c r="A266" s="95"/>
      <c r="B266" s="95"/>
      <c r="C266" s="95"/>
      <c r="D266" s="95"/>
      <c r="E266" s="95"/>
      <c r="F266" s="95"/>
      <c r="G266" s="95"/>
      <c r="H266" s="95"/>
      <c r="I266" s="95"/>
      <c r="J266" s="95"/>
      <c r="K266" s="95"/>
      <c r="L266" s="95"/>
      <c r="M266" s="95"/>
      <c r="N266" s="95"/>
      <c r="O266" s="95"/>
      <c r="P266" s="95"/>
      <c r="Q266" s="95"/>
      <c r="R266" s="95"/>
      <c r="S266" s="95"/>
      <c r="T266" s="95"/>
      <c r="U266" s="95"/>
      <c r="V266" s="95"/>
      <c r="W266" s="95"/>
      <c r="X266" s="95"/>
      <c r="Y266" s="95"/>
      <c r="Z266" s="95"/>
    </row>
    <row r="267" spans="1:26" ht="12.75" customHeight="1">
      <c r="A267" s="95"/>
      <c r="B267" s="95"/>
      <c r="C267" s="95"/>
      <c r="D267" s="95"/>
      <c r="E267" s="95"/>
      <c r="F267" s="95"/>
      <c r="G267" s="95"/>
      <c r="H267" s="95"/>
      <c r="I267" s="95"/>
      <c r="J267" s="95"/>
      <c r="K267" s="95"/>
      <c r="L267" s="95"/>
      <c r="M267" s="95"/>
      <c r="N267" s="95"/>
      <c r="O267" s="95"/>
      <c r="P267" s="95"/>
      <c r="Q267" s="95"/>
      <c r="R267" s="95"/>
      <c r="S267" s="95"/>
      <c r="T267" s="95"/>
      <c r="U267" s="95"/>
      <c r="V267" s="95"/>
      <c r="W267" s="95"/>
      <c r="X267" s="95"/>
      <c r="Y267" s="95"/>
      <c r="Z267" s="95"/>
    </row>
    <row r="268" spans="1:26" ht="12.75" customHeight="1">
      <c r="A268" s="95"/>
      <c r="B268" s="95"/>
      <c r="C268" s="95"/>
      <c r="D268" s="95"/>
      <c r="E268" s="95"/>
      <c r="F268" s="95"/>
      <c r="G268" s="95"/>
      <c r="H268" s="95"/>
      <c r="I268" s="95"/>
      <c r="J268" s="95"/>
      <c r="K268" s="95"/>
      <c r="L268" s="95"/>
      <c r="M268" s="95"/>
      <c r="N268" s="95"/>
      <c r="O268" s="95"/>
      <c r="P268" s="95"/>
      <c r="Q268" s="95"/>
      <c r="R268" s="95"/>
      <c r="S268" s="95"/>
      <c r="T268" s="95"/>
      <c r="U268" s="95"/>
      <c r="V268" s="95"/>
      <c r="W268" s="95"/>
      <c r="X268" s="95"/>
      <c r="Y268" s="95"/>
      <c r="Z268" s="95"/>
    </row>
    <row r="269" spans="1:26" ht="12.75" customHeight="1">
      <c r="A269" s="95"/>
      <c r="B269" s="95"/>
      <c r="C269" s="95"/>
      <c r="D269" s="95"/>
      <c r="E269" s="95"/>
      <c r="F269" s="95"/>
      <c r="G269" s="95"/>
      <c r="H269" s="95"/>
      <c r="I269" s="95"/>
      <c r="J269" s="95"/>
      <c r="K269" s="95"/>
      <c r="L269" s="95"/>
      <c r="M269" s="95"/>
      <c r="N269" s="95"/>
      <c r="O269" s="95"/>
      <c r="P269" s="95"/>
      <c r="Q269" s="95"/>
      <c r="R269" s="95"/>
      <c r="S269" s="95"/>
      <c r="T269" s="95"/>
      <c r="U269" s="95"/>
      <c r="V269" s="95"/>
      <c r="W269" s="95"/>
      <c r="X269" s="95"/>
      <c r="Y269" s="95"/>
      <c r="Z269" s="95"/>
    </row>
    <row r="270" spans="1:26" ht="12.75" customHeight="1">
      <c r="A270" s="95"/>
      <c r="B270" s="95"/>
      <c r="C270" s="95"/>
      <c r="D270" s="95"/>
      <c r="E270" s="95"/>
      <c r="F270" s="95"/>
      <c r="G270" s="95"/>
      <c r="H270" s="95"/>
      <c r="I270" s="95"/>
      <c r="J270" s="95"/>
      <c r="K270" s="95"/>
      <c r="L270" s="95"/>
      <c r="M270" s="95"/>
      <c r="N270" s="95"/>
      <c r="O270" s="95"/>
      <c r="P270" s="95"/>
      <c r="Q270" s="95"/>
      <c r="R270" s="95"/>
      <c r="S270" s="95"/>
      <c r="T270" s="95"/>
      <c r="U270" s="95"/>
      <c r="V270" s="95"/>
      <c r="W270" s="95"/>
      <c r="X270" s="95"/>
      <c r="Y270" s="95"/>
      <c r="Z270" s="95"/>
    </row>
    <row r="271" spans="1:26" ht="12.75" customHeight="1">
      <c r="A271" s="95"/>
      <c r="B271" s="95"/>
      <c r="C271" s="95"/>
      <c r="D271" s="95"/>
      <c r="E271" s="95"/>
      <c r="F271" s="95"/>
      <c r="G271" s="95"/>
      <c r="H271" s="95"/>
      <c r="I271" s="95"/>
      <c r="J271" s="95"/>
      <c r="K271" s="95"/>
      <c r="L271" s="95"/>
      <c r="M271" s="95"/>
      <c r="N271" s="95"/>
      <c r="O271" s="95"/>
      <c r="P271" s="95"/>
      <c r="Q271" s="95"/>
      <c r="R271" s="95"/>
      <c r="S271" s="95"/>
      <c r="T271" s="95"/>
      <c r="U271" s="95"/>
      <c r="V271" s="95"/>
      <c r="W271" s="95"/>
      <c r="X271" s="95"/>
      <c r="Y271" s="95"/>
      <c r="Z271" s="95"/>
    </row>
    <row r="272" spans="1:26" ht="12.75" customHeight="1">
      <c r="A272" s="95"/>
      <c r="B272" s="95"/>
      <c r="C272" s="95"/>
      <c r="D272" s="95"/>
      <c r="E272" s="95"/>
      <c r="F272" s="95"/>
      <c r="G272" s="95"/>
      <c r="H272" s="95"/>
      <c r="I272" s="95"/>
      <c r="J272" s="95"/>
      <c r="K272" s="95"/>
      <c r="L272" s="95"/>
      <c r="M272" s="95"/>
      <c r="N272" s="95"/>
      <c r="O272" s="95"/>
      <c r="P272" s="95"/>
      <c r="Q272" s="95"/>
      <c r="R272" s="95"/>
      <c r="S272" s="95"/>
      <c r="T272" s="95"/>
      <c r="U272" s="95"/>
      <c r="V272" s="95"/>
      <c r="W272" s="95"/>
      <c r="X272" s="95"/>
      <c r="Y272" s="95"/>
      <c r="Z272" s="95"/>
    </row>
    <row r="273" spans="1:26" ht="12.75" customHeight="1">
      <c r="A273" s="95"/>
      <c r="B273" s="95"/>
      <c r="C273" s="95"/>
      <c r="D273" s="95"/>
      <c r="E273" s="95"/>
      <c r="F273" s="95"/>
      <c r="G273" s="95"/>
      <c r="H273" s="95"/>
      <c r="I273" s="95"/>
      <c r="J273" s="95"/>
      <c r="K273" s="95"/>
      <c r="L273" s="95"/>
      <c r="M273" s="95"/>
      <c r="N273" s="95"/>
      <c r="O273" s="95"/>
      <c r="P273" s="95"/>
      <c r="Q273" s="95"/>
      <c r="R273" s="95"/>
      <c r="S273" s="95"/>
      <c r="T273" s="95"/>
      <c r="U273" s="95"/>
      <c r="V273" s="95"/>
      <c r="W273" s="95"/>
      <c r="X273" s="95"/>
      <c r="Y273" s="95"/>
      <c r="Z273" s="95"/>
    </row>
    <row r="274" spans="1:26" ht="12.75" customHeight="1">
      <c r="A274" s="95"/>
      <c r="B274" s="95"/>
      <c r="C274" s="95"/>
      <c r="D274" s="95"/>
      <c r="E274" s="95"/>
      <c r="F274" s="95"/>
      <c r="G274" s="95"/>
      <c r="H274" s="95"/>
      <c r="I274" s="95"/>
      <c r="J274" s="95"/>
      <c r="K274" s="95"/>
      <c r="L274" s="95"/>
      <c r="M274" s="95"/>
      <c r="N274" s="95"/>
      <c r="O274" s="95"/>
      <c r="P274" s="95"/>
      <c r="Q274" s="95"/>
      <c r="R274" s="95"/>
      <c r="S274" s="95"/>
      <c r="T274" s="95"/>
      <c r="U274" s="95"/>
      <c r="V274" s="95"/>
      <c r="W274" s="95"/>
      <c r="X274" s="95"/>
      <c r="Y274" s="95"/>
      <c r="Z274" s="95"/>
    </row>
    <row r="275" spans="1:26" ht="12.75" customHeight="1">
      <c r="A275" s="95"/>
      <c r="B275" s="95"/>
      <c r="C275" s="95"/>
      <c r="D275" s="95"/>
      <c r="E275" s="95"/>
      <c r="F275" s="95"/>
      <c r="G275" s="95"/>
      <c r="H275" s="95"/>
      <c r="I275" s="95"/>
      <c r="J275" s="95"/>
      <c r="K275" s="95"/>
      <c r="L275" s="95"/>
      <c r="M275" s="95"/>
      <c r="N275" s="95"/>
      <c r="O275" s="95"/>
      <c r="P275" s="95"/>
      <c r="Q275" s="95"/>
      <c r="R275" s="95"/>
      <c r="S275" s="95"/>
      <c r="T275" s="95"/>
      <c r="U275" s="95"/>
      <c r="V275" s="95"/>
      <c r="W275" s="95"/>
      <c r="X275" s="95"/>
      <c r="Y275" s="95"/>
      <c r="Z275" s="95"/>
    </row>
    <row r="276" spans="1:26" ht="12.75" customHeight="1">
      <c r="A276" s="95"/>
      <c r="B276" s="95"/>
      <c r="C276" s="95"/>
      <c r="D276" s="95"/>
      <c r="E276" s="95"/>
      <c r="F276" s="95"/>
      <c r="G276" s="95"/>
      <c r="H276" s="95"/>
      <c r="I276" s="95"/>
      <c r="J276" s="95"/>
      <c r="K276" s="95"/>
      <c r="L276" s="95"/>
      <c r="M276" s="95"/>
      <c r="N276" s="95"/>
      <c r="O276" s="95"/>
      <c r="P276" s="95"/>
      <c r="Q276" s="95"/>
      <c r="R276" s="95"/>
      <c r="S276" s="95"/>
      <c r="T276" s="95"/>
      <c r="U276" s="95"/>
      <c r="V276" s="95"/>
      <c r="W276" s="95"/>
      <c r="X276" s="95"/>
      <c r="Y276" s="95"/>
      <c r="Z276" s="95"/>
    </row>
    <row r="277" spans="1:26" ht="12.75" customHeight="1">
      <c r="A277" s="95"/>
      <c r="B277" s="95"/>
      <c r="C277" s="95"/>
      <c r="D277" s="95"/>
      <c r="E277" s="95"/>
      <c r="F277" s="95"/>
      <c r="G277" s="95"/>
      <c r="H277" s="95"/>
      <c r="I277" s="95"/>
      <c r="J277" s="95"/>
      <c r="K277" s="95"/>
      <c r="L277" s="95"/>
      <c r="M277" s="95"/>
      <c r="N277" s="95"/>
      <c r="O277" s="95"/>
      <c r="P277" s="95"/>
      <c r="Q277" s="95"/>
      <c r="R277" s="95"/>
      <c r="S277" s="95"/>
      <c r="T277" s="95"/>
      <c r="U277" s="95"/>
      <c r="V277" s="95"/>
      <c r="W277" s="95"/>
      <c r="X277" s="95"/>
      <c r="Y277" s="95"/>
      <c r="Z277" s="95"/>
    </row>
    <row r="278" spans="1:26" ht="12.75" customHeight="1">
      <c r="A278" s="95"/>
      <c r="B278" s="95"/>
      <c r="C278" s="95"/>
      <c r="D278" s="95"/>
      <c r="E278" s="95"/>
      <c r="F278" s="95"/>
      <c r="G278" s="95"/>
      <c r="H278" s="95"/>
      <c r="I278" s="95"/>
      <c r="J278" s="95"/>
      <c r="K278" s="95"/>
      <c r="L278" s="95"/>
      <c r="M278" s="95"/>
      <c r="N278" s="95"/>
      <c r="O278" s="95"/>
      <c r="P278" s="95"/>
      <c r="Q278" s="95"/>
      <c r="R278" s="95"/>
      <c r="S278" s="95"/>
      <c r="T278" s="95"/>
      <c r="U278" s="95"/>
      <c r="V278" s="95"/>
      <c r="W278" s="95"/>
      <c r="X278" s="95"/>
      <c r="Y278" s="95"/>
      <c r="Z278" s="95"/>
    </row>
    <row r="279" spans="1:26" ht="12.75" customHeight="1">
      <c r="A279" s="95"/>
      <c r="B279" s="95"/>
      <c r="C279" s="95"/>
      <c r="D279" s="95"/>
      <c r="E279" s="95"/>
      <c r="F279" s="95"/>
      <c r="G279" s="95"/>
      <c r="H279" s="95"/>
      <c r="I279" s="95"/>
      <c r="J279" s="95"/>
      <c r="K279" s="95"/>
      <c r="L279" s="95"/>
      <c r="M279" s="95"/>
      <c r="N279" s="95"/>
      <c r="O279" s="95"/>
      <c r="P279" s="95"/>
      <c r="Q279" s="95"/>
      <c r="R279" s="95"/>
      <c r="S279" s="95"/>
      <c r="T279" s="95"/>
      <c r="U279" s="95"/>
      <c r="V279" s="95"/>
      <c r="W279" s="95"/>
      <c r="X279" s="95"/>
      <c r="Y279" s="95"/>
      <c r="Z279" s="95"/>
    </row>
    <row r="280" spans="1:26" ht="12.75" customHeight="1">
      <c r="A280" s="95"/>
      <c r="B280" s="95"/>
      <c r="C280" s="95"/>
      <c r="D280" s="95"/>
      <c r="E280" s="95"/>
      <c r="F280" s="95"/>
      <c r="G280" s="95"/>
      <c r="H280" s="95"/>
      <c r="I280" s="95"/>
      <c r="J280" s="95"/>
      <c r="K280" s="95"/>
      <c r="L280" s="95"/>
      <c r="M280" s="95"/>
      <c r="N280" s="95"/>
      <c r="O280" s="95"/>
      <c r="P280" s="95"/>
      <c r="Q280" s="95"/>
      <c r="R280" s="95"/>
      <c r="S280" s="95"/>
      <c r="T280" s="95"/>
      <c r="U280" s="95"/>
      <c r="V280" s="95"/>
      <c r="W280" s="95"/>
      <c r="X280" s="95"/>
      <c r="Y280" s="95"/>
      <c r="Z280" s="95"/>
    </row>
    <row r="281" spans="1:26" ht="12.75" customHeight="1">
      <c r="A281" s="95"/>
      <c r="B281" s="95"/>
      <c r="C281" s="95"/>
      <c r="D281" s="95"/>
      <c r="E281" s="95"/>
      <c r="F281" s="95"/>
      <c r="G281" s="95"/>
      <c r="H281" s="95"/>
      <c r="I281" s="95"/>
      <c r="J281" s="95"/>
      <c r="K281" s="95"/>
      <c r="L281" s="95"/>
      <c r="M281" s="95"/>
      <c r="N281" s="95"/>
      <c r="O281" s="95"/>
      <c r="P281" s="95"/>
      <c r="Q281" s="95"/>
      <c r="R281" s="95"/>
      <c r="S281" s="95"/>
      <c r="T281" s="95"/>
      <c r="U281" s="95"/>
      <c r="V281" s="95"/>
      <c r="W281" s="95"/>
      <c r="X281" s="95"/>
      <c r="Y281" s="95"/>
      <c r="Z281" s="95"/>
    </row>
    <row r="282" spans="1:26" ht="12.75" customHeight="1">
      <c r="A282" s="95"/>
      <c r="B282" s="95"/>
      <c r="C282" s="95"/>
      <c r="D282" s="95"/>
      <c r="E282" s="95"/>
      <c r="F282" s="95"/>
      <c r="G282" s="95"/>
      <c r="H282" s="95"/>
      <c r="I282" s="95"/>
      <c r="J282" s="95"/>
      <c r="K282" s="95"/>
      <c r="L282" s="95"/>
      <c r="M282" s="95"/>
      <c r="N282" s="95"/>
      <c r="O282" s="95"/>
      <c r="P282" s="95"/>
      <c r="Q282" s="95"/>
      <c r="R282" s="95"/>
      <c r="S282" s="95"/>
      <c r="T282" s="95"/>
      <c r="U282" s="95"/>
      <c r="V282" s="95"/>
      <c r="W282" s="95"/>
      <c r="X282" s="95"/>
      <c r="Y282" s="95"/>
      <c r="Z282" s="95"/>
    </row>
    <row r="283" spans="1:26" ht="12.75" customHeight="1">
      <c r="A283" s="95"/>
      <c r="B283" s="95"/>
      <c r="C283" s="95"/>
      <c r="D283" s="95"/>
      <c r="E283" s="95"/>
      <c r="F283" s="95"/>
      <c r="G283" s="95"/>
      <c r="H283" s="95"/>
      <c r="I283" s="95"/>
      <c r="J283" s="95"/>
      <c r="K283" s="95"/>
      <c r="L283" s="95"/>
      <c r="M283" s="95"/>
      <c r="N283" s="95"/>
      <c r="O283" s="95"/>
      <c r="P283" s="95"/>
      <c r="Q283" s="95"/>
      <c r="R283" s="95"/>
      <c r="S283" s="95"/>
      <c r="T283" s="95"/>
      <c r="U283" s="95"/>
      <c r="V283" s="95"/>
      <c r="W283" s="95"/>
      <c r="X283" s="95"/>
      <c r="Y283" s="95"/>
      <c r="Z283" s="95"/>
    </row>
    <row r="284" spans="1:26" ht="12.75" customHeight="1">
      <c r="A284" s="95"/>
      <c r="B284" s="95"/>
      <c r="C284" s="95"/>
      <c r="D284" s="95"/>
      <c r="E284" s="95"/>
      <c r="F284" s="95"/>
      <c r="G284" s="95"/>
      <c r="H284" s="95"/>
      <c r="I284" s="95"/>
      <c r="J284" s="95"/>
      <c r="K284" s="95"/>
      <c r="L284" s="95"/>
      <c r="M284" s="95"/>
      <c r="N284" s="95"/>
      <c r="O284" s="95"/>
      <c r="P284" s="95"/>
      <c r="Q284" s="95"/>
      <c r="R284" s="95"/>
      <c r="S284" s="95"/>
      <c r="T284" s="95"/>
      <c r="U284" s="95"/>
      <c r="V284" s="95"/>
      <c r="W284" s="95"/>
      <c r="X284" s="95"/>
      <c r="Y284" s="95"/>
      <c r="Z284" s="95"/>
    </row>
    <row r="285" spans="1:26" ht="12.75" customHeight="1">
      <c r="A285" s="95"/>
      <c r="B285" s="95"/>
      <c r="C285" s="95"/>
      <c r="D285" s="95"/>
      <c r="E285" s="95"/>
      <c r="F285" s="95"/>
      <c r="G285" s="95"/>
      <c r="H285" s="95"/>
      <c r="I285" s="95"/>
      <c r="J285" s="95"/>
      <c r="K285" s="95"/>
      <c r="L285" s="95"/>
      <c r="M285" s="95"/>
      <c r="N285" s="95"/>
      <c r="O285" s="95"/>
      <c r="P285" s="95"/>
      <c r="Q285" s="95"/>
      <c r="R285" s="95"/>
      <c r="S285" s="95"/>
      <c r="T285" s="95"/>
      <c r="U285" s="95"/>
      <c r="V285" s="95"/>
      <c r="W285" s="95"/>
      <c r="X285" s="95"/>
      <c r="Y285" s="95"/>
      <c r="Z285" s="95"/>
    </row>
    <row r="286" spans="1:26" ht="12.75" customHeight="1">
      <c r="A286" s="95"/>
      <c r="B286" s="95"/>
      <c r="C286" s="95"/>
      <c r="D286" s="95"/>
      <c r="E286" s="95"/>
      <c r="F286" s="95"/>
      <c r="G286" s="95"/>
      <c r="H286" s="95"/>
      <c r="I286" s="95"/>
      <c r="J286" s="95"/>
      <c r="K286" s="95"/>
      <c r="L286" s="95"/>
      <c r="M286" s="95"/>
      <c r="N286" s="95"/>
      <c r="O286" s="95"/>
      <c r="P286" s="95"/>
      <c r="Q286" s="95"/>
      <c r="R286" s="95"/>
      <c r="S286" s="95"/>
      <c r="T286" s="95"/>
      <c r="U286" s="95"/>
      <c r="V286" s="95"/>
      <c r="W286" s="95"/>
      <c r="X286" s="95"/>
      <c r="Y286" s="95"/>
      <c r="Z286" s="95"/>
    </row>
    <row r="287" spans="1:26" ht="12.75" customHeight="1">
      <c r="A287" s="95"/>
      <c r="B287" s="95"/>
      <c r="C287" s="95"/>
      <c r="D287" s="95"/>
      <c r="E287" s="95"/>
      <c r="F287" s="95"/>
      <c r="G287" s="95"/>
      <c r="H287" s="95"/>
      <c r="I287" s="95"/>
      <c r="J287" s="95"/>
      <c r="K287" s="95"/>
      <c r="L287" s="95"/>
      <c r="M287" s="95"/>
      <c r="N287" s="95"/>
      <c r="O287" s="95"/>
      <c r="P287" s="95"/>
      <c r="Q287" s="95"/>
      <c r="R287" s="95"/>
      <c r="S287" s="95"/>
      <c r="T287" s="95"/>
      <c r="U287" s="95"/>
      <c r="V287" s="95"/>
      <c r="W287" s="95"/>
      <c r="X287" s="95"/>
      <c r="Y287" s="95"/>
      <c r="Z287" s="95"/>
    </row>
    <row r="288" spans="1:26" ht="12.75" customHeight="1">
      <c r="A288" s="95"/>
      <c r="B288" s="95"/>
      <c r="C288" s="95"/>
      <c r="D288" s="95"/>
      <c r="E288" s="95"/>
      <c r="F288" s="95"/>
      <c r="G288" s="95"/>
      <c r="H288" s="95"/>
      <c r="I288" s="95"/>
      <c r="J288" s="95"/>
      <c r="K288" s="95"/>
      <c r="L288" s="95"/>
      <c r="M288" s="95"/>
      <c r="N288" s="95"/>
      <c r="O288" s="95"/>
      <c r="P288" s="95"/>
      <c r="Q288" s="95"/>
      <c r="R288" s="95"/>
      <c r="S288" s="95"/>
      <c r="T288" s="95"/>
      <c r="U288" s="95"/>
      <c r="V288" s="95"/>
      <c r="W288" s="95"/>
      <c r="X288" s="95"/>
      <c r="Y288" s="95"/>
      <c r="Z288" s="95"/>
    </row>
    <row r="289" spans="1:26" ht="12.75" customHeight="1">
      <c r="A289" s="95"/>
      <c r="B289" s="95"/>
      <c r="C289" s="95"/>
      <c r="D289" s="95"/>
      <c r="E289" s="95"/>
      <c r="F289" s="95"/>
      <c r="G289" s="95"/>
      <c r="H289" s="95"/>
      <c r="I289" s="95"/>
      <c r="J289" s="95"/>
      <c r="K289" s="95"/>
      <c r="L289" s="95"/>
      <c r="M289" s="95"/>
      <c r="N289" s="95"/>
      <c r="O289" s="95"/>
      <c r="P289" s="95"/>
      <c r="Q289" s="95"/>
      <c r="R289" s="95"/>
      <c r="S289" s="95"/>
      <c r="T289" s="95"/>
      <c r="U289" s="95"/>
      <c r="V289" s="95"/>
      <c r="W289" s="95"/>
      <c r="X289" s="95"/>
      <c r="Y289" s="95"/>
      <c r="Z289" s="95"/>
    </row>
    <row r="290" spans="1:26" ht="12.75" customHeight="1">
      <c r="A290" s="95"/>
      <c r="B290" s="95"/>
      <c r="C290" s="95"/>
      <c r="D290" s="95"/>
      <c r="E290" s="95"/>
      <c r="F290" s="95"/>
      <c r="G290" s="95"/>
      <c r="H290" s="95"/>
      <c r="I290" s="95"/>
      <c r="J290" s="95"/>
      <c r="K290" s="95"/>
      <c r="L290" s="95"/>
      <c r="M290" s="95"/>
      <c r="N290" s="95"/>
      <c r="O290" s="95"/>
      <c r="P290" s="95"/>
      <c r="Q290" s="95"/>
      <c r="R290" s="95"/>
      <c r="S290" s="95"/>
      <c r="T290" s="95"/>
      <c r="U290" s="95"/>
      <c r="V290" s="95"/>
      <c r="W290" s="95"/>
      <c r="X290" s="95"/>
      <c r="Y290" s="95"/>
      <c r="Z290" s="95"/>
    </row>
    <row r="291" spans="1:26" ht="12.75" customHeight="1">
      <c r="A291" s="95"/>
      <c r="B291" s="95"/>
      <c r="C291" s="95"/>
      <c r="D291" s="95"/>
      <c r="E291" s="95"/>
      <c r="F291" s="95"/>
      <c r="G291" s="95"/>
      <c r="H291" s="95"/>
      <c r="I291" s="95"/>
      <c r="J291" s="95"/>
      <c r="K291" s="95"/>
      <c r="L291" s="95"/>
      <c r="M291" s="95"/>
      <c r="N291" s="95"/>
      <c r="O291" s="95"/>
      <c r="P291" s="95"/>
      <c r="Q291" s="95"/>
      <c r="R291" s="95"/>
      <c r="S291" s="95"/>
      <c r="T291" s="95"/>
      <c r="U291" s="95"/>
      <c r="V291" s="95"/>
      <c r="W291" s="95"/>
      <c r="X291" s="95"/>
      <c r="Y291" s="95"/>
      <c r="Z291" s="95"/>
    </row>
    <row r="292" spans="1:26" ht="12.75" customHeight="1">
      <c r="A292" s="95"/>
      <c r="B292" s="95"/>
      <c r="C292" s="95"/>
      <c r="D292" s="95"/>
      <c r="E292" s="95"/>
      <c r="F292" s="95"/>
      <c r="G292" s="95"/>
      <c r="H292" s="95"/>
      <c r="I292" s="95"/>
      <c r="J292" s="95"/>
      <c r="K292" s="95"/>
      <c r="L292" s="95"/>
      <c r="M292" s="95"/>
      <c r="N292" s="95"/>
      <c r="O292" s="95"/>
      <c r="P292" s="95"/>
      <c r="Q292" s="95"/>
      <c r="R292" s="95"/>
      <c r="S292" s="95"/>
      <c r="T292" s="95"/>
      <c r="U292" s="95"/>
      <c r="V292" s="95"/>
      <c r="W292" s="95"/>
      <c r="X292" s="95"/>
      <c r="Y292" s="95"/>
      <c r="Z292" s="95"/>
    </row>
    <row r="293" spans="1:26" ht="12.75" customHeight="1">
      <c r="A293" s="95"/>
      <c r="B293" s="95"/>
      <c r="C293" s="95"/>
      <c r="D293" s="95"/>
      <c r="E293" s="95"/>
      <c r="F293" s="95"/>
      <c r="G293" s="95"/>
      <c r="H293" s="95"/>
      <c r="I293" s="95"/>
      <c r="J293" s="95"/>
      <c r="K293" s="95"/>
      <c r="L293" s="95"/>
      <c r="M293" s="95"/>
      <c r="N293" s="95"/>
      <c r="O293" s="95"/>
      <c r="P293" s="95"/>
      <c r="Q293" s="95"/>
      <c r="R293" s="95"/>
      <c r="S293" s="95"/>
      <c r="T293" s="95"/>
      <c r="U293" s="95"/>
      <c r="V293" s="95"/>
      <c r="W293" s="95"/>
      <c r="X293" s="95"/>
      <c r="Y293" s="95"/>
      <c r="Z293" s="95"/>
    </row>
    <row r="294" spans="1:26" ht="12.75" customHeight="1">
      <c r="A294" s="95"/>
      <c r="B294" s="95"/>
      <c r="C294" s="95"/>
      <c r="D294" s="95"/>
      <c r="E294" s="95"/>
      <c r="F294" s="95"/>
      <c r="G294" s="95"/>
      <c r="H294" s="95"/>
      <c r="I294" s="95"/>
      <c r="J294" s="95"/>
      <c r="K294" s="95"/>
      <c r="L294" s="95"/>
      <c r="M294" s="95"/>
      <c r="N294" s="95"/>
      <c r="O294" s="95"/>
      <c r="P294" s="95"/>
      <c r="Q294" s="95"/>
      <c r="R294" s="95"/>
      <c r="S294" s="95"/>
      <c r="T294" s="95"/>
      <c r="U294" s="95"/>
      <c r="V294" s="95"/>
      <c r="W294" s="95"/>
      <c r="X294" s="95"/>
      <c r="Y294" s="95"/>
      <c r="Z294" s="95"/>
    </row>
    <row r="295" spans="1:26" ht="12.75" customHeight="1">
      <c r="A295" s="95"/>
      <c r="B295" s="95"/>
      <c r="C295" s="95"/>
      <c r="D295" s="95"/>
      <c r="E295" s="95"/>
      <c r="F295" s="95"/>
      <c r="G295" s="95"/>
      <c r="H295" s="95"/>
      <c r="I295" s="95"/>
      <c r="J295" s="95"/>
      <c r="K295" s="95"/>
      <c r="L295" s="95"/>
      <c r="M295" s="95"/>
      <c r="N295" s="95"/>
      <c r="O295" s="95"/>
      <c r="P295" s="95"/>
      <c r="Q295" s="95"/>
      <c r="R295" s="95"/>
      <c r="S295" s="95"/>
      <c r="T295" s="95"/>
      <c r="U295" s="95"/>
      <c r="V295" s="95"/>
      <c r="W295" s="95"/>
      <c r="X295" s="95"/>
      <c r="Y295" s="95"/>
      <c r="Z295" s="95"/>
    </row>
    <row r="296" spans="1:26" ht="12.75" customHeight="1">
      <c r="A296" s="95"/>
      <c r="B296" s="95"/>
      <c r="C296" s="95"/>
      <c r="D296" s="95"/>
      <c r="E296" s="95"/>
      <c r="F296" s="95"/>
      <c r="G296" s="95"/>
      <c r="H296" s="95"/>
      <c r="I296" s="95"/>
      <c r="J296" s="95"/>
      <c r="K296" s="95"/>
      <c r="L296" s="95"/>
      <c r="M296" s="95"/>
      <c r="N296" s="95"/>
      <c r="O296" s="95"/>
      <c r="P296" s="95"/>
      <c r="Q296" s="95"/>
      <c r="R296" s="95"/>
      <c r="S296" s="95"/>
      <c r="T296" s="95"/>
      <c r="U296" s="95"/>
      <c r="V296" s="95"/>
      <c r="W296" s="95"/>
      <c r="X296" s="95"/>
      <c r="Y296" s="95"/>
      <c r="Z296" s="95"/>
    </row>
    <row r="297" spans="1:26" ht="12.75" customHeight="1">
      <c r="A297" s="95"/>
      <c r="B297" s="95"/>
      <c r="C297" s="95"/>
      <c r="D297" s="95"/>
      <c r="E297" s="95"/>
      <c r="F297" s="95"/>
      <c r="G297" s="95"/>
      <c r="H297" s="95"/>
      <c r="I297" s="95"/>
      <c r="J297" s="95"/>
      <c r="K297" s="95"/>
      <c r="L297" s="95"/>
      <c r="M297" s="95"/>
      <c r="N297" s="95"/>
      <c r="O297" s="95"/>
      <c r="P297" s="95"/>
      <c r="Q297" s="95"/>
      <c r="R297" s="95"/>
      <c r="S297" s="95"/>
      <c r="T297" s="95"/>
      <c r="U297" s="95"/>
      <c r="V297" s="95"/>
      <c r="W297" s="95"/>
      <c r="X297" s="95"/>
      <c r="Y297" s="95"/>
      <c r="Z297" s="95"/>
    </row>
    <row r="298" spans="1:26" ht="12.75" customHeight="1">
      <c r="A298" s="95"/>
      <c r="B298" s="95"/>
      <c r="C298" s="95"/>
      <c r="D298" s="95"/>
      <c r="E298" s="95"/>
      <c r="F298" s="95"/>
      <c r="G298" s="95"/>
      <c r="H298" s="95"/>
      <c r="I298" s="95"/>
      <c r="J298" s="95"/>
      <c r="K298" s="95"/>
      <c r="L298" s="95"/>
      <c r="M298" s="95"/>
      <c r="N298" s="95"/>
      <c r="O298" s="95"/>
      <c r="P298" s="95"/>
      <c r="Q298" s="95"/>
      <c r="R298" s="95"/>
      <c r="S298" s="95"/>
      <c r="T298" s="95"/>
      <c r="U298" s="95"/>
      <c r="V298" s="95"/>
      <c r="W298" s="95"/>
      <c r="X298" s="95"/>
      <c r="Y298" s="95"/>
      <c r="Z298" s="95"/>
    </row>
    <row r="299" spans="1:26" ht="12.75" customHeight="1">
      <c r="A299" s="95"/>
      <c r="B299" s="95"/>
      <c r="C299" s="95"/>
      <c r="D299" s="95"/>
      <c r="E299" s="95"/>
      <c r="F299" s="95"/>
      <c r="G299" s="95"/>
      <c r="H299" s="95"/>
      <c r="I299" s="95"/>
      <c r="J299" s="95"/>
      <c r="K299" s="95"/>
      <c r="L299" s="95"/>
      <c r="M299" s="95"/>
      <c r="N299" s="95"/>
      <c r="O299" s="95"/>
      <c r="P299" s="95"/>
      <c r="Q299" s="95"/>
      <c r="R299" s="95"/>
      <c r="S299" s="95"/>
      <c r="T299" s="95"/>
      <c r="U299" s="95"/>
      <c r="V299" s="95"/>
      <c r="W299" s="95"/>
      <c r="X299" s="95"/>
      <c r="Y299" s="95"/>
      <c r="Z299" s="95"/>
    </row>
    <row r="300" spans="1:26" ht="12.75" customHeight="1">
      <c r="A300" s="95"/>
      <c r="B300" s="95"/>
      <c r="C300" s="95"/>
      <c r="D300" s="95"/>
      <c r="E300" s="95"/>
      <c r="F300" s="95"/>
      <c r="G300" s="95"/>
      <c r="H300" s="95"/>
      <c r="I300" s="95"/>
      <c r="J300" s="95"/>
      <c r="K300" s="95"/>
      <c r="L300" s="95"/>
      <c r="M300" s="95"/>
      <c r="N300" s="95"/>
      <c r="O300" s="95"/>
      <c r="P300" s="95"/>
      <c r="Q300" s="95"/>
      <c r="R300" s="95"/>
      <c r="S300" s="95"/>
      <c r="T300" s="95"/>
      <c r="U300" s="95"/>
      <c r="V300" s="95"/>
      <c r="W300" s="95"/>
      <c r="X300" s="95"/>
      <c r="Y300" s="95"/>
      <c r="Z300" s="95"/>
    </row>
    <row r="301" spans="1:26" ht="12.75" customHeight="1">
      <c r="A301" s="95"/>
      <c r="B301" s="95"/>
      <c r="C301" s="95"/>
      <c r="D301" s="95"/>
      <c r="E301" s="95"/>
      <c r="F301" s="95"/>
      <c r="G301" s="95"/>
      <c r="H301" s="95"/>
      <c r="I301" s="95"/>
      <c r="J301" s="95"/>
      <c r="K301" s="95"/>
      <c r="L301" s="95"/>
      <c r="M301" s="95"/>
      <c r="N301" s="95"/>
      <c r="O301" s="95"/>
      <c r="P301" s="95"/>
      <c r="Q301" s="95"/>
      <c r="R301" s="95"/>
      <c r="S301" s="95"/>
      <c r="T301" s="95"/>
      <c r="U301" s="95"/>
      <c r="V301" s="95"/>
      <c r="W301" s="95"/>
      <c r="X301" s="95"/>
      <c r="Y301" s="95"/>
      <c r="Z301" s="95"/>
    </row>
    <row r="302" spans="1:26" ht="12.75" customHeight="1">
      <c r="A302" s="95"/>
      <c r="B302" s="95"/>
      <c r="C302" s="95"/>
      <c r="D302" s="95"/>
      <c r="E302" s="95"/>
      <c r="F302" s="95"/>
      <c r="G302" s="95"/>
      <c r="H302" s="95"/>
      <c r="I302" s="95"/>
      <c r="J302" s="95"/>
      <c r="K302" s="95"/>
      <c r="L302" s="95"/>
      <c r="M302" s="95"/>
      <c r="N302" s="95"/>
      <c r="O302" s="95"/>
      <c r="P302" s="95"/>
      <c r="Q302" s="95"/>
      <c r="R302" s="95"/>
      <c r="S302" s="95"/>
      <c r="T302" s="95"/>
      <c r="U302" s="95"/>
      <c r="V302" s="95"/>
      <c r="W302" s="95"/>
      <c r="X302" s="95"/>
      <c r="Y302" s="95"/>
      <c r="Z302" s="95"/>
    </row>
    <row r="303" spans="1:26" ht="12.75" customHeight="1">
      <c r="A303" s="95"/>
      <c r="B303" s="95"/>
      <c r="C303" s="95"/>
      <c r="D303" s="95"/>
      <c r="E303" s="95"/>
      <c r="F303" s="95"/>
      <c r="G303" s="95"/>
      <c r="H303" s="95"/>
      <c r="I303" s="95"/>
      <c r="J303" s="95"/>
      <c r="K303" s="95"/>
      <c r="L303" s="95"/>
      <c r="M303" s="95"/>
      <c r="N303" s="95"/>
      <c r="O303" s="95"/>
      <c r="P303" s="95"/>
      <c r="Q303" s="95"/>
      <c r="R303" s="95"/>
      <c r="S303" s="95"/>
      <c r="T303" s="95"/>
      <c r="U303" s="95"/>
      <c r="V303" s="95"/>
      <c r="W303" s="95"/>
      <c r="X303" s="95"/>
      <c r="Y303" s="95"/>
      <c r="Z303" s="95"/>
    </row>
    <row r="304" spans="1:26" ht="12.75" customHeight="1">
      <c r="A304" s="95"/>
      <c r="B304" s="95"/>
      <c r="C304" s="95"/>
      <c r="D304" s="95"/>
      <c r="E304" s="95"/>
      <c r="F304" s="95"/>
      <c r="G304" s="95"/>
      <c r="H304" s="95"/>
      <c r="I304" s="95"/>
      <c r="J304" s="95"/>
      <c r="K304" s="95"/>
      <c r="L304" s="95"/>
      <c r="M304" s="95"/>
      <c r="N304" s="95"/>
      <c r="O304" s="95"/>
      <c r="P304" s="95"/>
      <c r="Q304" s="95"/>
      <c r="R304" s="95"/>
      <c r="S304" s="95"/>
      <c r="T304" s="95"/>
      <c r="U304" s="95"/>
      <c r="V304" s="95"/>
      <c r="W304" s="95"/>
      <c r="X304" s="95"/>
      <c r="Y304" s="95"/>
      <c r="Z304" s="95"/>
    </row>
    <row r="305" spans="1:26" ht="12.75" customHeight="1">
      <c r="A305" s="95"/>
      <c r="B305" s="95"/>
      <c r="C305" s="95"/>
      <c r="D305" s="95"/>
      <c r="E305" s="95"/>
      <c r="F305" s="95"/>
      <c r="G305" s="95"/>
      <c r="H305" s="95"/>
      <c r="I305" s="95"/>
      <c r="J305" s="95"/>
      <c r="K305" s="95"/>
      <c r="L305" s="95"/>
      <c r="M305" s="95"/>
      <c r="N305" s="95"/>
      <c r="O305" s="95"/>
      <c r="P305" s="95"/>
      <c r="Q305" s="95"/>
      <c r="R305" s="95"/>
      <c r="S305" s="95"/>
      <c r="T305" s="95"/>
      <c r="U305" s="95"/>
      <c r="V305" s="95"/>
      <c r="W305" s="95"/>
      <c r="X305" s="95"/>
      <c r="Y305" s="95"/>
      <c r="Z305" s="95"/>
    </row>
    <row r="306" spans="1:26" ht="12.75" customHeight="1">
      <c r="A306" s="95"/>
      <c r="B306" s="95"/>
      <c r="C306" s="95"/>
      <c r="D306" s="95"/>
      <c r="E306" s="95"/>
      <c r="F306" s="95"/>
      <c r="G306" s="95"/>
      <c r="H306" s="95"/>
      <c r="I306" s="95"/>
      <c r="J306" s="95"/>
      <c r="K306" s="95"/>
      <c r="L306" s="95"/>
      <c r="M306" s="95"/>
      <c r="N306" s="95"/>
      <c r="O306" s="95"/>
      <c r="P306" s="95"/>
      <c r="Q306" s="95"/>
      <c r="R306" s="95"/>
      <c r="S306" s="95"/>
      <c r="T306" s="95"/>
      <c r="U306" s="95"/>
      <c r="V306" s="95"/>
      <c r="W306" s="95"/>
      <c r="X306" s="95"/>
      <c r="Y306" s="95"/>
      <c r="Z306" s="95"/>
    </row>
    <row r="307" spans="1:26" ht="12.75" customHeight="1">
      <c r="A307" s="95"/>
      <c r="B307" s="95"/>
      <c r="C307" s="95"/>
      <c r="D307" s="95"/>
      <c r="E307" s="95"/>
      <c r="F307" s="95"/>
      <c r="G307" s="95"/>
      <c r="H307" s="95"/>
      <c r="I307" s="95"/>
      <c r="J307" s="95"/>
      <c r="K307" s="95"/>
      <c r="L307" s="95"/>
      <c r="M307" s="95"/>
      <c r="N307" s="95"/>
      <c r="O307" s="95"/>
      <c r="P307" s="95"/>
      <c r="Q307" s="95"/>
      <c r="R307" s="95"/>
      <c r="S307" s="95"/>
      <c r="T307" s="95"/>
      <c r="U307" s="95"/>
      <c r="V307" s="95"/>
      <c r="W307" s="95"/>
      <c r="X307" s="95"/>
      <c r="Y307" s="95"/>
      <c r="Z307" s="95"/>
    </row>
    <row r="308" spans="1:26" ht="12.75" customHeight="1">
      <c r="A308" s="95"/>
      <c r="B308" s="95"/>
      <c r="C308" s="95"/>
      <c r="D308" s="95"/>
      <c r="E308" s="95"/>
      <c r="F308" s="95"/>
      <c r="G308" s="95"/>
      <c r="H308" s="95"/>
      <c r="I308" s="95"/>
      <c r="J308" s="95"/>
      <c r="K308" s="95"/>
      <c r="L308" s="95"/>
      <c r="M308" s="95"/>
      <c r="N308" s="95"/>
      <c r="O308" s="95"/>
      <c r="P308" s="95"/>
      <c r="Q308" s="95"/>
      <c r="R308" s="95"/>
      <c r="S308" s="95"/>
      <c r="T308" s="95"/>
      <c r="U308" s="95"/>
      <c r="V308" s="95"/>
      <c r="W308" s="95"/>
      <c r="X308" s="95"/>
      <c r="Y308" s="95"/>
      <c r="Z308" s="95"/>
    </row>
    <row r="309" spans="1:26" ht="12.75" customHeight="1">
      <c r="A309" s="95"/>
      <c r="B309" s="95"/>
      <c r="C309" s="95"/>
      <c r="D309" s="95"/>
      <c r="E309" s="95"/>
      <c r="F309" s="95"/>
      <c r="G309" s="95"/>
      <c r="H309" s="95"/>
      <c r="I309" s="95"/>
      <c r="J309" s="95"/>
      <c r="K309" s="95"/>
      <c r="L309" s="95"/>
      <c r="M309" s="95"/>
      <c r="N309" s="95"/>
      <c r="O309" s="95"/>
      <c r="P309" s="95"/>
      <c r="Q309" s="95"/>
      <c r="R309" s="95"/>
      <c r="S309" s="95"/>
      <c r="T309" s="95"/>
      <c r="U309" s="95"/>
      <c r="V309" s="95"/>
      <c r="W309" s="95"/>
      <c r="X309" s="95"/>
      <c r="Y309" s="95"/>
      <c r="Z309" s="95"/>
    </row>
    <row r="310" spans="1:26" ht="12.75" customHeight="1">
      <c r="A310" s="95"/>
      <c r="B310" s="95"/>
      <c r="C310" s="95"/>
      <c r="D310" s="95"/>
      <c r="E310" s="95"/>
      <c r="F310" s="95"/>
      <c r="G310" s="95"/>
      <c r="H310" s="95"/>
      <c r="I310" s="95"/>
      <c r="J310" s="95"/>
      <c r="K310" s="95"/>
      <c r="L310" s="95"/>
      <c r="M310" s="95"/>
      <c r="N310" s="95"/>
      <c r="O310" s="95"/>
      <c r="P310" s="95"/>
      <c r="Q310" s="95"/>
      <c r="R310" s="95"/>
      <c r="S310" s="95"/>
      <c r="T310" s="95"/>
      <c r="U310" s="95"/>
      <c r="V310" s="95"/>
      <c r="W310" s="95"/>
      <c r="X310" s="95"/>
      <c r="Y310" s="95"/>
      <c r="Z310" s="95"/>
    </row>
    <row r="311" spans="1:26" ht="12.75" customHeight="1">
      <c r="A311" s="95"/>
      <c r="B311" s="95"/>
      <c r="C311" s="95"/>
      <c r="D311" s="95"/>
      <c r="E311" s="95"/>
      <c r="F311" s="95"/>
      <c r="G311" s="95"/>
      <c r="H311" s="95"/>
      <c r="I311" s="95"/>
      <c r="J311" s="95"/>
      <c r="K311" s="95"/>
      <c r="L311" s="95"/>
      <c r="M311" s="95"/>
      <c r="N311" s="95"/>
      <c r="O311" s="95"/>
      <c r="P311" s="95"/>
      <c r="Q311" s="95"/>
      <c r="R311" s="95"/>
      <c r="S311" s="95"/>
      <c r="T311" s="95"/>
      <c r="U311" s="95"/>
      <c r="V311" s="95"/>
      <c r="W311" s="95"/>
      <c r="X311" s="95"/>
      <c r="Y311" s="95"/>
      <c r="Z311" s="95"/>
    </row>
    <row r="312" spans="1:26" ht="12.75" customHeight="1">
      <c r="A312" s="95"/>
      <c r="B312" s="95"/>
      <c r="C312" s="95"/>
      <c r="D312" s="95"/>
      <c r="E312" s="95"/>
      <c r="F312" s="95"/>
      <c r="G312" s="95"/>
      <c r="H312" s="95"/>
      <c r="I312" s="95"/>
      <c r="J312" s="95"/>
      <c r="K312" s="95"/>
      <c r="L312" s="95"/>
      <c r="M312" s="95"/>
      <c r="N312" s="95"/>
      <c r="O312" s="95"/>
      <c r="P312" s="95"/>
      <c r="Q312" s="95"/>
      <c r="R312" s="95"/>
      <c r="S312" s="95"/>
      <c r="T312" s="95"/>
      <c r="U312" s="95"/>
      <c r="V312" s="95"/>
      <c r="W312" s="95"/>
      <c r="X312" s="95"/>
      <c r="Y312" s="95"/>
      <c r="Z312" s="95"/>
    </row>
    <row r="313" spans="1:26" ht="12.75" customHeight="1">
      <c r="A313" s="95"/>
      <c r="B313" s="95"/>
      <c r="C313" s="95"/>
      <c r="D313" s="95"/>
      <c r="E313" s="95"/>
      <c r="F313" s="95"/>
      <c r="G313" s="95"/>
      <c r="H313" s="95"/>
      <c r="I313" s="95"/>
      <c r="J313" s="95"/>
      <c r="K313" s="95"/>
      <c r="L313" s="95"/>
      <c r="M313" s="95"/>
      <c r="N313" s="95"/>
      <c r="O313" s="95"/>
      <c r="P313" s="95"/>
      <c r="Q313" s="95"/>
      <c r="R313" s="95"/>
      <c r="S313" s="95"/>
      <c r="T313" s="95"/>
      <c r="U313" s="95"/>
      <c r="V313" s="95"/>
      <c r="W313" s="95"/>
      <c r="X313" s="95"/>
      <c r="Y313" s="95"/>
      <c r="Z313" s="95"/>
    </row>
    <row r="314" spans="1:26" ht="12.75" customHeight="1">
      <c r="A314" s="95"/>
      <c r="B314" s="95"/>
      <c r="C314" s="95"/>
      <c r="D314" s="95"/>
      <c r="E314" s="95"/>
      <c r="F314" s="95"/>
      <c r="G314" s="95"/>
      <c r="H314" s="95"/>
      <c r="I314" s="95"/>
      <c r="J314" s="95"/>
      <c r="K314" s="95"/>
      <c r="L314" s="95"/>
      <c r="M314" s="95"/>
      <c r="N314" s="95"/>
      <c r="O314" s="95"/>
      <c r="P314" s="95"/>
      <c r="Q314" s="95"/>
      <c r="R314" s="95"/>
      <c r="S314" s="95"/>
      <c r="T314" s="95"/>
      <c r="U314" s="95"/>
      <c r="V314" s="95"/>
      <c r="W314" s="95"/>
      <c r="X314" s="95"/>
      <c r="Y314" s="95"/>
      <c r="Z314" s="95"/>
    </row>
    <row r="315" spans="1:26" ht="12.75" customHeight="1">
      <c r="A315" s="95"/>
      <c r="B315" s="95"/>
      <c r="C315" s="95"/>
      <c r="D315" s="95"/>
      <c r="E315" s="95"/>
      <c r="F315" s="95"/>
      <c r="G315" s="95"/>
      <c r="H315" s="95"/>
      <c r="I315" s="95"/>
      <c r="J315" s="95"/>
      <c r="K315" s="95"/>
      <c r="L315" s="95"/>
      <c r="M315" s="95"/>
      <c r="N315" s="95"/>
      <c r="O315" s="95"/>
      <c r="P315" s="95"/>
      <c r="Q315" s="95"/>
      <c r="R315" s="95"/>
      <c r="S315" s="95"/>
      <c r="T315" s="95"/>
      <c r="U315" s="95"/>
      <c r="V315" s="95"/>
      <c r="W315" s="95"/>
      <c r="X315" s="95"/>
      <c r="Y315" s="95"/>
      <c r="Z315" s="95"/>
    </row>
    <row r="316" spans="1:26" ht="12.75" customHeight="1">
      <c r="A316" s="95"/>
      <c r="B316" s="95"/>
      <c r="C316" s="95"/>
      <c r="D316" s="95"/>
      <c r="E316" s="95"/>
      <c r="F316" s="95"/>
      <c r="G316" s="95"/>
      <c r="H316" s="95"/>
      <c r="I316" s="95"/>
      <c r="J316" s="95"/>
      <c r="K316" s="95"/>
      <c r="L316" s="95"/>
      <c r="M316" s="95"/>
      <c r="N316" s="95"/>
      <c r="O316" s="95"/>
      <c r="P316" s="95"/>
      <c r="Q316" s="95"/>
      <c r="R316" s="95"/>
      <c r="S316" s="95"/>
      <c r="T316" s="95"/>
      <c r="U316" s="95"/>
      <c r="V316" s="95"/>
      <c r="W316" s="95"/>
      <c r="X316" s="95"/>
      <c r="Y316" s="95"/>
      <c r="Z316" s="95"/>
    </row>
    <row r="317" spans="1:26" ht="12.75" customHeight="1">
      <c r="A317" s="95"/>
      <c r="B317" s="95"/>
      <c r="C317" s="95"/>
      <c r="D317" s="95"/>
      <c r="E317" s="95"/>
      <c r="F317" s="95"/>
      <c r="G317" s="95"/>
      <c r="H317" s="95"/>
      <c r="I317" s="95"/>
      <c r="J317" s="95"/>
      <c r="K317" s="95"/>
      <c r="L317" s="95"/>
      <c r="M317" s="95"/>
      <c r="N317" s="95"/>
      <c r="O317" s="95"/>
      <c r="P317" s="95"/>
      <c r="Q317" s="95"/>
      <c r="R317" s="95"/>
      <c r="S317" s="95"/>
      <c r="T317" s="95"/>
      <c r="U317" s="95"/>
      <c r="V317" s="95"/>
      <c r="W317" s="95"/>
      <c r="X317" s="95"/>
      <c r="Y317" s="95"/>
      <c r="Z317" s="95"/>
    </row>
    <row r="318" spans="1:26" ht="12.75" customHeight="1">
      <c r="A318" s="95"/>
      <c r="B318" s="95"/>
      <c r="C318" s="95"/>
      <c r="D318" s="95"/>
      <c r="E318" s="95"/>
      <c r="F318" s="95"/>
      <c r="G318" s="95"/>
      <c r="H318" s="95"/>
      <c r="I318" s="95"/>
      <c r="J318" s="95"/>
      <c r="K318" s="95"/>
      <c r="L318" s="95"/>
      <c r="M318" s="95"/>
      <c r="N318" s="95"/>
      <c r="O318" s="95"/>
      <c r="P318" s="95"/>
      <c r="Q318" s="95"/>
      <c r="R318" s="95"/>
      <c r="S318" s="95"/>
      <c r="T318" s="95"/>
      <c r="U318" s="95"/>
      <c r="V318" s="95"/>
      <c r="W318" s="95"/>
      <c r="X318" s="95"/>
      <c r="Y318" s="95"/>
      <c r="Z318" s="95"/>
    </row>
    <row r="319" spans="1:26" ht="12.75" customHeight="1">
      <c r="A319" s="95"/>
      <c r="B319" s="95"/>
      <c r="C319" s="95"/>
      <c r="D319" s="95"/>
      <c r="E319" s="95"/>
      <c r="F319" s="95"/>
      <c r="G319" s="95"/>
      <c r="H319" s="95"/>
      <c r="I319" s="95"/>
      <c r="J319" s="95"/>
      <c r="K319" s="95"/>
      <c r="L319" s="95"/>
      <c r="M319" s="95"/>
      <c r="N319" s="95"/>
      <c r="O319" s="95"/>
      <c r="P319" s="95"/>
      <c r="Q319" s="95"/>
      <c r="R319" s="95"/>
      <c r="S319" s="95"/>
      <c r="T319" s="95"/>
      <c r="U319" s="95"/>
      <c r="V319" s="95"/>
      <c r="W319" s="95"/>
      <c r="X319" s="95"/>
      <c r="Y319" s="95"/>
      <c r="Z319" s="95"/>
    </row>
    <row r="320" spans="1:26" ht="12.75" customHeight="1">
      <c r="A320" s="95"/>
      <c r="B320" s="95"/>
      <c r="C320" s="95"/>
      <c r="D320" s="95"/>
      <c r="E320" s="95"/>
      <c r="F320" s="95"/>
      <c r="G320" s="95"/>
      <c r="H320" s="95"/>
      <c r="I320" s="95"/>
      <c r="J320" s="95"/>
      <c r="K320" s="95"/>
      <c r="L320" s="95"/>
      <c r="M320" s="95"/>
      <c r="N320" s="95"/>
      <c r="O320" s="95"/>
      <c r="P320" s="95"/>
      <c r="Q320" s="95"/>
      <c r="R320" s="95"/>
      <c r="S320" s="95"/>
      <c r="T320" s="95"/>
      <c r="U320" s="95"/>
      <c r="V320" s="95"/>
      <c r="W320" s="95"/>
      <c r="X320" s="95"/>
      <c r="Y320" s="95"/>
      <c r="Z320" s="95"/>
    </row>
    <row r="321" spans="1:26" ht="12.75" customHeight="1">
      <c r="A321" s="95"/>
      <c r="B321" s="95"/>
      <c r="C321" s="95"/>
      <c r="D321" s="95"/>
      <c r="E321" s="95"/>
      <c r="F321" s="95"/>
      <c r="G321" s="95"/>
      <c r="H321" s="95"/>
      <c r="I321" s="95"/>
      <c r="J321" s="95"/>
      <c r="K321" s="95"/>
      <c r="L321" s="95"/>
      <c r="M321" s="95"/>
      <c r="N321" s="95"/>
      <c r="O321" s="95"/>
      <c r="P321" s="95"/>
      <c r="Q321" s="95"/>
      <c r="R321" s="95"/>
      <c r="S321" s="95"/>
      <c r="T321" s="95"/>
      <c r="U321" s="95"/>
      <c r="V321" s="95"/>
      <c r="W321" s="95"/>
      <c r="X321" s="95"/>
      <c r="Y321" s="95"/>
      <c r="Z321" s="95"/>
    </row>
    <row r="322" spans="1:26" ht="12.75" customHeight="1">
      <c r="A322" s="95"/>
      <c r="B322" s="95"/>
      <c r="C322" s="95"/>
      <c r="D322" s="95"/>
      <c r="E322" s="95"/>
      <c r="F322" s="95"/>
      <c r="G322" s="95"/>
      <c r="H322" s="95"/>
      <c r="I322" s="95"/>
      <c r="J322" s="95"/>
      <c r="K322" s="95"/>
      <c r="L322" s="95"/>
      <c r="M322" s="95"/>
      <c r="N322" s="95"/>
      <c r="O322" s="95"/>
      <c r="P322" s="95"/>
      <c r="Q322" s="95"/>
      <c r="R322" s="95"/>
      <c r="S322" s="95"/>
      <c r="T322" s="95"/>
      <c r="U322" s="95"/>
      <c r="V322" s="95"/>
      <c r="W322" s="95"/>
      <c r="X322" s="95"/>
      <c r="Y322" s="95"/>
      <c r="Z322" s="95"/>
    </row>
    <row r="323" spans="1:26" ht="12.75" customHeight="1">
      <c r="A323" s="95"/>
      <c r="B323" s="95"/>
      <c r="C323" s="95"/>
      <c r="D323" s="95"/>
      <c r="E323" s="95"/>
      <c r="F323" s="95"/>
      <c r="G323" s="95"/>
      <c r="H323" s="95"/>
      <c r="I323" s="95"/>
      <c r="J323" s="95"/>
      <c r="K323" s="95"/>
      <c r="L323" s="95"/>
      <c r="M323" s="95"/>
      <c r="N323" s="95"/>
      <c r="O323" s="95"/>
      <c r="P323" s="95"/>
      <c r="Q323" s="95"/>
      <c r="R323" s="95"/>
      <c r="S323" s="95"/>
      <c r="T323" s="95"/>
      <c r="U323" s="95"/>
      <c r="V323" s="95"/>
      <c r="W323" s="95"/>
      <c r="X323" s="95"/>
      <c r="Y323" s="95"/>
      <c r="Z323" s="95"/>
    </row>
    <row r="324" spans="1:26" ht="12.75" customHeight="1">
      <c r="A324" s="95"/>
      <c r="B324" s="95"/>
      <c r="C324" s="95"/>
      <c r="D324" s="95"/>
      <c r="E324" s="95"/>
      <c r="F324" s="95"/>
      <c r="G324" s="95"/>
      <c r="H324" s="95"/>
      <c r="I324" s="95"/>
      <c r="J324" s="95"/>
      <c r="K324" s="95"/>
      <c r="L324" s="95"/>
      <c r="M324" s="95"/>
      <c r="N324" s="95"/>
      <c r="O324" s="95"/>
      <c r="P324" s="95"/>
      <c r="Q324" s="95"/>
      <c r="R324" s="95"/>
      <c r="S324" s="95"/>
      <c r="T324" s="95"/>
      <c r="U324" s="95"/>
      <c r="V324" s="95"/>
      <c r="W324" s="95"/>
      <c r="X324" s="95"/>
      <c r="Y324" s="95"/>
      <c r="Z324" s="95"/>
    </row>
    <row r="325" spans="1:26" ht="12.75" customHeight="1">
      <c r="A325" s="95"/>
      <c r="B325" s="95"/>
      <c r="C325" s="95"/>
      <c r="D325" s="95"/>
      <c r="E325" s="95"/>
      <c r="F325" s="95"/>
      <c r="G325" s="95"/>
      <c r="H325" s="95"/>
      <c r="I325" s="95"/>
      <c r="J325" s="95"/>
      <c r="K325" s="95"/>
      <c r="L325" s="95"/>
      <c r="M325" s="95"/>
      <c r="N325" s="95"/>
      <c r="O325" s="95"/>
      <c r="P325" s="95"/>
      <c r="Q325" s="95"/>
      <c r="R325" s="95"/>
      <c r="S325" s="95"/>
      <c r="T325" s="95"/>
      <c r="U325" s="95"/>
      <c r="V325" s="95"/>
      <c r="W325" s="95"/>
      <c r="X325" s="95"/>
      <c r="Y325" s="95"/>
      <c r="Z325" s="95"/>
    </row>
    <row r="326" spans="1:26" ht="12.75" customHeight="1">
      <c r="A326" s="95"/>
      <c r="B326" s="95"/>
      <c r="C326" s="95"/>
      <c r="D326" s="95"/>
      <c r="E326" s="95"/>
      <c r="F326" s="95"/>
      <c r="G326" s="95"/>
      <c r="H326" s="95"/>
      <c r="I326" s="95"/>
      <c r="J326" s="95"/>
      <c r="K326" s="95"/>
      <c r="L326" s="95"/>
      <c r="M326" s="95"/>
      <c r="N326" s="95"/>
      <c r="O326" s="95"/>
      <c r="P326" s="95"/>
      <c r="Q326" s="95"/>
      <c r="R326" s="95"/>
      <c r="S326" s="95"/>
      <c r="T326" s="95"/>
      <c r="U326" s="95"/>
      <c r="V326" s="95"/>
      <c r="W326" s="95"/>
      <c r="X326" s="95"/>
      <c r="Y326" s="95"/>
      <c r="Z326" s="95"/>
    </row>
    <row r="327" spans="1:26" ht="12.75" customHeight="1">
      <c r="A327" s="95"/>
      <c r="B327" s="95"/>
      <c r="C327" s="95"/>
      <c r="D327" s="95"/>
      <c r="E327" s="95"/>
      <c r="F327" s="95"/>
      <c r="G327" s="95"/>
      <c r="H327" s="95"/>
      <c r="I327" s="95"/>
      <c r="J327" s="95"/>
      <c r="K327" s="95"/>
      <c r="L327" s="95"/>
      <c r="M327" s="95"/>
      <c r="N327" s="95"/>
      <c r="O327" s="95"/>
      <c r="P327" s="95"/>
      <c r="Q327" s="95"/>
      <c r="R327" s="95"/>
      <c r="S327" s="95"/>
      <c r="T327" s="95"/>
      <c r="U327" s="95"/>
      <c r="V327" s="95"/>
      <c r="W327" s="95"/>
      <c r="X327" s="95"/>
      <c r="Y327" s="95"/>
      <c r="Z327" s="95"/>
    </row>
    <row r="328" spans="1:26" ht="12.75" customHeight="1">
      <c r="A328" s="95"/>
      <c r="B328" s="95"/>
      <c r="C328" s="95"/>
      <c r="D328" s="95"/>
      <c r="E328" s="95"/>
      <c r="F328" s="95"/>
      <c r="G328" s="95"/>
      <c r="H328" s="95"/>
      <c r="I328" s="95"/>
      <c r="J328" s="95"/>
      <c r="K328" s="95"/>
      <c r="L328" s="95"/>
      <c r="M328" s="95"/>
      <c r="N328" s="95"/>
      <c r="O328" s="95"/>
      <c r="P328" s="95"/>
      <c r="Q328" s="95"/>
      <c r="R328" s="95"/>
      <c r="S328" s="95"/>
      <c r="T328" s="95"/>
      <c r="U328" s="95"/>
      <c r="V328" s="95"/>
      <c r="W328" s="95"/>
      <c r="X328" s="95"/>
      <c r="Y328" s="95"/>
      <c r="Z328" s="95"/>
    </row>
    <row r="329" spans="1:26" ht="12.75" customHeight="1">
      <c r="A329" s="95"/>
      <c r="B329" s="95"/>
      <c r="C329" s="95"/>
      <c r="D329" s="95"/>
      <c r="E329" s="95"/>
      <c r="F329" s="95"/>
      <c r="G329" s="95"/>
      <c r="H329" s="95"/>
      <c r="I329" s="95"/>
      <c r="J329" s="95"/>
      <c r="K329" s="95"/>
      <c r="L329" s="95"/>
      <c r="M329" s="95"/>
      <c r="N329" s="95"/>
      <c r="O329" s="95"/>
      <c r="P329" s="95"/>
      <c r="Q329" s="95"/>
      <c r="R329" s="95"/>
      <c r="S329" s="95"/>
      <c r="T329" s="95"/>
      <c r="U329" s="95"/>
      <c r="V329" s="95"/>
      <c r="W329" s="95"/>
      <c r="X329" s="95"/>
      <c r="Y329" s="95"/>
      <c r="Z329" s="95"/>
    </row>
    <row r="330" spans="1:26" ht="12.75" customHeight="1">
      <c r="A330" s="95"/>
      <c r="B330" s="95"/>
      <c r="C330" s="95"/>
      <c r="D330" s="95"/>
      <c r="E330" s="95"/>
      <c r="F330" s="95"/>
      <c r="G330" s="95"/>
      <c r="H330" s="95"/>
      <c r="I330" s="95"/>
      <c r="J330" s="95"/>
      <c r="K330" s="95"/>
      <c r="L330" s="95"/>
      <c r="M330" s="95"/>
      <c r="N330" s="95"/>
      <c r="O330" s="95"/>
      <c r="P330" s="95"/>
      <c r="Q330" s="95"/>
      <c r="R330" s="95"/>
      <c r="S330" s="95"/>
      <c r="T330" s="95"/>
      <c r="U330" s="95"/>
      <c r="V330" s="95"/>
      <c r="W330" s="95"/>
      <c r="X330" s="95"/>
      <c r="Y330" s="95"/>
      <c r="Z330" s="95"/>
    </row>
    <row r="331" spans="1:26" ht="12.75" customHeight="1">
      <c r="A331" s="95"/>
      <c r="B331" s="95"/>
      <c r="C331" s="95"/>
      <c r="D331" s="95"/>
      <c r="E331" s="95"/>
      <c r="F331" s="95"/>
      <c r="G331" s="95"/>
      <c r="H331" s="95"/>
      <c r="I331" s="95"/>
      <c r="J331" s="95"/>
      <c r="K331" s="95"/>
      <c r="L331" s="95"/>
      <c r="M331" s="95"/>
      <c r="N331" s="95"/>
      <c r="O331" s="95"/>
      <c r="P331" s="95"/>
      <c r="Q331" s="95"/>
      <c r="R331" s="95"/>
      <c r="S331" s="95"/>
      <c r="T331" s="95"/>
      <c r="U331" s="95"/>
      <c r="V331" s="95"/>
      <c r="W331" s="95"/>
      <c r="X331" s="95"/>
      <c r="Y331" s="95"/>
      <c r="Z331" s="95"/>
    </row>
    <row r="332" spans="1:26" ht="12.75" customHeight="1">
      <c r="A332" s="95"/>
      <c r="B332" s="95"/>
      <c r="C332" s="95"/>
      <c r="D332" s="95"/>
      <c r="E332" s="95"/>
      <c r="F332" s="95"/>
      <c r="G332" s="95"/>
      <c r="H332" s="95"/>
      <c r="I332" s="95"/>
      <c r="J332" s="95"/>
      <c r="K332" s="95"/>
      <c r="L332" s="95"/>
      <c r="M332" s="95"/>
      <c r="N332" s="95"/>
      <c r="O332" s="95"/>
      <c r="P332" s="95"/>
      <c r="Q332" s="95"/>
      <c r="R332" s="95"/>
      <c r="S332" s="95"/>
      <c r="T332" s="95"/>
      <c r="U332" s="95"/>
      <c r="V332" s="95"/>
      <c r="W332" s="95"/>
      <c r="X332" s="95"/>
      <c r="Y332" s="95"/>
      <c r="Z332" s="95"/>
    </row>
    <row r="333" spans="1:26" ht="12.75" customHeight="1">
      <c r="A333" s="95"/>
      <c r="B333" s="95"/>
      <c r="C333" s="95"/>
      <c r="D333" s="95"/>
      <c r="E333" s="95"/>
      <c r="F333" s="95"/>
      <c r="G333" s="95"/>
      <c r="H333" s="95"/>
      <c r="I333" s="95"/>
      <c r="J333" s="95"/>
      <c r="K333" s="95"/>
      <c r="L333" s="95"/>
      <c r="M333" s="95"/>
      <c r="N333" s="95"/>
      <c r="O333" s="95"/>
      <c r="P333" s="95"/>
      <c r="Q333" s="95"/>
      <c r="R333" s="95"/>
      <c r="S333" s="95"/>
      <c r="T333" s="95"/>
      <c r="U333" s="95"/>
      <c r="V333" s="95"/>
      <c r="W333" s="95"/>
      <c r="X333" s="95"/>
      <c r="Y333" s="95"/>
      <c r="Z333" s="95"/>
    </row>
    <row r="334" spans="1:26" ht="12.75" customHeight="1">
      <c r="A334" s="95"/>
      <c r="B334" s="95"/>
      <c r="C334" s="95"/>
      <c r="D334" s="95"/>
      <c r="E334" s="95"/>
      <c r="F334" s="95"/>
      <c r="G334" s="95"/>
      <c r="H334" s="95"/>
      <c r="I334" s="95"/>
      <c r="J334" s="95"/>
      <c r="K334" s="95"/>
      <c r="L334" s="95"/>
      <c r="M334" s="95"/>
      <c r="N334" s="95"/>
      <c r="O334" s="95"/>
      <c r="P334" s="95"/>
      <c r="Q334" s="95"/>
      <c r="R334" s="95"/>
      <c r="S334" s="95"/>
      <c r="T334" s="95"/>
      <c r="U334" s="95"/>
      <c r="V334" s="95"/>
      <c r="W334" s="95"/>
      <c r="X334" s="95"/>
      <c r="Y334" s="95"/>
      <c r="Z334" s="95"/>
    </row>
    <row r="335" spans="1:26" ht="12.75" customHeight="1">
      <c r="A335" s="95"/>
      <c r="B335" s="95"/>
      <c r="C335" s="95"/>
      <c r="D335" s="95"/>
      <c r="E335" s="95"/>
      <c r="F335" s="95"/>
      <c r="G335" s="95"/>
      <c r="H335" s="95"/>
      <c r="I335" s="95"/>
      <c r="J335" s="95"/>
      <c r="K335" s="95"/>
      <c r="L335" s="95"/>
      <c r="M335" s="95"/>
      <c r="N335" s="95"/>
      <c r="O335" s="95"/>
      <c r="P335" s="95"/>
      <c r="Q335" s="95"/>
      <c r="R335" s="95"/>
      <c r="S335" s="95"/>
      <c r="T335" s="95"/>
      <c r="U335" s="95"/>
      <c r="V335" s="95"/>
      <c r="W335" s="95"/>
      <c r="X335" s="95"/>
      <c r="Y335" s="95"/>
      <c r="Z335" s="95"/>
    </row>
    <row r="336" spans="1:26" ht="12.75" customHeight="1">
      <c r="A336" s="95"/>
      <c r="B336" s="95"/>
      <c r="C336" s="95"/>
      <c r="D336" s="95"/>
      <c r="E336" s="95"/>
      <c r="F336" s="95"/>
      <c r="G336" s="95"/>
      <c r="H336" s="95"/>
      <c r="I336" s="95"/>
      <c r="J336" s="95"/>
      <c r="K336" s="95"/>
      <c r="L336" s="95"/>
      <c r="M336" s="95"/>
      <c r="N336" s="95"/>
      <c r="O336" s="95"/>
      <c r="P336" s="95"/>
      <c r="Q336" s="95"/>
      <c r="R336" s="95"/>
      <c r="S336" s="95"/>
      <c r="T336" s="95"/>
      <c r="U336" s="95"/>
      <c r="V336" s="95"/>
      <c r="W336" s="95"/>
      <c r="X336" s="95"/>
      <c r="Y336" s="95"/>
      <c r="Z336" s="95"/>
    </row>
    <row r="337" spans="1:26" ht="12.75" customHeight="1">
      <c r="A337" s="95"/>
      <c r="B337" s="95"/>
      <c r="C337" s="95"/>
      <c r="D337" s="95"/>
      <c r="E337" s="95"/>
      <c r="F337" s="95"/>
      <c r="G337" s="95"/>
      <c r="H337" s="95"/>
      <c r="I337" s="95"/>
      <c r="J337" s="95"/>
      <c r="K337" s="95"/>
      <c r="L337" s="95"/>
      <c r="M337" s="95"/>
      <c r="N337" s="95"/>
      <c r="O337" s="95"/>
      <c r="P337" s="95"/>
      <c r="Q337" s="95"/>
      <c r="R337" s="95"/>
      <c r="S337" s="95"/>
      <c r="T337" s="95"/>
      <c r="U337" s="95"/>
      <c r="V337" s="95"/>
      <c r="W337" s="95"/>
      <c r="X337" s="95"/>
      <c r="Y337" s="95"/>
      <c r="Z337" s="95"/>
    </row>
    <row r="338" spans="1:26" ht="12.75" customHeight="1">
      <c r="A338" s="95"/>
      <c r="B338" s="95"/>
      <c r="C338" s="95"/>
      <c r="D338" s="95"/>
      <c r="E338" s="95"/>
      <c r="F338" s="95"/>
      <c r="G338" s="95"/>
      <c r="H338" s="95"/>
      <c r="I338" s="95"/>
      <c r="J338" s="95"/>
      <c r="K338" s="95"/>
      <c r="L338" s="95"/>
      <c r="M338" s="95"/>
      <c r="N338" s="95"/>
      <c r="O338" s="95"/>
      <c r="P338" s="95"/>
      <c r="Q338" s="95"/>
      <c r="R338" s="95"/>
      <c r="S338" s="95"/>
      <c r="T338" s="95"/>
      <c r="U338" s="95"/>
      <c r="V338" s="95"/>
      <c r="W338" s="95"/>
      <c r="X338" s="95"/>
      <c r="Y338" s="95"/>
      <c r="Z338" s="95"/>
    </row>
    <row r="339" spans="1:26" ht="12.75" customHeight="1">
      <c r="A339" s="95"/>
      <c r="B339" s="95"/>
      <c r="C339" s="95"/>
      <c r="D339" s="95"/>
      <c r="E339" s="95"/>
      <c r="F339" s="95"/>
      <c r="G339" s="95"/>
      <c r="H339" s="95"/>
      <c r="I339" s="95"/>
      <c r="J339" s="95"/>
      <c r="K339" s="95"/>
      <c r="L339" s="95"/>
      <c r="M339" s="95"/>
      <c r="N339" s="95"/>
      <c r="O339" s="95"/>
      <c r="P339" s="95"/>
      <c r="Q339" s="95"/>
      <c r="R339" s="95"/>
      <c r="S339" s="95"/>
      <c r="T339" s="95"/>
      <c r="U339" s="95"/>
      <c r="V339" s="95"/>
      <c r="W339" s="95"/>
      <c r="X339" s="95"/>
      <c r="Y339" s="95"/>
      <c r="Z339" s="95"/>
    </row>
    <row r="340" spans="1:26" ht="12.75" customHeight="1">
      <c r="A340" s="95"/>
      <c r="B340" s="95"/>
      <c r="C340" s="95"/>
      <c r="D340" s="95"/>
      <c r="E340" s="95"/>
      <c r="F340" s="95"/>
      <c r="G340" s="95"/>
      <c r="H340" s="95"/>
      <c r="I340" s="95"/>
      <c r="J340" s="95"/>
      <c r="K340" s="95"/>
      <c r="L340" s="95"/>
      <c r="M340" s="95"/>
      <c r="N340" s="95"/>
      <c r="O340" s="95"/>
      <c r="P340" s="95"/>
      <c r="Q340" s="95"/>
      <c r="R340" s="95"/>
      <c r="S340" s="95"/>
      <c r="T340" s="95"/>
      <c r="U340" s="95"/>
      <c r="V340" s="95"/>
      <c r="W340" s="95"/>
      <c r="X340" s="95"/>
      <c r="Y340" s="95"/>
      <c r="Z340" s="95"/>
    </row>
    <row r="341" spans="1:26" ht="12.75" customHeight="1">
      <c r="A341" s="95"/>
      <c r="B341" s="95"/>
      <c r="C341" s="95"/>
      <c r="D341" s="95"/>
      <c r="E341" s="95"/>
      <c r="F341" s="95"/>
      <c r="G341" s="95"/>
      <c r="H341" s="95"/>
      <c r="I341" s="95"/>
      <c r="J341" s="95"/>
      <c r="K341" s="95"/>
      <c r="L341" s="95"/>
      <c r="M341" s="95"/>
      <c r="N341" s="95"/>
      <c r="O341" s="95"/>
      <c r="P341" s="95"/>
      <c r="Q341" s="95"/>
      <c r="R341" s="95"/>
      <c r="S341" s="95"/>
      <c r="T341" s="95"/>
      <c r="U341" s="95"/>
      <c r="V341" s="95"/>
      <c r="W341" s="95"/>
      <c r="X341" s="95"/>
      <c r="Y341" s="95"/>
      <c r="Z341" s="95"/>
    </row>
    <row r="342" spans="1:26" ht="12.75" customHeight="1">
      <c r="A342" s="95"/>
      <c r="B342" s="95"/>
      <c r="C342" s="95"/>
      <c r="D342" s="95"/>
      <c r="E342" s="95"/>
      <c r="F342" s="95"/>
      <c r="G342" s="95"/>
      <c r="H342" s="95"/>
      <c r="I342" s="95"/>
      <c r="J342" s="95"/>
      <c r="K342" s="95"/>
      <c r="L342" s="95"/>
      <c r="M342" s="95"/>
      <c r="N342" s="95"/>
      <c r="O342" s="95"/>
      <c r="P342" s="95"/>
      <c r="Q342" s="95"/>
      <c r="R342" s="95"/>
      <c r="S342" s="95"/>
      <c r="T342" s="95"/>
      <c r="U342" s="95"/>
      <c r="V342" s="95"/>
      <c r="W342" s="95"/>
      <c r="X342" s="95"/>
      <c r="Y342" s="95"/>
      <c r="Z342" s="95"/>
    </row>
    <row r="343" spans="1:26" ht="12.75" customHeight="1">
      <c r="A343" s="95"/>
      <c r="B343" s="95"/>
      <c r="C343" s="95"/>
      <c r="D343" s="95"/>
      <c r="E343" s="95"/>
      <c r="F343" s="95"/>
      <c r="G343" s="95"/>
      <c r="H343" s="95"/>
      <c r="I343" s="95"/>
      <c r="J343" s="95"/>
      <c r="K343" s="95"/>
      <c r="L343" s="95"/>
      <c r="M343" s="95"/>
      <c r="N343" s="95"/>
      <c r="O343" s="95"/>
      <c r="P343" s="95"/>
      <c r="Q343" s="95"/>
      <c r="R343" s="95"/>
      <c r="S343" s="95"/>
      <c r="T343" s="95"/>
      <c r="U343" s="95"/>
      <c r="V343" s="95"/>
      <c r="W343" s="95"/>
      <c r="X343" s="95"/>
      <c r="Y343" s="95"/>
      <c r="Z343" s="95"/>
    </row>
    <row r="344" spans="1:26" ht="12.75" customHeight="1">
      <c r="A344" s="95"/>
      <c r="B344" s="95"/>
      <c r="C344" s="95"/>
      <c r="D344" s="95"/>
      <c r="E344" s="95"/>
      <c r="F344" s="95"/>
      <c r="G344" s="95"/>
      <c r="H344" s="95"/>
      <c r="I344" s="95"/>
      <c r="J344" s="95"/>
      <c r="K344" s="95"/>
      <c r="L344" s="95"/>
      <c r="M344" s="95"/>
      <c r="N344" s="95"/>
      <c r="O344" s="95"/>
      <c r="P344" s="95"/>
      <c r="Q344" s="95"/>
      <c r="R344" s="95"/>
      <c r="S344" s="95"/>
      <c r="T344" s="95"/>
      <c r="U344" s="95"/>
      <c r="V344" s="95"/>
      <c r="W344" s="95"/>
      <c r="X344" s="95"/>
      <c r="Y344" s="95"/>
      <c r="Z344" s="95"/>
    </row>
    <row r="345" spans="1:26" ht="12.75" customHeight="1">
      <c r="A345" s="95"/>
      <c r="B345" s="95"/>
      <c r="C345" s="95"/>
      <c r="D345" s="95"/>
      <c r="E345" s="95"/>
      <c r="F345" s="95"/>
      <c r="G345" s="95"/>
      <c r="H345" s="95"/>
      <c r="I345" s="95"/>
      <c r="J345" s="95"/>
      <c r="K345" s="95"/>
      <c r="L345" s="95"/>
      <c r="M345" s="95"/>
      <c r="N345" s="95"/>
      <c r="O345" s="95"/>
      <c r="P345" s="95"/>
      <c r="Q345" s="95"/>
      <c r="R345" s="95"/>
      <c r="S345" s="95"/>
      <c r="T345" s="95"/>
      <c r="U345" s="95"/>
      <c r="V345" s="95"/>
      <c r="W345" s="95"/>
      <c r="X345" s="95"/>
      <c r="Y345" s="95"/>
      <c r="Z345" s="95"/>
    </row>
    <row r="346" spans="1:26" ht="12.75" customHeight="1">
      <c r="A346" s="95"/>
      <c r="B346" s="95"/>
      <c r="C346" s="95"/>
      <c r="D346" s="95"/>
      <c r="E346" s="95"/>
      <c r="F346" s="95"/>
      <c r="G346" s="95"/>
      <c r="H346" s="95"/>
      <c r="I346" s="95"/>
      <c r="J346" s="95"/>
      <c r="K346" s="95"/>
      <c r="L346" s="95"/>
      <c r="M346" s="95"/>
      <c r="N346" s="95"/>
      <c r="O346" s="95"/>
      <c r="P346" s="95"/>
      <c r="Q346" s="95"/>
      <c r="R346" s="95"/>
      <c r="S346" s="95"/>
      <c r="T346" s="95"/>
      <c r="U346" s="95"/>
      <c r="V346" s="95"/>
      <c r="W346" s="95"/>
      <c r="X346" s="95"/>
      <c r="Y346" s="95"/>
      <c r="Z346" s="95"/>
    </row>
    <row r="347" spans="1:26" ht="12.75" customHeight="1">
      <c r="A347" s="95"/>
      <c r="B347" s="95"/>
      <c r="C347" s="95"/>
      <c r="D347" s="95"/>
      <c r="E347" s="95"/>
      <c r="F347" s="95"/>
      <c r="G347" s="95"/>
      <c r="H347" s="95"/>
      <c r="I347" s="95"/>
      <c r="J347" s="95"/>
      <c r="K347" s="95"/>
      <c r="L347" s="95"/>
      <c r="M347" s="95"/>
      <c r="N347" s="95"/>
      <c r="O347" s="95"/>
      <c r="P347" s="95"/>
      <c r="Q347" s="95"/>
      <c r="R347" s="95"/>
      <c r="S347" s="95"/>
      <c r="T347" s="95"/>
      <c r="U347" s="95"/>
      <c r="V347" s="95"/>
      <c r="W347" s="95"/>
      <c r="X347" s="95"/>
      <c r="Y347" s="95"/>
      <c r="Z347" s="95"/>
    </row>
    <row r="348" spans="1:26" ht="12.75" customHeight="1">
      <c r="A348" s="95"/>
      <c r="B348" s="95"/>
      <c r="C348" s="95"/>
      <c r="D348" s="95"/>
      <c r="E348" s="95"/>
      <c r="F348" s="95"/>
      <c r="G348" s="95"/>
      <c r="H348" s="95"/>
      <c r="I348" s="95"/>
      <c r="J348" s="95"/>
      <c r="K348" s="95"/>
      <c r="L348" s="95"/>
      <c r="M348" s="95"/>
      <c r="N348" s="95"/>
      <c r="O348" s="95"/>
      <c r="P348" s="95"/>
      <c r="Q348" s="95"/>
      <c r="R348" s="95"/>
      <c r="S348" s="95"/>
      <c r="T348" s="95"/>
      <c r="U348" s="95"/>
      <c r="V348" s="95"/>
      <c r="W348" s="95"/>
      <c r="X348" s="95"/>
      <c r="Y348" s="95"/>
      <c r="Z348" s="95"/>
    </row>
    <row r="349" spans="1:26" ht="12.75" customHeight="1">
      <c r="A349" s="95"/>
      <c r="B349" s="95"/>
      <c r="C349" s="95"/>
      <c r="D349" s="95"/>
      <c r="E349" s="95"/>
      <c r="F349" s="95"/>
      <c r="G349" s="95"/>
      <c r="H349" s="95"/>
      <c r="I349" s="95"/>
      <c r="J349" s="95"/>
      <c r="K349" s="95"/>
      <c r="L349" s="95"/>
      <c r="M349" s="95"/>
      <c r="N349" s="95"/>
      <c r="O349" s="95"/>
      <c r="P349" s="95"/>
      <c r="Q349" s="95"/>
      <c r="R349" s="95"/>
      <c r="S349" s="95"/>
      <c r="T349" s="95"/>
      <c r="U349" s="95"/>
      <c r="V349" s="95"/>
      <c r="W349" s="95"/>
      <c r="X349" s="95"/>
      <c r="Y349" s="95"/>
      <c r="Z349" s="95"/>
    </row>
    <row r="350" spans="1:26" ht="12.75" customHeight="1">
      <c r="A350" s="95"/>
      <c r="B350" s="95"/>
      <c r="C350" s="95"/>
      <c r="D350" s="95"/>
      <c r="E350" s="95"/>
      <c r="F350" s="95"/>
      <c r="G350" s="95"/>
      <c r="H350" s="95"/>
      <c r="I350" s="95"/>
      <c r="J350" s="95"/>
      <c r="K350" s="95"/>
      <c r="L350" s="95"/>
      <c r="M350" s="95"/>
      <c r="N350" s="95"/>
      <c r="O350" s="95"/>
      <c r="P350" s="95"/>
      <c r="Q350" s="95"/>
      <c r="R350" s="95"/>
      <c r="S350" s="95"/>
      <c r="T350" s="95"/>
      <c r="U350" s="95"/>
      <c r="V350" s="95"/>
      <c r="W350" s="95"/>
      <c r="X350" s="95"/>
      <c r="Y350" s="95"/>
      <c r="Z350" s="95"/>
    </row>
    <row r="351" spans="1:26" ht="12.75" customHeight="1">
      <c r="A351" s="95"/>
      <c r="B351" s="95"/>
      <c r="C351" s="95"/>
      <c r="D351" s="95"/>
      <c r="E351" s="95"/>
      <c r="F351" s="95"/>
      <c r="G351" s="95"/>
      <c r="H351" s="95"/>
      <c r="I351" s="95"/>
      <c r="J351" s="95"/>
      <c r="K351" s="95"/>
      <c r="L351" s="95"/>
      <c r="M351" s="95"/>
      <c r="N351" s="95"/>
      <c r="O351" s="95"/>
      <c r="P351" s="95"/>
      <c r="Q351" s="95"/>
      <c r="R351" s="95"/>
      <c r="S351" s="95"/>
      <c r="T351" s="95"/>
      <c r="U351" s="95"/>
      <c r="V351" s="95"/>
      <c r="W351" s="95"/>
      <c r="X351" s="95"/>
      <c r="Y351" s="95"/>
      <c r="Z351" s="95"/>
    </row>
    <row r="352" spans="1:26" ht="12.75" customHeight="1">
      <c r="A352" s="95"/>
      <c r="B352" s="95"/>
      <c r="C352" s="95"/>
      <c r="D352" s="95"/>
      <c r="E352" s="95"/>
      <c r="F352" s="95"/>
      <c r="G352" s="95"/>
      <c r="H352" s="95"/>
      <c r="I352" s="95"/>
      <c r="J352" s="95"/>
      <c r="K352" s="95"/>
      <c r="L352" s="95"/>
      <c r="M352" s="95"/>
      <c r="N352" s="95"/>
      <c r="O352" s="95"/>
      <c r="P352" s="95"/>
      <c r="Q352" s="95"/>
      <c r="R352" s="95"/>
      <c r="S352" s="95"/>
      <c r="T352" s="95"/>
      <c r="U352" s="95"/>
      <c r="V352" s="95"/>
      <c r="W352" s="95"/>
      <c r="X352" s="95"/>
      <c r="Y352" s="95"/>
      <c r="Z352" s="95"/>
    </row>
    <row r="353" spans="1:26" ht="12.75" customHeight="1">
      <c r="A353" s="95"/>
      <c r="B353" s="95"/>
      <c r="C353" s="95"/>
      <c r="D353" s="95"/>
      <c r="E353" s="95"/>
      <c r="F353" s="95"/>
      <c r="G353" s="95"/>
      <c r="H353" s="95"/>
      <c r="I353" s="95"/>
      <c r="J353" s="95"/>
      <c r="K353" s="95"/>
      <c r="L353" s="95"/>
      <c r="M353" s="95"/>
      <c r="N353" s="95"/>
      <c r="O353" s="95"/>
      <c r="P353" s="95"/>
      <c r="Q353" s="95"/>
      <c r="R353" s="95"/>
      <c r="S353" s="95"/>
      <c r="T353" s="95"/>
      <c r="U353" s="95"/>
      <c r="V353" s="95"/>
      <c r="W353" s="95"/>
      <c r="X353" s="95"/>
      <c r="Y353" s="95"/>
      <c r="Z353" s="95"/>
    </row>
    <row r="354" spans="1:26" ht="12.75" customHeight="1">
      <c r="A354" s="95"/>
      <c r="B354" s="95"/>
      <c r="C354" s="95"/>
      <c r="D354" s="95"/>
      <c r="E354" s="95"/>
      <c r="F354" s="95"/>
      <c r="G354" s="95"/>
      <c r="H354" s="95"/>
      <c r="I354" s="95"/>
      <c r="J354" s="95"/>
      <c r="K354" s="95"/>
      <c r="L354" s="95"/>
      <c r="M354" s="95"/>
      <c r="N354" s="95"/>
      <c r="O354" s="95"/>
      <c r="P354" s="95"/>
      <c r="Q354" s="95"/>
      <c r="R354" s="95"/>
      <c r="S354" s="95"/>
      <c r="T354" s="95"/>
      <c r="U354" s="95"/>
      <c r="V354" s="95"/>
      <c r="W354" s="95"/>
      <c r="X354" s="95"/>
      <c r="Y354" s="95"/>
      <c r="Z354" s="95"/>
    </row>
    <row r="355" spans="1:26" ht="12.75" customHeight="1">
      <c r="A355" s="95"/>
      <c r="B355" s="95"/>
      <c r="C355" s="95"/>
      <c r="D355" s="95"/>
      <c r="E355" s="95"/>
      <c r="F355" s="95"/>
      <c r="G355" s="95"/>
      <c r="H355" s="95"/>
      <c r="I355" s="95"/>
      <c r="J355" s="95"/>
      <c r="K355" s="95"/>
      <c r="L355" s="95"/>
      <c r="M355" s="95"/>
      <c r="N355" s="95"/>
      <c r="O355" s="95"/>
      <c r="P355" s="95"/>
      <c r="Q355" s="95"/>
      <c r="R355" s="95"/>
      <c r="S355" s="95"/>
      <c r="T355" s="95"/>
      <c r="U355" s="95"/>
      <c r="V355" s="95"/>
      <c r="W355" s="95"/>
      <c r="X355" s="95"/>
      <c r="Y355" s="95"/>
      <c r="Z355" s="95"/>
    </row>
    <row r="356" spans="1:26" ht="12.75" customHeight="1">
      <c r="A356" s="95"/>
      <c r="B356" s="95"/>
      <c r="C356" s="95"/>
      <c r="D356" s="95"/>
      <c r="E356" s="95"/>
      <c r="F356" s="95"/>
      <c r="G356" s="95"/>
      <c r="H356" s="95"/>
      <c r="I356" s="95"/>
      <c r="J356" s="95"/>
      <c r="K356" s="95"/>
      <c r="L356" s="95"/>
      <c r="M356" s="95"/>
      <c r="N356" s="95"/>
      <c r="O356" s="95"/>
      <c r="P356" s="95"/>
      <c r="Q356" s="95"/>
      <c r="R356" s="95"/>
      <c r="S356" s="95"/>
      <c r="T356" s="95"/>
      <c r="U356" s="95"/>
      <c r="V356" s="95"/>
      <c r="W356" s="95"/>
      <c r="X356" s="95"/>
      <c r="Y356" s="95"/>
      <c r="Z356" s="95"/>
    </row>
    <row r="357" spans="1:26" ht="12.75" customHeight="1">
      <c r="A357" s="95"/>
      <c r="B357" s="95"/>
      <c r="C357" s="95"/>
      <c r="D357" s="95"/>
      <c r="E357" s="95"/>
      <c r="F357" s="95"/>
      <c r="G357" s="95"/>
      <c r="H357" s="95"/>
      <c r="I357" s="95"/>
      <c r="J357" s="95"/>
      <c r="K357" s="95"/>
      <c r="L357" s="95"/>
      <c r="M357" s="95"/>
      <c r="N357" s="95"/>
      <c r="O357" s="95"/>
      <c r="P357" s="95"/>
      <c r="Q357" s="95"/>
      <c r="R357" s="95"/>
      <c r="S357" s="95"/>
      <c r="T357" s="95"/>
      <c r="U357" s="95"/>
      <c r="V357" s="95"/>
      <c r="W357" s="95"/>
      <c r="X357" s="95"/>
      <c r="Y357" s="95"/>
      <c r="Z357" s="95"/>
    </row>
    <row r="358" spans="1:26" ht="12.75" customHeight="1">
      <c r="A358" s="95"/>
      <c r="B358" s="95"/>
      <c r="C358" s="95"/>
      <c r="D358" s="95"/>
      <c r="E358" s="95"/>
      <c r="F358" s="95"/>
      <c r="G358" s="95"/>
      <c r="H358" s="95"/>
      <c r="I358" s="95"/>
      <c r="J358" s="95"/>
      <c r="K358" s="95"/>
      <c r="L358" s="95"/>
      <c r="M358" s="95"/>
      <c r="N358" s="95"/>
      <c r="O358" s="95"/>
      <c r="P358" s="95"/>
      <c r="Q358" s="95"/>
      <c r="R358" s="95"/>
      <c r="S358" s="95"/>
      <c r="T358" s="95"/>
      <c r="U358" s="95"/>
      <c r="V358" s="95"/>
      <c r="W358" s="95"/>
      <c r="X358" s="95"/>
      <c r="Y358" s="95"/>
      <c r="Z358" s="95"/>
    </row>
    <row r="359" spans="1:26" ht="12.75" customHeight="1">
      <c r="A359" s="95"/>
      <c r="B359" s="95"/>
      <c r="C359" s="95"/>
      <c r="D359" s="95"/>
      <c r="E359" s="95"/>
      <c r="F359" s="95"/>
      <c r="G359" s="95"/>
      <c r="H359" s="95"/>
      <c r="I359" s="95"/>
      <c r="J359" s="95"/>
      <c r="K359" s="95"/>
      <c r="L359" s="95"/>
      <c r="M359" s="95"/>
      <c r="N359" s="95"/>
      <c r="O359" s="95"/>
      <c r="P359" s="95"/>
      <c r="Q359" s="95"/>
      <c r="R359" s="95"/>
      <c r="S359" s="95"/>
      <c r="T359" s="95"/>
      <c r="U359" s="95"/>
      <c r="V359" s="95"/>
      <c r="W359" s="95"/>
      <c r="X359" s="95"/>
      <c r="Y359" s="95"/>
      <c r="Z359" s="95"/>
    </row>
    <row r="360" spans="1:26" ht="12.75" customHeight="1">
      <c r="A360" s="95"/>
      <c r="B360" s="95"/>
      <c r="C360" s="95"/>
      <c r="D360" s="95"/>
      <c r="E360" s="95"/>
      <c r="F360" s="95"/>
      <c r="G360" s="95"/>
      <c r="H360" s="95"/>
      <c r="I360" s="95"/>
      <c r="J360" s="95"/>
      <c r="K360" s="95"/>
      <c r="L360" s="95"/>
      <c r="M360" s="95"/>
      <c r="N360" s="95"/>
      <c r="O360" s="95"/>
      <c r="P360" s="95"/>
      <c r="Q360" s="95"/>
      <c r="R360" s="95"/>
      <c r="S360" s="95"/>
      <c r="T360" s="95"/>
      <c r="U360" s="95"/>
      <c r="V360" s="95"/>
      <c r="W360" s="95"/>
      <c r="X360" s="95"/>
      <c r="Y360" s="95"/>
      <c r="Z360" s="95"/>
    </row>
    <row r="361" spans="1:26" ht="12.75" customHeight="1">
      <c r="A361" s="95"/>
      <c r="B361" s="95"/>
      <c r="C361" s="95"/>
      <c r="D361" s="95"/>
      <c r="E361" s="95"/>
      <c r="F361" s="95"/>
      <c r="G361" s="95"/>
      <c r="H361" s="95"/>
      <c r="I361" s="95"/>
      <c r="J361" s="95"/>
      <c r="K361" s="95"/>
      <c r="L361" s="95"/>
      <c r="M361" s="95"/>
      <c r="N361" s="95"/>
      <c r="O361" s="95"/>
      <c r="P361" s="95"/>
      <c r="Q361" s="95"/>
      <c r="R361" s="95"/>
      <c r="S361" s="95"/>
      <c r="T361" s="95"/>
      <c r="U361" s="95"/>
      <c r="V361" s="95"/>
      <c r="W361" s="95"/>
      <c r="X361" s="95"/>
      <c r="Y361" s="95"/>
      <c r="Z361" s="95"/>
    </row>
    <row r="362" spans="1:26" ht="12.75" customHeight="1">
      <c r="A362" s="95"/>
      <c r="B362" s="95"/>
      <c r="C362" s="95"/>
      <c r="D362" s="95"/>
      <c r="E362" s="95"/>
      <c r="F362" s="95"/>
      <c r="G362" s="95"/>
      <c r="H362" s="95"/>
      <c r="I362" s="95"/>
      <c r="J362" s="95"/>
      <c r="K362" s="95"/>
      <c r="L362" s="95"/>
      <c r="M362" s="95"/>
      <c r="N362" s="95"/>
      <c r="O362" s="95"/>
      <c r="P362" s="95"/>
      <c r="Q362" s="95"/>
      <c r="R362" s="95"/>
      <c r="S362" s="95"/>
      <c r="T362" s="95"/>
      <c r="U362" s="95"/>
      <c r="V362" s="95"/>
      <c r="W362" s="95"/>
      <c r="X362" s="95"/>
      <c r="Y362" s="95"/>
      <c r="Z362" s="95"/>
    </row>
    <row r="363" spans="1:26" ht="12.75" customHeight="1">
      <c r="A363" s="95"/>
      <c r="B363" s="95"/>
      <c r="C363" s="95"/>
      <c r="D363" s="95"/>
      <c r="E363" s="95"/>
      <c r="F363" s="95"/>
      <c r="G363" s="95"/>
      <c r="H363" s="95"/>
      <c r="I363" s="95"/>
      <c r="J363" s="95"/>
      <c r="K363" s="95"/>
      <c r="L363" s="95"/>
      <c r="M363" s="95"/>
      <c r="N363" s="95"/>
      <c r="O363" s="95"/>
      <c r="P363" s="95"/>
      <c r="Q363" s="95"/>
      <c r="R363" s="95"/>
      <c r="S363" s="95"/>
      <c r="T363" s="95"/>
      <c r="U363" s="95"/>
      <c r="V363" s="95"/>
      <c r="W363" s="95"/>
      <c r="X363" s="95"/>
      <c r="Y363" s="95"/>
      <c r="Z363" s="95"/>
    </row>
    <row r="364" spans="1:26" ht="12.75" customHeight="1">
      <c r="A364" s="95"/>
      <c r="B364" s="95"/>
      <c r="C364" s="95"/>
      <c r="D364" s="95"/>
      <c r="E364" s="95"/>
      <c r="F364" s="95"/>
      <c r="G364" s="95"/>
      <c r="H364" s="95"/>
      <c r="I364" s="95"/>
      <c r="J364" s="95"/>
      <c r="K364" s="95"/>
      <c r="L364" s="95"/>
      <c r="M364" s="95"/>
      <c r="N364" s="95"/>
      <c r="O364" s="95"/>
      <c r="P364" s="95"/>
      <c r="Q364" s="95"/>
      <c r="R364" s="95"/>
      <c r="S364" s="95"/>
      <c r="T364" s="95"/>
      <c r="U364" s="95"/>
      <c r="V364" s="95"/>
      <c r="W364" s="95"/>
      <c r="X364" s="95"/>
      <c r="Y364" s="95"/>
      <c r="Z364" s="95"/>
    </row>
    <row r="365" spans="1:26" ht="12.75" customHeight="1">
      <c r="A365" s="95"/>
      <c r="B365" s="95"/>
      <c r="C365" s="95"/>
      <c r="D365" s="95"/>
      <c r="E365" s="95"/>
      <c r="F365" s="95"/>
      <c r="G365" s="95"/>
      <c r="H365" s="95"/>
      <c r="I365" s="95"/>
      <c r="J365" s="95"/>
      <c r="K365" s="95"/>
      <c r="L365" s="95"/>
      <c r="M365" s="95"/>
      <c r="N365" s="95"/>
      <c r="O365" s="95"/>
      <c r="P365" s="95"/>
      <c r="Q365" s="95"/>
      <c r="R365" s="95"/>
      <c r="S365" s="95"/>
      <c r="T365" s="95"/>
      <c r="U365" s="95"/>
      <c r="V365" s="95"/>
      <c r="W365" s="95"/>
      <c r="X365" s="95"/>
      <c r="Y365" s="95"/>
      <c r="Z365" s="95"/>
    </row>
    <row r="366" spans="1:26" ht="12.75" customHeight="1">
      <c r="A366" s="95"/>
      <c r="B366" s="95"/>
      <c r="C366" s="95"/>
      <c r="D366" s="95"/>
      <c r="E366" s="95"/>
      <c r="F366" s="95"/>
      <c r="G366" s="95"/>
      <c r="H366" s="95"/>
      <c r="I366" s="95"/>
      <c r="J366" s="95"/>
      <c r="K366" s="95"/>
      <c r="L366" s="95"/>
      <c r="M366" s="95"/>
      <c r="N366" s="95"/>
      <c r="O366" s="95"/>
      <c r="P366" s="95"/>
      <c r="Q366" s="95"/>
      <c r="R366" s="95"/>
      <c r="S366" s="95"/>
      <c r="T366" s="95"/>
      <c r="U366" s="95"/>
      <c r="V366" s="95"/>
      <c r="W366" s="95"/>
      <c r="X366" s="95"/>
      <c r="Y366" s="95"/>
      <c r="Z366" s="95"/>
    </row>
    <row r="367" spans="1:26" ht="12.75" customHeight="1">
      <c r="A367" s="95"/>
      <c r="B367" s="95"/>
      <c r="C367" s="95"/>
      <c r="D367" s="95"/>
      <c r="E367" s="95"/>
      <c r="F367" s="95"/>
      <c r="G367" s="95"/>
      <c r="H367" s="95"/>
      <c r="I367" s="95"/>
      <c r="J367" s="95"/>
      <c r="K367" s="95"/>
      <c r="L367" s="95"/>
      <c r="M367" s="95"/>
      <c r="N367" s="95"/>
      <c r="O367" s="95"/>
      <c r="P367" s="95"/>
      <c r="Q367" s="95"/>
      <c r="R367" s="95"/>
      <c r="S367" s="95"/>
      <c r="T367" s="95"/>
      <c r="U367" s="95"/>
      <c r="V367" s="95"/>
      <c r="W367" s="95"/>
      <c r="X367" s="95"/>
      <c r="Y367" s="95"/>
      <c r="Z367" s="95"/>
    </row>
    <row r="368" spans="1:26" ht="12.75" customHeight="1">
      <c r="A368" s="95"/>
      <c r="B368" s="95"/>
      <c r="C368" s="95"/>
      <c r="D368" s="95"/>
      <c r="E368" s="95"/>
      <c r="F368" s="95"/>
      <c r="G368" s="95"/>
      <c r="H368" s="95"/>
      <c r="I368" s="95"/>
      <c r="J368" s="95"/>
      <c r="K368" s="95"/>
      <c r="L368" s="95"/>
      <c r="M368" s="95"/>
      <c r="N368" s="95"/>
      <c r="O368" s="95"/>
      <c r="P368" s="95"/>
      <c r="Q368" s="95"/>
      <c r="R368" s="95"/>
      <c r="S368" s="95"/>
      <c r="T368" s="95"/>
      <c r="U368" s="95"/>
      <c r="V368" s="95"/>
      <c r="W368" s="95"/>
      <c r="X368" s="95"/>
      <c r="Y368" s="95"/>
      <c r="Z368" s="95"/>
    </row>
    <row r="369" spans="1:26" ht="12.75" customHeight="1">
      <c r="A369" s="95"/>
      <c r="B369" s="95"/>
      <c r="C369" s="95"/>
      <c r="D369" s="95"/>
      <c r="E369" s="95"/>
      <c r="F369" s="95"/>
      <c r="G369" s="95"/>
      <c r="H369" s="95"/>
      <c r="I369" s="95"/>
      <c r="J369" s="95"/>
      <c r="K369" s="95"/>
      <c r="L369" s="95"/>
      <c r="M369" s="95"/>
      <c r="N369" s="95"/>
      <c r="O369" s="95"/>
      <c r="P369" s="95"/>
      <c r="Q369" s="95"/>
      <c r="R369" s="95"/>
      <c r="S369" s="95"/>
      <c r="T369" s="95"/>
      <c r="U369" s="95"/>
      <c r="V369" s="95"/>
      <c r="W369" s="95"/>
      <c r="X369" s="95"/>
      <c r="Y369" s="95"/>
      <c r="Z369" s="95"/>
    </row>
    <row r="370" spans="1:26" ht="12.75" customHeight="1">
      <c r="A370" s="95"/>
      <c r="B370" s="95"/>
      <c r="C370" s="95"/>
      <c r="D370" s="95"/>
      <c r="E370" s="95"/>
      <c r="F370" s="95"/>
      <c r="G370" s="95"/>
      <c r="H370" s="95"/>
      <c r="I370" s="95"/>
      <c r="J370" s="95"/>
      <c r="K370" s="95"/>
      <c r="L370" s="95"/>
      <c r="M370" s="95"/>
      <c r="N370" s="95"/>
      <c r="O370" s="95"/>
      <c r="P370" s="95"/>
      <c r="Q370" s="95"/>
      <c r="R370" s="95"/>
      <c r="S370" s="95"/>
      <c r="T370" s="95"/>
      <c r="U370" s="95"/>
      <c r="V370" s="95"/>
      <c r="W370" s="95"/>
      <c r="X370" s="95"/>
      <c r="Y370" s="95"/>
      <c r="Z370" s="95"/>
    </row>
    <row r="371" spans="1:26" ht="12.75" customHeight="1">
      <c r="A371" s="95"/>
      <c r="B371" s="95"/>
      <c r="C371" s="95"/>
      <c r="D371" s="95"/>
      <c r="E371" s="95"/>
      <c r="F371" s="95"/>
      <c r="G371" s="95"/>
      <c r="H371" s="95"/>
      <c r="I371" s="95"/>
      <c r="J371" s="95"/>
      <c r="K371" s="95"/>
      <c r="L371" s="95"/>
      <c r="M371" s="95"/>
      <c r="N371" s="95"/>
      <c r="O371" s="95"/>
      <c r="P371" s="95"/>
      <c r="Q371" s="95"/>
      <c r="R371" s="95"/>
      <c r="S371" s="95"/>
      <c r="T371" s="95"/>
      <c r="U371" s="95"/>
      <c r="V371" s="95"/>
      <c r="W371" s="95"/>
      <c r="X371" s="95"/>
      <c r="Y371" s="95"/>
      <c r="Z371" s="95"/>
    </row>
    <row r="372" spans="1:26" ht="12.75" customHeight="1">
      <c r="A372" s="95"/>
      <c r="B372" s="95"/>
      <c r="C372" s="95"/>
      <c r="D372" s="95"/>
      <c r="E372" s="95"/>
      <c r="F372" s="95"/>
      <c r="G372" s="95"/>
      <c r="H372" s="95"/>
      <c r="I372" s="95"/>
      <c r="J372" s="95"/>
      <c r="K372" s="95"/>
      <c r="L372" s="95"/>
      <c r="M372" s="95"/>
      <c r="N372" s="95"/>
      <c r="O372" s="95"/>
      <c r="P372" s="95"/>
      <c r="Q372" s="95"/>
      <c r="R372" s="95"/>
      <c r="S372" s="95"/>
      <c r="T372" s="95"/>
      <c r="U372" s="95"/>
      <c r="V372" s="95"/>
      <c r="W372" s="95"/>
      <c r="X372" s="95"/>
      <c r="Y372" s="95"/>
      <c r="Z372" s="95"/>
    </row>
    <row r="373" spans="1:26" ht="12.75" customHeight="1">
      <c r="A373" s="95"/>
      <c r="B373" s="95"/>
      <c r="C373" s="95"/>
      <c r="D373" s="95"/>
      <c r="E373" s="95"/>
      <c r="F373" s="95"/>
      <c r="G373" s="95"/>
      <c r="H373" s="95"/>
      <c r="I373" s="95"/>
      <c r="J373" s="95"/>
      <c r="K373" s="95"/>
      <c r="L373" s="95"/>
      <c r="M373" s="95"/>
      <c r="N373" s="95"/>
      <c r="O373" s="95"/>
      <c r="P373" s="95"/>
      <c r="Q373" s="95"/>
      <c r="R373" s="95"/>
      <c r="S373" s="95"/>
      <c r="T373" s="95"/>
      <c r="U373" s="95"/>
      <c r="V373" s="95"/>
      <c r="W373" s="95"/>
      <c r="X373" s="95"/>
      <c r="Y373" s="95"/>
      <c r="Z373" s="95"/>
    </row>
    <row r="374" spans="1:26" ht="12.75" customHeight="1">
      <c r="A374" s="95"/>
      <c r="B374" s="95"/>
      <c r="C374" s="95"/>
      <c r="D374" s="95"/>
      <c r="E374" s="95"/>
      <c r="F374" s="95"/>
      <c r="G374" s="95"/>
      <c r="H374" s="95"/>
      <c r="I374" s="95"/>
      <c r="J374" s="95"/>
      <c r="K374" s="95"/>
      <c r="L374" s="95"/>
      <c r="M374" s="95"/>
      <c r="N374" s="95"/>
      <c r="O374" s="95"/>
      <c r="P374" s="95"/>
      <c r="Q374" s="95"/>
      <c r="R374" s="95"/>
      <c r="S374" s="95"/>
      <c r="T374" s="95"/>
      <c r="U374" s="95"/>
      <c r="V374" s="95"/>
      <c r="W374" s="95"/>
      <c r="X374" s="95"/>
      <c r="Y374" s="95"/>
      <c r="Z374" s="95"/>
    </row>
    <row r="375" spans="1:26" ht="12.75" customHeight="1">
      <c r="A375" s="95"/>
      <c r="B375" s="95"/>
      <c r="C375" s="95"/>
      <c r="D375" s="95"/>
      <c r="E375" s="95"/>
      <c r="F375" s="95"/>
      <c r="G375" s="95"/>
      <c r="H375" s="95"/>
      <c r="I375" s="95"/>
      <c r="J375" s="95"/>
      <c r="K375" s="95"/>
      <c r="L375" s="95"/>
      <c r="M375" s="95"/>
      <c r="N375" s="95"/>
      <c r="O375" s="95"/>
      <c r="P375" s="95"/>
      <c r="Q375" s="95"/>
      <c r="R375" s="95"/>
      <c r="S375" s="95"/>
      <c r="T375" s="95"/>
      <c r="U375" s="95"/>
      <c r="V375" s="95"/>
      <c r="W375" s="95"/>
      <c r="X375" s="95"/>
      <c r="Y375" s="95"/>
      <c r="Z375" s="95"/>
    </row>
    <row r="376" spans="1:26" ht="12.75" customHeight="1">
      <c r="A376" s="95"/>
      <c r="B376" s="95"/>
      <c r="C376" s="95"/>
      <c r="D376" s="95"/>
      <c r="E376" s="95"/>
      <c r="F376" s="95"/>
      <c r="G376" s="95"/>
      <c r="H376" s="95"/>
      <c r="I376" s="95"/>
      <c r="J376" s="95"/>
      <c r="K376" s="95"/>
      <c r="L376" s="95"/>
      <c r="M376" s="95"/>
      <c r="N376" s="95"/>
      <c r="O376" s="95"/>
      <c r="P376" s="95"/>
      <c r="Q376" s="95"/>
      <c r="R376" s="95"/>
      <c r="S376" s="95"/>
      <c r="T376" s="95"/>
      <c r="U376" s="95"/>
      <c r="V376" s="95"/>
      <c r="W376" s="95"/>
      <c r="X376" s="95"/>
      <c r="Y376" s="95"/>
      <c r="Z376" s="95"/>
    </row>
    <row r="377" spans="1:26" ht="12.75" customHeight="1">
      <c r="A377" s="95"/>
      <c r="B377" s="95"/>
      <c r="C377" s="95"/>
      <c r="D377" s="95"/>
      <c r="E377" s="95"/>
      <c r="F377" s="95"/>
      <c r="G377" s="95"/>
      <c r="H377" s="95"/>
      <c r="I377" s="95"/>
      <c r="J377" s="95"/>
      <c r="K377" s="95"/>
      <c r="L377" s="95"/>
      <c r="M377" s="95"/>
      <c r="N377" s="95"/>
      <c r="O377" s="95"/>
      <c r="P377" s="95"/>
      <c r="Q377" s="95"/>
      <c r="R377" s="95"/>
      <c r="S377" s="95"/>
      <c r="T377" s="95"/>
      <c r="U377" s="95"/>
      <c r="V377" s="95"/>
      <c r="W377" s="95"/>
      <c r="X377" s="95"/>
      <c r="Y377" s="95"/>
      <c r="Z377" s="95"/>
    </row>
    <row r="378" spans="1:26" ht="12.75" customHeight="1">
      <c r="A378" s="95"/>
      <c r="B378" s="95"/>
      <c r="C378" s="95"/>
      <c r="D378" s="95"/>
      <c r="E378" s="95"/>
      <c r="F378" s="95"/>
      <c r="G378" s="95"/>
      <c r="H378" s="95"/>
      <c r="I378" s="95"/>
      <c r="J378" s="95"/>
      <c r="K378" s="95"/>
      <c r="L378" s="95"/>
      <c r="M378" s="95"/>
      <c r="N378" s="95"/>
      <c r="O378" s="95"/>
      <c r="P378" s="95"/>
      <c r="Q378" s="95"/>
      <c r="R378" s="95"/>
      <c r="S378" s="95"/>
      <c r="T378" s="95"/>
      <c r="U378" s="95"/>
      <c r="V378" s="95"/>
      <c r="W378" s="95"/>
      <c r="X378" s="95"/>
      <c r="Y378" s="95"/>
      <c r="Z378" s="95"/>
    </row>
    <row r="379" spans="1:26" ht="12.75" customHeight="1">
      <c r="A379" s="95"/>
      <c r="B379" s="95"/>
      <c r="C379" s="95"/>
      <c r="D379" s="95"/>
      <c r="E379" s="95"/>
      <c r="F379" s="95"/>
      <c r="G379" s="95"/>
      <c r="H379" s="95"/>
      <c r="I379" s="95"/>
      <c r="J379" s="95"/>
      <c r="K379" s="95"/>
      <c r="L379" s="95"/>
      <c r="M379" s="95"/>
      <c r="N379" s="95"/>
      <c r="O379" s="95"/>
      <c r="P379" s="95"/>
      <c r="Q379" s="95"/>
      <c r="R379" s="95"/>
      <c r="S379" s="95"/>
      <c r="T379" s="95"/>
      <c r="U379" s="95"/>
      <c r="V379" s="95"/>
      <c r="W379" s="95"/>
      <c r="X379" s="95"/>
      <c r="Y379" s="95"/>
      <c r="Z379" s="95"/>
    </row>
    <row r="380" spans="1:26" ht="12.75" customHeight="1">
      <c r="A380" s="95"/>
      <c r="B380" s="95"/>
      <c r="C380" s="95"/>
      <c r="D380" s="95"/>
      <c r="E380" s="95"/>
      <c r="F380" s="95"/>
      <c r="G380" s="95"/>
      <c r="H380" s="95"/>
      <c r="I380" s="95"/>
      <c r="J380" s="95"/>
      <c r="K380" s="95"/>
      <c r="L380" s="95"/>
      <c r="M380" s="95"/>
      <c r="N380" s="95"/>
      <c r="O380" s="95"/>
      <c r="P380" s="95"/>
      <c r="Q380" s="95"/>
      <c r="R380" s="95"/>
      <c r="S380" s="95"/>
      <c r="T380" s="95"/>
      <c r="U380" s="95"/>
      <c r="V380" s="95"/>
      <c r="W380" s="95"/>
      <c r="X380" s="95"/>
      <c r="Y380" s="95"/>
      <c r="Z380" s="95"/>
    </row>
    <row r="381" spans="1:26" ht="12.75" customHeight="1">
      <c r="A381" s="95"/>
      <c r="B381" s="95"/>
      <c r="C381" s="95"/>
      <c r="D381" s="95"/>
      <c r="E381" s="95"/>
      <c r="F381" s="95"/>
      <c r="G381" s="95"/>
      <c r="H381" s="95"/>
      <c r="I381" s="95"/>
      <c r="J381" s="95"/>
      <c r="K381" s="95"/>
      <c r="L381" s="95"/>
      <c r="M381" s="95"/>
      <c r="N381" s="95"/>
      <c r="O381" s="95"/>
      <c r="P381" s="95"/>
      <c r="Q381" s="95"/>
      <c r="R381" s="95"/>
      <c r="S381" s="95"/>
      <c r="T381" s="95"/>
      <c r="U381" s="95"/>
      <c r="V381" s="95"/>
      <c r="W381" s="95"/>
      <c r="X381" s="95"/>
      <c r="Y381" s="95"/>
      <c r="Z381" s="95"/>
    </row>
    <row r="382" spans="1:26" ht="12.75" customHeight="1">
      <c r="A382" s="95"/>
      <c r="B382" s="95"/>
      <c r="C382" s="95"/>
      <c r="D382" s="95"/>
      <c r="E382" s="95"/>
      <c r="F382" s="95"/>
      <c r="G382" s="95"/>
      <c r="H382" s="95"/>
      <c r="I382" s="95"/>
      <c r="J382" s="95"/>
      <c r="K382" s="95"/>
      <c r="L382" s="95"/>
      <c r="M382" s="95"/>
      <c r="N382" s="95"/>
      <c r="O382" s="95"/>
      <c r="P382" s="95"/>
      <c r="Q382" s="95"/>
      <c r="R382" s="95"/>
      <c r="S382" s="95"/>
      <c r="T382" s="95"/>
      <c r="U382" s="95"/>
      <c r="V382" s="95"/>
      <c r="W382" s="95"/>
      <c r="X382" s="95"/>
      <c r="Y382" s="95"/>
      <c r="Z382" s="95"/>
    </row>
    <row r="383" spans="1:26" ht="12.75" customHeight="1">
      <c r="A383" s="95"/>
      <c r="B383" s="95"/>
      <c r="C383" s="95"/>
      <c r="D383" s="95"/>
      <c r="E383" s="95"/>
      <c r="F383" s="95"/>
      <c r="G383" s="95"/>
      <c r="H383" s="95"/>
      <c r="I383" s="95"/>
      <c r="J383" s="95"/>
      <c r="K383" s="95"/>
      <c r="L383" s="95"/>
      <c r="M383" s="95"/>
      <c r="N383" s="95"/>
      <c r="O383" s="95"/>
      <c r="P383" s="95"/>
      <c r="Q383" s="95"/>
      <c r="R383" s="95"/>
      <c r="S383" s="95"/>
      <c r="T383" s="95"/>
      <c r="U383" s="95"/>
      <c r="V383" s="95"/>
      <c r="W383" s="95"/>
      <c r="X383" s="95"/>
      <c r="Y383" s="95"/>
      <c r="Z383" s="95"/>
    </row>
    <row r="384" spans="1:26" ht="12.75" customHeight="1">
      <c r="A384" s="95"/>
      <c r="B384" s="95"/>
      <c r="C384" s="95"/>
      <c r="D384" s="95"/>
      <c r="E384" s="95"/>
      <c r="F384" s="95"/>
      <c r="G384" s="95"/>
      <c r="H384" s="95"/>
      <c r="I384" s="95"/>
      <c r="J384" s="95"/>
      <c r="K384" s="95"/>
      <c r="L384" s="95"/>
      <c r="M384" s="95"/>
      <c r="N384" s="95"/>
      <c r="O384" s="95"/>
      <c r="P384" s="95"/>
      <c r="Q384" s="95"/>
      <c r="R384" s="95"/>
      <c r="S384" s="95"/>
      <c r="T384" s="95"/>
      <c r="U384" s="95"/>
      <c r="V384" s="95"/>
      <c r="W384" s="95"/>
      <c r="X384" s="95"/>
      <c r="Y384" s="95"/>
      <c r="Z384" s="95"/>
    </row>
    <row r="385" spans="1:26" ht="12.75" customHeight="1">
      <c r="A385" s="95"/>
      <c r="B385" s="95"/>
      <c r="C385" s="95"/>
      <c r="D385" s="95"/>
      <c r="E385" s="95"/>
      <c r="F385" s="95"/>
      <c r="G385" s="95"/>
      <c r="H385" s="95"/>
      <c r="I385" s="95"/>
      <c r="J385" s="95"/>
      <c r="K385" s="95"/>
      <c r="L385" s="95"/>
      <c r="M385" s="95"/>
      <c r="N385" s="95"/>
      <c r="O385" s="95"/>
      <c r="P385" s="95"/>
      <c r="Q385" s="95"/>
      <c r="R385" s="95"/>
      <c r="S385" s="95"/>
      <c r="T385" s="95"/>
      <c r="U385" s="95"/>
      <c r="V385" s="95"/>
      <c r="W385" s="95"/>
      <c r="X385" s="95"/>
      <c r="Y385" s="95"/>
      <c r="Z385" s="95"/>
    </row>
    <row r="386" spans="1:26" ht="12.75" customHeight="1">
      <c r="A386" s="95"/>
      <c r="B386" s="95"/>
      <c r="C386" s="95"/>
      <c r="D386" s="95"/>
      <c r="E386" s="95"/>
      <c r="F386" s="95"/>
      <c r="G386" s="95"/>
      <c r="H386" s="95"/>
      <c r="I386" s="95"/>
      <c r="J386" s="95"/>
      <c r="K386" s="95"/>
      <c r="L386" s="95"/>
      <c r="M386" s="95"/>
      <c r="N386" s="95"/>
      <c r="O386" s="95"/>
      <c r="P386" s="95"/>
      <c r="Q386" s="95"/>
      <c r="R386" s="95"/>
      <c r="S386" s="95"/>
      <c r="T386" s="95"/>
      <c r="U386" s="95"/>
      <c r="V386" s="95"/>
      <c r="W386" s="95"/>
      <c r="X386" s="95"/>
      <c r="Y386" s="95"/>
      <c r="Z386" s="95"/>
    </row>
    <row r="387" spans="1:26" ht="12.75" customHeight="1">
      <c r="A387" s="95"/>
      <c r="B387" s="95"/>
      <c r="C387" s="95"/>
      <c r="D387" s="95"/>
      <c r="E387" s="95"/>
      <c r="F387" s="95"/>
      <c r="G387" s="95"/>
      <c r="H387" s="95"/>
      <c r="I387" s="95"/>
      <c r="J387" s="95"/>
      <c r="K387" s="95"/>
      <c r="L387" s="95"/>
      <c r="M387" s="95"/>
      <c r="N387" s="95"/>
      <c r="O387" s="95"/>
      <c r="P387" s="95"/>
      <c r="Q387" s="95"/>
      <c r="R387" s="95"/>
      <c r="S387" s="95"/>
      <c r="T387" s="95"/>
      <c r="U387" s="95"/>
      <c r="V387" s="95"/>
      <c r="W387" s="95"/>
      <c r="X387" s="95"/>
      <c r="Y387" s="95"/>
      <c r="Z387" s="95"/>
    </row>
    <row r="388" spans="1:26" ht="12.75" customHeight="1">
      <c r="A388" s="95"/>
      <c r="B388" s="95"/>
      <c r="C388" s="95"/>
      <c r="D388" s="95"/>
      <c r="E388" s="95"/>
      <c r="F388" s="95"/>
      <c r="G388" s="95"/>
      <c r="H388" s="95"/>
      <c r="I388" s="95"/>
      <c r="J388" s="95"/>
      <c r="K388" s="95"/>
      <c r="L388" s="95"/>
      <c r="M388" s="95"/>
      <c r="N388" s="95"/>
      <c r="O388" s="95"/>
      <c r="P388" s="95"/>
      <c r="Q388" s="95"/>
      <c r="R388" s="95"/>
      <c r="S388" s="95"/>
      <c r="T388" s="95"/>
      <c r="U388" s="95"/>
      <c r="V388" s="95"/>
      <c r="W388" s="95"/>
      <c r="X388" s="95"/>
      <c r="Y388" s="95"/>
      <c r="Z388" s="95"/>
    </row>
    <row r="389" spans="1:26" ht="12.75" customHeight="1">
      <c r="A389" s="95"/>
      <c r="B389" s="95"/>
      <c r="C389" s="95"/>
      <c r="D389" s="95"/>
      <c r="E389" s="95"/>
      <c r="F389" s="95"/>
      <c r="G389" s="95"/>
      <c r="H389" s="95"/>
      <c r="I389" s="95"/>
      <c r="J389" s="95"/>
      <c r="K389" s="95"/>
      <c r="L389" s="95"/>
      <c r="M389" s="95"/>
      <c r="N389" s="95"/>
      <c r="O389" s="95"/>
      <c r="P389" s="95"/>
      <c r="Q389" s="95"/>
      <c r="R389" s="95"/>
      <c r="S389" s="95"/>
      <c r="T389" s="95"/>
      <c r="U389" s="95"/>
      <c r="V389" s="95"/>
      <c r="W389" s="95"/>
      <c r="X389" s="95"/>
      <c r="Y389" s="95"/>
      <c r="Z389" s="95"/>
    </row>
    <row r="390" spans="1:26" ht="12.75" customHeight="1">
      <c r="A390" s="95"/>
      <c r="B390" s="95"/>
      <c r="C390" s="95"/>
      <c r="D390" s="95"/>
      <c r="E390" s="95"/>
      <c r="F390" s="95"/>
      <c r="G390" s="95"/>
      <c r="H390" s="95"/>
      <c r="I390" s="95"/>
      <c r="J390" s="95"/>
      <c r="K390" s="95"/>
      <c r="L390" s="95"/>
      <c r="M390" s="95"/>
      <c r="N390" s="95"/>
      <c r="O390" s="95"/>
      <c r="P390" s="95"/>
      <c r="Q390" s="95"/>
      <c r="R390" s="95"/>
      <c r="S390" s="95"/>
      <c r="T390" s="95"/>
      <c r="U390" s="95"/>
      <c r="V390" s="95"/>
      <c r="W390" s="95"/>
      <c r="X390" s="95"/>
      <c r="Y390" s="95"/>
      <c r="Z390" s="95"/>
    </row>
    <row r="391" spans="1:26" ht="12.75" customHeight="1">
      <c r="A391" s="95"/>
      <c r="B391" s="95"/>
      <c r="C391" s="95"/>
      <c r="D391" s="95"/>
      <c r="E391" s="95"/>
      <c r="F391" s="95"/>
      <c r="G391" s="95"/>
      <c r="H391" s="95"/>
      <c r="I391" s="95"/>
      <c r="J391" s="95"/>
      <c r="K391" s="95"/>
      <c r="L391" s="95"/>
      <c r="M391" s="95"/>
      <c r="N391" s="95"/>
      <c r="O391" s="95"/>
      <c r="P391" s="95"/>
      <c r="Q391" s="95"/>
      <c r="R391" s="95"/>
      <c r="S391" s="95"/>
      <c r="T391" s="95"/>
      <c r="U391" s="95"/>
      <c r="V391" s="95"/>
      <c r="W391" s="95"/>
      <c r="X391" s="95"/>
      <c r="Y391" s="95"/>
      <c r="Z391" s="95"/>
    </row>
    <row r="392" spans="1:26" ht="12.75" customHeight="1">
      <c r="A392" s="95"/>
      <c r="B392" s="95"/>
      <c r="C392" s="95"/>
      <c r="D392" s="95"/>
      <c r="E392" s="95"/>
      <c r="F392" s="95"/>
      <c r="G392" s="95"/>
      <c r="H392" s="95"/>
      <c r="I392" s="95"/>
      <c r="J392" s="95"/>
      <c r="K392" s="95"/>
      <c r="L392" s="95"/>
      <c r="M392" s="95"/>
      <c r="N392" s="95"/>
      <c r="O392" s="95"/>
      <c r="P392" s="95"/>
      <c r="Q392" s="95"/>
      <c r="R392" s="95"/>
      <c r="S392" s="95"/>
      <c r="T392" s="95"/>
      <c r="U392" s="95"/>
      <c r="V392" s="95"/>
      <c r="W392" s="95"/>
      <c r="X392" s="95"/>
      <c r="Y392" s="95"/>
      <c r="Z392" s="95"/>
    </row>
    <row r="393" spans="1:26" ht="12.75" customHeight="1">
      <c r="A393" s="95"/>
      <c r="B393" s="95"/>
      <c r="C393" s="95"/>
      <c r="D393" s="95"/>
      <c r="E393" s="95"/>
      <c r="F393" s="95"/>
      <c r="G393" s="95"/>
      <c r="H393" s="95"/>
      <c r="I393" s="95"/>
      <c r="J393" s="95"/>
      <c r="K393" s="95"/>
      <c r="L393" s="95"/>
      <c r="M393" s="95"/>
      <c r="N393" s="95"/>
      <c r="O393" s="95"/>
      <c r="P393" s="95"/>
      <c r="Q393" s="95"/>
      <c r="R393" s="95"/>
      <c r="S393" s="95"/>
      <c r="T393" s="95"/>
      <c r="U393" s="95"/>
      <c r="V393" s="95"/>
      <c r="W393" s="95"/>
      <c r="X393" s="95"/>
      <c r="Y393" s="95"/>
      <c r="Z393" s="95"/>
    </row>
    <row r="394" spans="1:26" ht="12.75" customHeight="1">
      <c r="A394" s="95"/>
      <c r="B394" s="95"/>
      <c r="C394" s="95"/>
      <c r="D394" s="95"/>
      <c r="E394" s="95"/>
      <c r="F394" s="95"/>
      <c r="G394" s="95"/>
      <c r="H394" s="95"/>
      <c r="I394" s="95"/>
      <c r="J394" s="95"/>
      <c r="K394" s="95"/>
      <c r="L394" s="95"/>
      <c r="M394" s="95"/>
      <c r="N394" s="95"/>
      <c r="O394" s="95"/>
      <c r="P394" s="95"/>
      <c r="Q394" s="95"/>
      <c r="R394" s="95"/>
      <c r="S394" s="95"/>
      <c r="T394" s="95"/>
      <c r="U394" s="95"/>
      <c r="V394" s="95"/>
      <c r="W394" s="95"/>
      <c r="X394" s="95"/>
      <c r="Y394" s="95"/>
      <c r="Z394" s="95"/>
    </row>
    <row r="395" spans="1:26" ht="12.75" customHeight="1">
      <c r="A395" s="95"/>
      <c r="B395" s="95"/>
      <c r="C395" s="95"/>
      <c r="D395" s="95"/>
      <c r="E395" s="95"/>
      <c r="F395" s="95"/>
      <c r="G395" s="95"/>
      <c r="H395" s="95"/>
      <c r="I395" s="95"/>
      <c r="J395" s="95"/>
      <c r="K395" s="95"/>
      <c r="L395" s="95"/>
      <c r="M395" s="95"/>
      <c r="N395" s="95"/>
      <c r="O395" s="95"/>
      <c r="P395" s="95"/>
      <c r="Q395" s="95"/>
      <c r="R395" s="95"/>
      <c r="S395" s="95"/>
      <c r="T395" s="95"/>
      <c r="U395" s="95"/>
      <c r="V395" s="95"/>
      <c r="W395" s="95"/>
      <c r="X395" s="95"/>
      <c r="Y395" s="95"/>
      <c r="Z395" s="95"/>
    </row>
    <row r="396" spans="1:26" ht="12.75" customHeight="1">
      <c r="A396" s="95"/>
      <c r="B396" s="95"/>
      <c r="C396" s="95"/>
      <c r="D396" s="95"/>
      <c r="E396" s="95"/>
      <c r="F396" s="95"/>
      <c r="G396" s="95"/>
      <c r="H396" s="95"/>
      <c r="I396" s="95"/>
      <c r="J396" s="95"/>
      <c r="K396" s="95"/>
      <c r="L396" s="95"/>
      <c r="M396" s="95"/>
      <c r="N396" s="95"/>
      <c r="O396" s="95"/>
      <c r="P396" s="95"/>
      <c r="Q396" s="95"/>
      <c r="R396" s="95"/>
      <c r="S396" s="95"/>
      <c r="T396" s="95"/>
      <c r="U396" s="95"/>
      <c r="V396" s="95"/>
      <c r="W396" s="95"/>
      <c r="X396" s="95"/>
      <c r="Y396" s="95"/>
      <c r="Z396" s="95"/>
    </row>
    <row r="397" spans="1:26" ht="12.75" customHeight="1">
      <c r="A397" s="95"/>
      <c r="B397" s="95"/>
      <c r="C397" s="95"/>
      <c r="D397" s="95"/>
      <c r="E397" s="95"/>
      <c r="F397" s="95"/>
      <c r="G397" s="95"/>
      <c r="H397" s="95"/>
      <c r="I397" s="95"/>
      <c r="J397" s="95"/>
      <c r="K397" s="95"/>
      <c r="L397" s="95"/>
      <c r="M397" s="95"/>
      <c r="N397" s="95"/>
      <c r="O397" s="95"/>
      <c r="P397" s="95"/>
      <c r="Q397" s="95"/>
      <c r="R397" s="95"/>
      <c r="S397" s="95"/>
      <c r="T397" s="95"/>
      <c r="U397" s="95"/>
      <c r="V397" s="95"/>
      <c r="W397" s="95"/>
      <c r="X397" s="95"/>
      <c r="Y397" s="95"/>
      <c r="Z397" s="95"/>
    </row>
    <row r="398" spans="1:26" ht="12.75" customHeight="1">
      <c r="A398" s="95"/>
      <c r="B398" s="95"/>
      <c r="C398" s="95"/>
      <c r="D398" s="95"/>
      <c r="E398" s="95"/>
      <c r="F398" s="95"/>
      <c r="G398" s="95"/>
      <c r="H398" s="95"/>
      <c r="I398" s="95"/>
      <c r="J398" s="95"/>
      <c r="K398" s="95"/>
      <c r="L398" s="95"/>
      <c r="M398" s="95"/>
      <c r="N398" s="95"/>
      <c r="O398" s="95"/>
      <c r="P398" s="95"/>
      <c r="Q398" s="95"/>
      <c r="R398" s="95"/>
      <c r="S398" s="95"/>
      <c r="T398" s="95"/>
      <c r="U398" s="95"/>
      <c r="V398" s="95"/>
      <c r="W398" s="95"/>
      <c r="X398" s="95"/>
      <c r="Y398" s="95"/>
      <c r="Z398" s="95"/>
    </row>
    <row r="399" spans="1:26" ht="12.75" customHeight="1">
      <c r="A399" s="95"/>
      <c r="B399" s="95"/>
      <c r="C399" s="95"/>
      <c r="D399" s="95"/>
      <c r="E399" s="95"/>
      <c r="F399" s="95"/>
      <c r="G399" s="95"/>
      <c r="H399" s="95"/>
      <c r="I399" s="95"/>
      <c r="J399" s="95"/>
      <c r="K399" s="95"/>
      <c r="L399" s="95"/>
      <c r="M399" s="95"/>
      <c r="N399" s="95"/>
      <c r="O399" s="95"/>
      <c r="P399" s="95"/>
      <c r="Q399" s="95"/>
      <c r="R399" s="95"/>
      <c r="S399" s="95"/>
      <c r="T399" s="95"/>
      <c r="U399" s="95"/>
      <c r="V399" s="95"/>
      <c r="W399" s="95"/>
      <c r="X399" s="95"/>
      <c r="Y399" s="95"/>
      <c r="Z399" s="95"/>
    </row>
    <row r="400" spans="1:26" ht="12.75" customHeight="1">
      <c r="A400" s="95"/>
      <c r="B400" s="95"/>
      <c r="C400" s="95"/>
      <c r="D400" s="95"/>
      <c r="E400" s="95"/>
      <c r="F400" s="95"/>
      <c r="G400" s="95"/>
      <c r="H400" s="95"/>
      <c r="I400" s="95"/>
      <c r="J400" s="95"/>
      <c r="K400" s="95"/>
      <c r="L400" s="95"/>
      <c r="M400" s="95"/>
      <c r="N400" s="95"/>
      <c r="O400" s="95"/>
      <c r="P400" s="95"/>
      <c r="Q400" s="95"/>
      <c r="R400" s="95"/>
      <c r="S400" s="95"/>
      <c r="T400" s="95"/>
      <c r="U400" s="95"/>
      <c r="V400" s="95"/>
      <c r="W400" s="95"/>
      <c r="X400" s="95"/>
      <c r="Y400" s="95"/>
      <c r="Z400" s="95"/>
    </row>
    <row r="401" spans="1:26" ht="12.75" customHeight="1">
      <c r="A401" s="95"/>
      <c r="B401" s="95"/>
      <c r="C401" s="95"/>
      <c r="D401" s="95"/>
      <c r="E401" s="95"/>
      <c r="F401" s="95"/>
      <c r="G401" s="95"/>
      <c r="H401" s="95"/>
      <c r="I401" s="95"/>
      <c r="J401" s="95"/>
      <c r="K401" s="95"/>
      <c r="L401" s="95"/>
      <c r="M401" s="95"/>
      <c r="N401" s="95"/>
      <c r="O401" s="95"/>
      <c r="P401" s="95"/>
      <c r="Q401" s="95"/>
      <c r="R401" s="95"/>
      <c r="S401" s="95"/>
      <c r="T401" s="95"/>
      <c r="U401" s="95"/>
      <c r="V401" s="95"/>
      <c r="W401" s="95"/>
      <c r="X401" s="95"/>
      <c r="Y401" s="95"/>
      <c r="Z401" s="95"/>
    </row>
    <row r="402" spans="1:26" ht="12.75" customHeight="1">
      <c r="A402" s="95"/>
      <c r="B402" s="95"/>
      <c r="C402" s="95"/>
      <c r="D402" s="95"/>
      <c r="E402" s="95"/>
      <c r="F402" s="95"/>
      <c r="G402" s="95"/>
      <c r="H402" s="95"/>
      <c r="I402" s="95"/>
      <c r="J402" s="95"/>
      <c r="K402" s="95"/>
      <c r="L402" s="95"/>
      <c r="M402" s="95"/>
      <c r="N402" s="95"/>
      <c r="O402" s="95"/>
      <c r="P402" s="95"/>
      <c r="Q402" s="95"/>
      <c r="R402" s="95"/>
      <c r="S402" s="95"/>
      <c r="T402" s="95"/>
      <c r="U402" s="95"/>
      <c r="V402" s="95"/>
      <c r="W402" s="95"/>
      <c r="X402" s="95"/>
      <c r="Y402" s="95"/>
      <c r="Z402" s="95"/>
    </row>
    <row r="403" spans="1:26" ht="12.75" customHeight="1">
      <c r="A403" s="95"/>
      <c r="B403" s="95"/>
      <c r="C403" s="95"/>
      <c r="D403" s="95"/>
      <c r="E403" s="95"/>
      <c r="F403" s="95"/>
      <c r="G403" s="95"/>
      <c r="H403" s="95"/>
      <c r="I403" s="95"/>
      <c r="J403" s="95"/>
      <c r="K403" s="95"/>
      <c r="L403" s="95"/>
      <c r="M403" s="95"/>
      <c r="N403" s="95"/>
      <c r="O403" s="95"/>
      <c r="P403" s="95"/>
      <c r="Q403" s="95"/>
      <c r="R403" s="95"/>
      <c r="S403" s="95"/>
      <c r="T403" s="95"/>
      <c r="U403" s="95"/>
      <c r="V403" s="95"/>
      <c r="W403" s="95"/>
      <c r="X403" s="95"/>
      <c r="Y403" s="95"/>
      <c r="Z403" s="95"/>
    </row>
    <row r="404" spans="1:26" ht="12.75" customHeight="1">
      <c r="A404" s="95"/>
      <c r="B404" s="95"/>
      <c r="C404" s="95"/>
      <c r="D404" s="95"/>
      <c r="E404" s="95"/>
      <c r="F404" s="95"/>
      <c r="G404" s="95"/>
      <c r="H404" s="95"/>
      <c r="I404" s="95"/>
      <c r="J404" s="95"/>
      <c r="K404" s="95"/>
      <c r="L404" s="95"/>
      <c r="M404" s="95"/>
      <c r="N404" s="95"/>
      <c r="O404" s="95"/>
      <c r="P404" s="95"/>
      <c r="Q404" s="95"/>
      <c r="R404" s="95"/>
      <c r="S404" s="95"/>
      <c r="T404" s="95"/>
      <c r="U404" s="95"/>
      <c r="V404" s="95"/>
      <c r="W404" s="95"/>
      <c r="X404" s="95"/>
      <c r="Y404" s="95"/>
      <c r="Z404" s="95"/>
    </row>
    <row r="405" spans="1:26" ht="12.75" customHeight="1">
      <c r="A405" s="95"/>
      <c r="B405" s="95"/>
      <c r="C405" s="95"/>
      <c r="D405" s="95"/>
      <c r="E405" s="95"/>
      <c r="F405" s="95"/>
      <c r="G405" s="95"/>
      <c r="H405" s="95"/>
      <c r="I405" s="95"/>
      <c r="J405" s="95"/>
      <c r="K405" s="95"/>
      <c r="L405" s="95"/>
      <c r="M405" s="95"/>
      <c r="N405" s="95"/>
      <c r="O405" s="95"/>
      <c r="P405" s="95"/>
      <c r="Q405" s="95"/>
      <c r="R405" s="95"/>
      <c r="S405" s="95"/>
      <c r="T405" s="95"/>
      <c r="U405" s="95"/>
      <c r="V405" s="95"/>
      <c r="W405" s="95"/>
      <c r="X405" s="95"/>
      <c r="Y405" s="95"/>
      <c r="Z405" s="95"/>
    </row>
    <row r="406" spans="1:26" ht="12.75" customHeight="1">
      <c r="A406" s="95"/>
      <c r="B406" s="95"/>
      <c r="C406" s="95"/>
      <c r="D406" s="95"/>
      <c r="E406" s="95"/>
      <c r="F406" s="95"/>
      <c r="G406" s="95"/>
      <c r="H406" s="95"/>
      <c r="I406" s="95"/>
      <c r="J406" s="95"/>
      <c r="K406" s="95"/>
      <c r="L406" s="95"/>
      <c r="M406" s="95"/>
      <c r="N406" s="95"/>
      <c r="O406" s="95"/>
      <c r="P406" s="95"/>
      <c r="Q406" s="95"/>
      <c r="R406" s="95"/>
      <c r="S406" s="95"/>
      <c r="T406" s="95"/>
      <c r="U406" s="95"/>
      <c r="V406" s="95"/>
      <c r="W406" s="95"/>
      <c r="X406" s="95"/>
      <c r="Y406" s="95"/>
      <c r="Z406" s="95"/>
    </row>
    <row r="407" spans="1:26" ht="12.75" customHeight="1">
      <c r="A407" s="95"/>
      <c r="B407" s="95"/>
      <c r="C407" s="95"/>
      <c r="D407" s="95"/>
      <c r="E407" s="95"/>
      <c r="F407" s="95"/>
      <c r="G407" s="95"/>
      <c r="H407" s="95"/>
      <c r="I407" s="95"/>
      <c r="J407" s="95"/>
      <c r="K407" s="95"/>
      <c r="L407" s="95"/>
      <c r="M407" s="95"/>
      <c r="N407" s="95"/>
      <c r="O407" s="95"/>
      <c r="P407" s="95"/>
      <c r="Q407" s="95"/>
      <c r="R407" s="95"/>
      <c r="S407" s="95"/>
      <c r="T407" s="95"/>
      <c r="U407" s="95"/>
      <c r="V407" s="95"/>
      <c r="W407" s="95"/>
      <c r="X407" s="95"/>
      <c r="Y407" s="95"/>
      <c r="Z407" s="95"/>
    </row>
    <row r="408" spans="1:26" ht="12.75" customHeight="1">
      <c r="A408" s="95"/>
      <c r="B408" s="95"/>
      <c r="C408" s="95"/>
      <c r="D408" s="95"/>
      <c r="E408" s="95"/>
      <c r="F408" s="95"/>
      <c r="G408" s="95"/>
      <c r="H408" s="95"/>
      <c r="I408" s="95"/>
      <c r="J408" s="95"/>
      <c r="K408" s="95"/>
      <c r="L408" s="95"/>
      <c r="M408" s="95"/>
      <c r="N408" s="95"/>
      <c r="O408" s="95"/>
      <c r="P408" s="95"/>
      <c r="Q408" s="95"/>
      <c r="R408" s="95"/>
      <c r="S408" s="95"/>
      <c r="T408" s="95"/>
      <c r="U408" s="95"/>
      <c r="V408" s="95"/>
      <c r="W408" s="95"/>
      <c r="X408" s="95"/>
      <c r="Y408" s="95"/>
      <c r="Z408" s="95"/>
    </row>
    <row r="409" spans="1:26" ht="12.75" customHeight="1">
      <c r="A409" s="95"/>
      <c r="B409" s="95"/>
      <c r="C409" s="95"/>
      <c r="D409" s="95"/>
      <c r="E409" s="95"/>
      <c r="F409" s="95"/>
      <c r="G409" s="95"/>
      <c r="H409" s="95"/>
      <c r="I409" s="95"/>
      <c r="J409" s="95"/>
      <c r="K409" s="95"/>
      <c r="L409" s="95"/>
      <c r="M409" s="95"/>
      <c r="N409" s="95"/>
      <c r="O409" s="95"/>
      <c r="P409" s="95"/>
      <c r="Q409" s="95"/>
      <c r="R409" s="95"/>
      <c r="S409" s="95"/>
      <c r="T409" s="95"/>
      <c r="U409" s="95"/>
      <c r="V409" s="95"/>
      <c r="W409" s="95"/>
      <c r="X409" s="95"/>
      <c r="Y409" s="95"/>
      <c r="Z409" s="95"/>
    </row>
    <row r="410" spans="1:26" ht="12.75" customHeight="1">
      <c r="A410" s="95"/>
      <c r="B410" s="95"/>
      <c r="C410" s="95"/>
      <c r="D410" s="95"/>
      <c r="E410" s="95"/>
      <c r="F410" s="95"/>
      <c r="G410" s="95"/>
      <c r="H410" s="95"/>
      <c r="I410" s="95"/>
      <c r="J410" s="95"/>
      <c r="K410" s="95"/>
      <c r="L410" s="95"/>
      <c r="M410" s="95"/>
      <c r="N410" s="95"/>
      <c r="O410" s="95"/>
      <c r="P410" s="95"/>
      <c r="Q410" s="95"/>
      <c r="R410" s="95"/>
      <c r="S410" s="95"/>
      <c r="T410" s="95"/>
      <c r="U410" s="95"/>
      <c r="V410" s="95"/>
      <c r="W410" s="95"/>
      <c r="X410" s="95"/>
      <c r="Y410" s="95"/>
      <c r="Z410" s="95"/>
    </row>
    <row r="411" spans="1:26" ht="12.75" customHeight="1">
      <c r="A411" s="95"/>
      <c r="B411" s="95"/>
      <c r="C411" s="95"/>
      <c r="D411" s="95"/>
      <c r="E411" s="95"/>
      <c r="F411" s="95"/>
      <c r="G411" s="95"/>
      <c r="H411" s="95"/>
      <c r="I411" s="95"/>
      <c r="J411" s="95"/>
      <c r="K411" s="95"/>
      <c r="L411" s="95"/>
      <c r="M411" s="95"/>
      <c r="N411" s="95"/>
      <c r="O411" s="95"/>
      <c r="P411" s="95"/>
      <c r="Q411" s="95"/>
      <c r="R411" s="95"/>
      <c r="S411" s="95"/>
      <c r="T411" s="95"/>
      <c r="U411" s="95"/>
      <c r="V411" s="95"/>
      <c r="W411" s="95"/>
      <c r="X411" s="95"/>
      <c r="Y411" s="95"/>
      <c r="Z411" s="95"/>
    </row>
    <row r="412" spans="1:26" ht="12.75" customHeight="1">
      <c r="A412" s="95"/>
      <c r="B412" s="95"/>
      <c r="C412" s="95"/>
      <c r="D412" s="95"/>
      <c r="E412" s="95"/>
      <c r="F412" s="95"/>
      <c r="G412" s="95"/>
      <c r="H412" s="95"/>
      <c r="I412" s="95"/>
      <c r="J412" s="95"/>
      <c r="K412" s="95"/>
      <c r="L412" s="95"/>
      <c r="M412" s="95"/>
      <c r="N412" s="95"/>
      <c r="O412" s="95"/>
      <c r="P412" s="95"/>
      <c r="Q412" s="95"/>
      <c r="R412" s="95"/>
      <c r="S412" s="95"/>
      <c r="T412" s="95"/>
      <c r="U412" s="95"/>
      <c r="V412" s="95"/>
      <c r="W412" s="95"/>
      <c r="X412" s="95"/>
      <c r="Y412" s="95"/>
      <c r="Z412" s="95"/>
    </row>
    <row r="413" spans="1:26" ht="12.75" customHeight="1">
      <c r="A413" s="95"/>
      <c r="B413" s="95"/>
      <c r="C413" s="95"/>
      <c r="D413" s="95"/>
      <c r="E413" s="95"/>
      <c r="F413" s="95"/>
      <c r="G413" s="95"/>
      <c r="H413" s="95"/>
      <c r="I413" s="95"/>
      <c r="J413" s="95"/>
      <c r="K413" s="95"/>
      <c r="L413" s="95"/>
      <c r="M413" s="95"/>
      <c r="N413" s="95"/>
      <c r="O413" s="95"/>
      <c r="P413" s="95"/>
      <c r="Q413" s="95"/>
      <c r="R413" s="95"/>
      <c r="S413" s="95"/>
      <c r="T413" s="95"/>
      <c r="U413" s="95"/>
      <c r="V413" s="95"/>
      <c r="W413" s="95"/>
      <c r="X413" s="95"/>
      <c r="Y413" s="95"/>
      <c r="Z413" s="95"/>
    </row>
    <row r="414" spans="1:26" ht="12.75" customHeight="1">
      <c r="A414" s="95"/>
      <c r="B414" s="95"/>
      <c r="C414" s="95"/>
      <c r="D414" s="95"/>
      <c r="E414" s="95"/>
      <c r="F414" s="95"/>
      <c r="G414" s="95"/>
      <c r="H414" s="95"/>
      <c r="I414" s="95"/>
      <c r="J414" s="95"/>
      <c r="K414" s="95"/>
      <c r="L414" s="95"/>
      <c r="M414" s="95"/>
      <c r="N414" s="95"/>
      <c r="O414" s="95"/>
      <c r="P414" s="95"/>
      <c r="Q414" s="95"/>
      <c r="R414" s="95"/>
      <c r="S414" s="95"/>
      <c r="T414" s="95"/>
      <c r="U414" s="95"/>
      <c r="V414" s="95"/>
      <c r="W414" s="95"/>
      <c r="X414" s="95"/>
      <c r="Y414" s="95"/>
      <c r="Z414" s="95"/>
    </row>
    <row r="415" spans="1:26" ht="12.75" customHeight="1">
      <c r="A415" s="95"/>
      <c r="B415" s="95"/>
      <c r="C415" s="95"/>
      <c r="D415" s="95"/>
      <c r="E415" s="95"/>
      <c r="F415" s="95"/>
      <c r="G415" s="95"/>
      <c r="H415" s="95"/>
      <c r="I415" s="95"/>
      <c r="J415" s="95"/>
      <c r="K415" s="95"/>
      <c r="L415" s="95"/>
      <c r="M415" s="95"/>
      <c r="N415" s="95"/>
      <c r="O415" s="95"/>
      <c r="P415" s="95"/>
      <c r="Q415" s="95"/>
      <c r="R415" s="95"/>
      <c r="S415" s="95"/>
      <c r="T415" s="95"/>
      <c r="U415" s="95"/>
      <c r="V415" s="95"/>
      <c r="W415" s="95"/>
      <c r="X415" s="95"/>
      <c r="Y415" s="95"/>
      <c r="Z415" s="95"/>
    </row>
    <row r="416" spans="1:26" ht="12.75" customHeight="1">
      <c r="A416" s="95"/>
      <c r="B416" s="95"/>
      <c r="C416" s="95"/>
      <c r="D416" s="95"/>
      <c r="E416" s="95"/>
      <c r="F416" s="95"/>
      <c r="G416" s="95"/>
      <c r="H416" s="95"/>
      <c r="I416" s="95"/>
      <c r="J416" s="95"/>
      <c r="K416" s="95"/>
      <c r="L416" s="95"/>
      <c r="M416" s="95"/>
      <c r="N416" s="95"/>
      <c r="O416" s="95"/>
      <c r="P416" s="95"/>
      <c r="Q416" s="95"/>
      <c r="R416" s="95"/>
      <c r="S416" s="95"/>
      <c r="T416" s="95"/>
      <c r="U416" s="95"/>
      <c r="V416" s="95"/>
      <c r="W416" s="95"/>
      <c r="X416" s="95"/>
      <c r="Y416" s="95"/>
      <c r="Z416" s="95"/>
    </row>
    <row r="417" spans="1:26" ht="12.75" customHeight="1">
      <c r="A417" s="95"/>
      <c r="B417" s="95"/>
      <c r="C417" s="95"/>
      <c r="D417" s="95"/>
      <c r="E417" s="95"/>
      <c r="F417" s="95"/>
      <c r="G417" s="95"/>
      <c r="H417" s="95"/>
      <c r="I417" s="95"/>
      <c r="J417" s="95"/>
      <c r="K417" s="95"/>
      <c r="L417" s="95"/>
      <c r="M417" s="95"/>
      <c r="N417" s="95"/>
      <c r="O417" s="95"/>
      <c r="P417" s="95"/>
      <c r="Q417" s="95"/>
      <c r="R417" s="95"/>
      <c r="S417" s="95"/>
      <c r="T417" s="95"/>
      <c r="U417" s="95"/>
      <c r="V417" s="95"/>
      <c r="W417" s="95"/>
      <c r="X417" s="95"/>
      <c r="Y417" s="95"/>
      <c r="Z417" s="95"/>
    </row>
    <row r="418" spans="1:26" ht="12.75" customHeight="1">
      <c r="A418" s="95"/>
      <c r="B418" s="95"/>
      <c r="C418" s="95"/>
      <c r="D418" s="95"/>
      <c r="E418" s="95"/>
      <c r="F418" s="95"/>
      <c r="G418" s="95"/>
      <c r="H418" s="95"/>
      <c r="I418" s="95"/>
      <c r="J418" s="95"/>
      <c r="K418" s="95"/>
      <c r="L418" s="95"/>
      <c r="M418" s="95"/>
      <c r="N418" s="95"/>
      <c r="O418" s="95"/>
      <c r="P418" s="95"/>
      <c r="Q418" s="95"/>
      <c r="R418" s="95"/>
      <c r="S418" s="95"/>
      <c r="T418" s="95"/>
      <c r="U418" s="95"/>
      <c r="V418" s="95"/>
      <c r="W418" s="95"/>
      <c r="X418" s="95"/>
      <c r="Y418" s="95"/>
      <c r="Z418" s="95"/>
    </row>
    <row r="419" spans="1:26" ht="12.75" customHeight="1">
      <c r="A419" s="95"/>
      <c r="B419" s="95"/>
      <c r="C419" s="95"/>
      <c r="D419" s="95"/>
      <c r="E419" s="95"/>
      <c r="F419" s="95"/>
      <c r="G419" s="95"/>
      <c r="H419" s="95"/>
      <c r="I419" s="95"/>
      <c r="J419" s="95"/>
      <c r="K419" s="95"/>
      <c r="L419" s="95"/>
      <c r="M419" s="95"/>
      <c r="N419" s="95"/>
      <c r="O419" s="95"/>
      <c r="P419" s="95"/>
      <c r="Q419" s="95"/>
      <c r="R419" s="95"/>
      <c r="S419" s="95"/>
      <c r="T419" s="95"/>
      <c r="U419" s="95"/>
      <c r="V419" s="95"/>
      <c r="W419" s="95"/>
      <c r="X419" s="95"/>
      <c r="Y419" s="95"/>
      <c r="Z419" s="95"/>
    </row>
    <row r="420" spans="1:26" ht="12.75" customHeight="1">
      <c r="A420" s="95"/>
      <c r="B420" s="95"/>
      <c r="C420" s="95"/>
      <c r="D420" s="95"/>
      <c r="E420" s="95"/>
      <c r="F420" s="95"/>
      <c r="G420" s="95"/>
      <c r="H420" s="95"/>
      <c r="I420" s="95"/>
      <c r="J420" s="95"/>
      <c r="K420" s="95"/>
      <c r="L420" s="95"/>
      <c r="M420" s="95"/>
      <c r="N420" s="95"/>
      <c r="O420" s="95"/>
      <c r="P420" s="95"/>
      <c r="Q420" s="95"/>
      <c r="R420" s="95"/>
      <c r="S420" s="95"/>
      <c r="T420" s="95"/>
      <c r="U420" s="95"/>
      <c r="V420" s="95"/>
      <c r="W420" s="95"/>
      <c r="X420" s="95"/>
      <c r="Y420" s="95"/>
      <c r="Z420" s="95"/>
    </row>
    <row r="421" spans="1:26" ht="12.75" customHeight="1">
      <c r="A421" s="95"/>
      <c r="B421" s="95"/>
      <c r="C421" s="95"/>
      <c r="D421" s="95"/>
      <c r="E421" s="95"/>
      <c r="F421" s="95"/>
      <c r="G421" s="95"/>
      <c r="H421" s="95"/>
      <c r="I421" s="95"/>
      <c r="J421" s="95"/>
      <c r="K421" s="95"/>
      <c r="L421" s="95"/>
      <c r="M421" s="95"/>
      <c r="N421" s="95"/>
      <c r="O421" s="95"/>
      <c r="P421" s="95"/>
      <c r="Q421" s="95"/>
      <c r="R421" s="95"/>
      <c r="S421" s="95"/>
      <c r="T421" s="95"/>
      <c r="U421" s="95"/>
      <c r="V421" s="95"/>
      <c r="W421" s="95"/>
      <c r="X421" s="95"/>
      <c r="Y421" s="95"/>
      <c r="Z421" s="95"/>
    </row>
    <row r="422" spans="1:26" ht="12.75" customHeight="1">
      <c r="A422" s="95"/>
      <c r="B422" s="95"/>
      <c r="C422" s="95"/>
      <c r="D422" s="95"/>
      <c r="E422" s="95"/>
      <c r="F422" s="95"/>
      <c r="G422" s="95"/>
      <c r="H422" s="95"/>
      <c r="I422" s="95"/>
      <c r="J422" s="95"/>
      <c r="K422" s="95"/>
      <c r="L422" s="95"/>
      <c r="M422" s="95"/>
      <c r="N422" s="95"/>
      <c r="O422" s="95"/>
      <c r="P422" s="95"/>
      <c r="Q422" s="95"/>
      <c r="R422" s="95"/>
      <c r="S422" s="95"/>
      <c r="T422" s="95"/>
      <c r="U422" s="95"/>
      <c r="V422" s="95"/>
      <c r="W422" s="95"/>
      <c r="X422" s="95"/>
      <c r="Y422" s="95"/>
      <c r="Z422" s="95"/>
    </row>
    <row r="423" spans="1:26" ht="12.75" customHeight="1">
      <c r="A423" s="95"/>
      <c r="B423" s="95"/>
      <c r="C423" s="95"/>
      <c r="D423" s="95"/>
      <c r="E423" s="95"/>
      <c r="F423" s="95"/>
      <c r="G423" s="95"/>
      <c r="H423" s="95"/>
      <c r="I423" s="95"/>
      <c r="J423" s="95"/>
      <c r="K423" s="95"/>
      <c r="L423" s="95"/>
      <c r="M423" s="95"/>
      <c r="N423" s="95"/>
      <c r="O423" s="95"/>
      <c r="P423" s="95"/>
      <c r="Q423" s="95"/>
      <c r="R423" s="95"/>
      <c r="S423" s="95"/>
      <c r="T423" s="95"/>
      <c r="U423" s="95"/>
      <c r="V423" s="95"/>
      <c r="W423" s="95"/>
      <c r="X423" s="95"/>
      <c r="Y423" s="95"/>
      <c r="Z423" s="95"/>
    </row>
    <row r="424" spans="1:26" ht="12.75" customHeight="1">
      <c r="A424" s="95"/>
      <c r="B424" s="95"/>
      <c r="C424" s="95"/>
      <c r="D424" s="95"/>
      <c r="E424" s="95"/>
      <c r="F424" s="95"/>
      <c r="G424" s="95"/>
      <c r="H424" s="95"/>
      <c r="I424" s="95"/>
      <c r="J424" s="95"/>
      <c r="K424" s="95"/>
      <c r="L424" s="95"/>
      <c r="M424" s="95"/>
      <c r="N424" s="95"/>
      <c r="O424" s="95"/>
      <c r="P424" s="95"/>
      <c r="Q424" s="95"/>
      <c r="R424" s="95"/>
      <c r="S424" s="95"/>
      <c r="T424" s="95"/>
      <c r="U424" s="95"/>
      <c r="V424" s="95"/>
      <c r="W424" s="95"/>
      <c r="X424" s="95"/>
      <c r="Y424" s="95"/>
      <c r="Z424" s="95"/>
    </row>
    <row r="425" spans="1:26" ht="12.75" customHeight="1">
      <c r="A425" s="95"/>
      <c r="B425" s="95"/>
      <c r="C425" s="95"/>
      <c r="D425" s="95"/>
      <c r="E425" s="95"/>
      <c r="F425" s="95"/>
      <c r="G425" s="95"/>
      <c r="H425" s="95"/>
      <c r="I425" s="95"/>
      <c r="J425" s="95"/>
      <c r="K425" s="95"/>
      <c r="L425" s="95"/>
      <c r="M425" s="95"/>
      <c r="N425" s="95"/>
      <c r="O425" s="95"/>
      <c r="P425" s="95"/>
      <c r="Q425" s="95"/>
      <c r="R425" s="95"/>
      <c r="S425" s="95"/>
      <c r="T425" s="95"/>
      <c r="U425" s="95"/>
      <c r="V425" s="95"/>
      <c r="W425" s="95"/>
      <c r="X425" s="95"/>
      <c r="Y425" s="95"/>
      <c r="Z425" s="95"/>
    </row>
    <row r="426" spans="1:26" ht="12.75" customHeight="1">
      <c r="A426" s="95"/>
      <c r="B426" s="95"/>
      <c r="C426" s="95"/>
      <c r="D426" s="95"/>
      <c r="E426" s="95"/>
      <c r="F426" s="95"/>
      <c r="G426" s="95"/>
      <c r="H426" s="95"/>
      <c r="I426" s="95"/>
      <c r="J426" s="95"/>
      <c r="K426" s="95"/>
      <c r="L426" s="95"/>
      <c r="M426" s="95"/>
      <c r="N426" s="95"/>
      <c r="O426" s="95"/>
      <c r="P426" s="95"/>
      <c r="Q426" s="95"/>
      <c r="R426" s="95"/>
      <c r="S426" s="95"/>
      <c r="T426" s="95"/>
      <c r="U426" s="95"/>
      <c r="V426" s="95"/>
      <c r="W426" s="95"/>
      <c r="X426" s="95"/>
      <c r="Y426" s="95"/>
      <c r="Z426" s="95"/>
    </row>
    <row r="427" spans="1:26" ht="12.75" customHeight="1">
      <c r="A427" s="95"/>
      <c r="B427" s="95"/>
      <c r="C427" s="95"/>
      <c r="D427" s="95"/>
      <c r="E427" s="95"/>
      <c r="F427" s="95"/>
      <c r="G427" s="95"/>
      <c r="H427" s="95"/>
      <c r="I427" s="95"/>
      <c r="J427" s="95"/>
      <c r="K427" s="95"/>
      <c r="L427" s="95"/>
      <c r="M427" s="95"/>
      <c r="N427" s="95"/>
      <c r="O427" s="95"/>
      <c r="P427" s="95"/>
      <c r="Q427" s="95"/>
      <c r="R427" s="95"/>
      <c r="S427" s="95"/>
      <c r="T427" s="95"/>
      <c r="U427" s="95"/>
      <c r="V427" s="95"/>
      <c r="W427" s="95"/>
      <c r="X427" s="95"/>
      <c r="Y427" s="95"/>
      <c r="Z427" s="95"/>
    </row>
    <row r="428" spans="1:26" ht="12.75" customHeight="1">
      <c r="A428" s="95"/>
      <c r="B428" s="95"/>
      <c r="C428" s="95"/>
      <c r="D428" s="95"/>
      <c r="E428" s="95"/>
      <c r="F428" s="95"/>
      <c r="G428" s="95"/>
      <c r="H428" s="95"/>
      <c r="I428" s="95"/>
      <c r="J428" s="95"/>
      <c r="K428" s="95"/>
      <c r="L428" s="95"/>
      <c r="M428" s="95"/>
      <c r="N428" s="95"/>
      <c r="O428" s="95"/>
      <c r="P428" s="95"/>
      <c r="Q428" s="95"/>
      <c r="R428" s="95"/>
      <c r="S428" s="95"/>
      <c r="T428" s="95"/>
      <c r="U428" s="95"/>
      <c r="V428" s="95"/>
      <c r="W428" s="95"/>
      <c r="X428" s="95"/>
      <c r="Y428" s="95"/>
      <c r="Z428" s="95"/>
    </row>
    <row r="429" spans="1:26" ht="12.75" customHeight="1">
      <c r="A429" s="95"/>
      <c r="B429" s="95"/>
      <c r="C429" s="95"/>
      <c r="D429" s="95"/>
      <c r="E429" s="95"/>
      <c r="F429" s="95"/>
      <c r="G429" s="95"/>
      <c r="H429" s="95"/>
      <c r="I429" s="95"/>
      <c r="J429" s="95"/>
      <c r="K429" s="95"/>
      <c r="L429" s="95"/>
      <c r="M429" s="95"/>
      <c r="N429" s="95"/>
      <c r="O429" s="95"/>
      <c r="P429" s="95"/>
      <c r="Q429" s="95"/>
      <c r="R429" s="95"/>
      <c r="S429" s="95"/>
      <c r="T429" s="95"/>
      <c r="U429" s="95"/>
      <c r="V429" s="95"/>
      <c r="W429" s="95"/>
      <c r="X429" s="95"/>
      <c r="Y429" s="95"/>
      <c r="Z429" s="95"/>
    </row>
    <row r="430" spans="1:26" ht="12.75" customHeight="1">
      <c r="A430" s="95"/>
      <c r="B430" s="95"/>
      <c r="C430" s="95"/>
      <c r="D430" s="95"/>
      <c r="E430" s="95"/>
      <c r="F430" s="95"/>
      <c r="G430" s="95"/>
      <c r="H430" s="95"/>
      <c r="I430" s="95"/>
      <c r="J430" s="95"/>
      <c r="K430" s="95"/>
      <c r="L430" s="95"/>
      <c r="M430" s="95"/>
      <c r="N430" s="95"/>
      <c r="O430" s="95"/>
      <c r="P430" s="95"/>
      <c r="Q430" s="95"/>
      <c r="R430" s="95"/>
      <c r="S430" s="95"/>
      <c r="T430" s="95"/>
      <c r="U430" s="95"/>
      <c r="V430" s="95"/>
      <c r="W430" s="95"/>
      <c r="X430" s="95"/>
      <c r="Y430" s="95"/>
      <c r="Z430" s="95"/>
    </row>
    <row r="431" spans="1:26" ht="12.75" customHeight="1">
      <c r="A431" s="95"/>
      <c r="B431" s="95"/>
      <c r="C431" s="95"/>
      <c r="D431" s="95"/>
      <c r="E431" s="95"/>
      <c r="F431" s="95"/>
      <c r="G431" s="95"/>
      <c r="H431" s="95"/>
      <c r="I431" s="95"/>
      <c r="J431" s="95"/>
      <c r="K431" s="95"/>
      <c r="L431" s="95"/>
      <c r="M431" s="95"/>
      <c r="N431" s="95"/>
      <c r="O431" s="95"/>
      <c r="P431" s="95"/>
      <c r="Q431" s="95"/>
      <c r="R431" s="95"/>
      <c r="S431" s="95"/>
      <c r="T431" s="95"/>
      <c r="U431" s="95"/>
      <c r="V431" s="95"/>
      <c r="W431" s="95"/>
      <c r="X431" s="95"/>
      <c r="Y431" s="95"/>
      <c r="Z431" s="95"/>
    </row>
    <row r="432" spans="1:26" ht="12.75" customHeight="1">
      <c r="A432" s="95"/>
      <c r="B432" s="95"/>
      <c r="C432" s="95"/>
      <c r="D432" s="95"/>
      <c r="E432" s="95"/>
      <c r="F432" s="95"/>
      <c r="G432" s="95"/>
      <c r="H432" s="95"/>
      <c r="I432" s="95"/>
      <c r="J432" s="95"/>
      <c r="K432" s="95"/>
      <c r="L432" s="95"/>
      <c r="M432" s="95"/>
      <c r="N432" s="95"/>
      <c r="O432" s="95"/>
      <c r="P432" s="95"/>
      <c r="Q432" s="95"/>
      <c r="R432" s="95"/>
      <c r="S432" s="95"/>
      <c r="T432" s="95"/>
      <c r="U432" s="95"/>
      <c r="V432" s="95"/>
      <c r="W432" s="95"/>
      <c r="X432" s="95"/>
      <c r="Y432" s="95"/>
      <c r="Z432" s="95"/>
    </row>
    <row r="433" spans="1:26" ht="12.75" customHeight="1">
      <c r="A433" s="95"/>
      <c r="B433" s="95"/>
      <c r="C433" s="95"/>
      <c r="D433" s="95"/>
      <c r="E433" s="95"/>
      <c r="F433" s="95"/>
      <c r="G433" s="95"/>
      <c r="H433" s="95"/>
      <c r="I433" s="95"/>
      <c r="J433" s="95"/>
      <c r="K433" s="95"/>
      <c r="L433" s="95"/>
      <c r="M433" s="95"/>
      <c r="N433" s="95"/>
      <c r="O433" s="95"/>
      <c r="P433" s="95"/>
      <c r="Q433" s="95"/>
      <c r="R433" s="95"/>
      <c r="S433" s="95"/>
      <c r="T433" s="95"/>
      <c r="U433" s="95"/>
      <c r="V433" s="95"/>
      <c r="W433" s="95"/>
      <c r="X433" s="95"/>
      <c r="Y433" s="95"/>
      <c r="Z433" s="95"/>
    </row>
    <row r="434" spans="1:26" ht="12.75" customHeight="1">
      <c r="A434" s="95"/>
      <c r="B434" s="95"/>
      <c r="C434" s="95"/>
      <c r="D434" s="95"/>
      <c r="E434" s="95"/>
      <c r="F434" s="95"/>
      <c r="G434" s="95"/>
      <c r="H434" s="95"/>
      <c r="I434" s="95"/>
      <c r="J434" s="95"/>
      <c r="K434" s="95"/>
      <c r="L434" s="95"/>
      <c r="M434" s="95"/>
      <c r="N434" s="95"/>
      <c r="O434" s="95"/>
      <c r="P434" s="95"/>
      <c r="Q434" s="95"/>
      <c r="R434" s="95"/>
      <c r="S434" s="95"/>
      <c r="T434" s="95"/>
      <c r="U434" s="95"/>
      <c r="V434" s="95"/>
      <c r="W434" s="95"/>
      <c r="X434" s="95"/>
      <c r="Y434" s="95"/>
      <c r="Z434" s="95"/>
    </row>
    <row r="435" spans="1:26" ht="12.75" customHeight="1">
      <c r="A435" s="95"/>
      <c r="B435" s="95"/>
      <c r="C435" s="95"/>
      <c r="D435" s="95"/>
      <c r="E435" s="95"/>
      <c r="F435" s="95"/>
      <c r="G435" s="95"/>
      <c r="H435" s="95"/>
      <c r="I435" s="95"/>
      <c r="J435" s="95"/>
      <c r="K435" s="95"/>
      <c r="L435" s="95"/>
      <c r="M435" s="95"/>
      <c r="N435" s="95"/>
      <c r="O435" s="95"/>
      <c r="P435" s="95"/>
      <c r="Q435" s="95"/>
      <c r="R435" s="95"/>
      <c r="S435" s="95"/>
      <c r="T435" s="95"/>
      <c r="U435" s="95"/>
      <c r="V435" s="95"/>
      <c r="W435" s="95"/>
      <c r="X435" s="95"/>
      <c r="Y435" s="95"/>
      <c r="Z435" s="95"/>
    </row>
    <row r="436" spans="1:26" ht="12.75" customHeight="1">
      <c r="A436" s="95"/>
      <c r="B436" s="95"/>
      <c r="C436" s="95"/>
      <c r="D436" s="95"/>
      <c r="E436" s="95"/>
      <c r="F436" s="95"/>
      <c r="G436" s="95"/>
      <c r="H436" s="95"/>
      <c r="I436" s="95"/>
      <c r="J436" s="95"/>
      <c r="K436" s="95"/>
      <c r="L436" s="95"/>
      <c r="M436" s="95"/>
      <c r="N436" s="95"/>
      <c r="O436" s="95"/>
      <c r="P436" s="95"/>
      <c r="Q436" s="95"/>
      <c r="R436" s="95"/>
      <c r="S436" s="95"/>
      <c r="T436" s="95"/>
      <c r="U436" s="95"/>
      <c r="V436" s="95"/>
      <c r="W436" s="95"/>
      <c r="X436" s="95"/>
      <c r="Y436" s="95"/>
      <c r="Z436" s="95"/>
    </row>
    <row r="437" spans="1:26" ht="12.75" customHeight="1">
      <c r="A437" s="95"/>
      <c r="B437" s="95"/>
      <c r="C437" s="95"/>
      <c r="D437" s="95"/>
      <c r="E437" s="95"/>
      <c r="F437" s="95"/>
      <c r="G437" s="95"/>
      <c r="H437" s="95"/>
      <c r="I437" s="95"/>
      <c r="J437" s="95"/>
      <c r="K437" s="95"/>
      <c r="L437" s="95"/>
      <c r="M437" s="95"/>
      <c r="N437" s="95"/>
      <c r="O437" s="95"/>
      <c r="P437" s="95"/>
      <c r="Q437" s="95"/>
      <c r="R437" s="95"/>
      <c r="S437" s="95"/>
      <c r="T437" s="95"/>
      <c r="U437" s="95"/>
      <c r="V437" s="95"/>
      <c r="W437" s="95"/>
      <c r="X437" s="95"/>
      <c r="Y437" s="95"/>
      <c r="Z437" s="95"/>
    </row>
    <row r="438" spans="1:26" ht="12.75" customHeight="1">
      <c r="A438" s="95"/>
      <c r="B438" s="95"/>
      <c r="C438" s="95"/>
      <c r="D438" s="95"/>
      <c r="E438" s="95"/>
      <c r="F438" s="95"/>
      <c r="G438" s="95"/>
      <c r="H438" s="95"/>
      <c r="I438" s="95"/>
      <c r="J438" s="95"/>
      <c r="K438" s="95"/>
      <c r="L438" s="95"/>
      <c r="M438" s="95"/>
      <c r="N438" s="95"/>
      <c r="O438" s="95"/>
      <c r="P438" s="95"/>
      <c r="Q438" s="95"/>
      <c r="R438" s="95"/>
      <c r="S438" s="95"/>
      <c r="T438" s="95"/>
      <c r="U438" s="95"/>
      <c r="V438" s="95"/>
      <c r="W438" s="95"/>
      <c r="X438" s="95"/>
      <c r="Y438" s="95"/>
      <c r="Z438" s="95"/>
    </row>
    <row r="439" spans="1:26" ht="12.75" customHeight="1">
      <c r="A439" s="95"/>
      <c r="B439" s="95"/>
      <c r="C439" s="95"/>
      <c r="D439" s="95"/>
      <c r="E439" s="95"/>
      <c r="F439" s="95"/>
      <c r="G439" s="95"/>
      <c r="H439" s="95"/>
      <c r="I439" s="95"/>
      <c r="J439" s="95"/>
      <c r="K439" s="95"/>
      <c r="L439" s="95"/>
      <c r="M439" s="95"/>
      <c r="N439" s="95"/>
      <c r="O439" s="95"/>
      <c r="P439" s="95"/>
      <c r="Q439" s="95"/>
      <c r="R439" s="95"/>
      <c r="S439" s="95"/>
      <c r="T439" s="95"/>
      <c r="U439" s="95"/>
      <c r="V439" s="95"/>
      <c r="W439" s="95"/>
      <c r="X439" s="95"/>
      <c r="Y439" s="95"/>
      <c r="Z439" s="95"/>
    </row>
    <row r="440" spans="1:26" ht="12.75" customHeight="1">
      <c r="A440" s="95"/>
      <c r="B440" s="95"/>
      <c r="C440" s="95"/>
      <c r="D440" s="95"/>
      <c r="E440" s="95"/>
      <c r="F440" s="95"/>
      <c r="G440" s="95"/>
      <c r="H440" s="95"/>
      <c r="I440" s="95"/>
      <c r="J440" s="95"/>
      <c r="K440" s="95"/>
      <c r="L440" s="95"/>
      <c r="M440" s="95"/>
      <c r="N440" s="95"/>
      <c r="O440" s="95"/>
      <c r="P440" s="95"/>
      <c r="Q440" s="95"/>
      <c r="R440" s="95"/>
      <c r="S440" s="95"/>
      <c r="T440" s="95"/>
      <c r="U440" s="95"/>
      <c r="V440" s="95"/>
      <c r="W440" s="95"/>
      <c r="X440" s="95"/>
      <c r="Y440" s="95"/>
      <c r="Z440" s="95"/>
    </row>
    <row r="441" spans="1:26" ht="12.75" customHeight="1">
      <c r="A441" s="95"/>
      <c r="B441" s="95"/>
      <c r="C441" s="95"/>
      <c r="D441" s="95"/>
      <c r="E441" s="95"/>
      <c r="F441" s="95"/>
      <c r="G441" s="95"/>
      <c r="H441" s="95"/>
      <c r="I441" s="95"/>
      <c r="J441" s="95"/>
      <c r="K441" s="95"/>
      <c r="L441" s="95"/>
      <c r="M441" s="95"/>
      <c r="N441" s="95"/>
      <c r="O441" s="95"/>
      <c r="P441" s="95"/>
      <c r="Q441" s="95"/>
      <c r="R441" s="95"/>
      <c r="S441" s="95"/>
      <c r="T441" s="95"/>
      <c r="U441" s="95"/>
      <c r="V441" s="95"/>
      <c r="W441" s="95"/>
      <c r="X441" s="95"/>
      <c r="Y441" s="95"/>
      <c r="Z441" s="95"/>
    </row>
    <row r="442" spans="1:26" ht="12.75" customHeight="1">
      <c r="A442" s="95"/>
      <c r="B442" s="95"/>
      <c r="C442" s="95"/>
      <c r="D442" s="95"/>
      <c r="E442" s="95"/>
      <c r="F442" s="95"/>
      <c r="G442" s="95"/>
      <c r="H442" s="95"/>
      <c r="I442" s="95"/>
      <c r="J442" s="95"/>
      <c r="K442" s="95"/>
      <c r="L442" s="95"/>
      <c r="M442" s="95"/>
      <c r="N442" s="95"/>
      <c r="O442" s="95"/>
      <c r="P442" s="95"/>
      <c r="Q442" s="95"/>
      <c r="R442" s="95"/>
      <c r="S442" s="95"/>
      <c r="T442" s="95"/>
      <c r="U442" s="95"/>
      <c r="V442" s="95"/>
      <c r="W442" s="95"/>
      <c r="X442" s="95"/>
      <c r="Y442" s="95"/>
      <c r="Z442" s="95"/>
    </row>
    <row r="443" spans="1:26" ht="12.75" customHeight="1">
      <c r="A443" s="95"/>
      <c r="B443" s="95"/>
      <c r="C443" s="95"/>
      <c r="D443" s="95"/>
      <c r="E443" s="95"/>
      <c r="F443" s="95"/>
      <c r="G443" s="95"/>
      <c r="H443" s="95"/>
      <c r="I443" s="95"/>
      <c r="J443" s="95"/>
      <c r="K443" s="95"/>
      <c r="L443" s="95"/>
      <c r="M443" s="95"/>
      <c r="N443" s="95"/>
      <c r="O443" s="95"/>
      <c r="P443" s="95"/>
      <c r="Q443" s="95"/>
      <c r="R443" s="95"/>
      <c r="S443" s="95"/>
      <c r="T443" s="95"/>
      <c r="U443" s="95"/>
      <c r="V443" s="95"/>
      <c r="W443" s="95"/>
      <c r="X443" s="95"/>
      <c r="Y443" s="95"/>
      <c r="Z443" s="95"/>
    </row>
    <row r="444" spans="1:26" ht="12.75" customHeight="1">
      <c r="A444" s="95"/>
      <c r="B444" s="95"/>
      <c r="C444" s="95"/>
      <c r="D444" s="95"/>
      <c r="E444" s="95"/>
      <c r="F444" s="95"/>
      <c r="G444" s="95"/>
      <c r="H444" s="95"/>
      <c r="I444" s="95"/>
      <c r="J444" s="95"/>
      <c r="K444" s="95"/>
      <c r="L444" s="95"/>
      <c r="M444" s="95"/>
      <c r="N444" s="95"/>
      <c r="O444" s="95"/>
      <c r="P444" s="95"/>
      <c r="Q444" s="95"/>
      <c r="R444" s="95"/>
      <c r="S444" s="95"/>
      <c r="T444" s="95"/>
      <c r="U444" s="95"/>
      <c r="V444" s="95"/>
      <c r="W444" s="95"/>
      <c r="X444" s="95"/>
      <c r="Y444" s="95"/>
      <c r="Z444" s="95"/>
    </row>
    <row r="445" spans="1:26" ht="12.75" customHeight="1">
      <c r="A445" s="95"/>
      <c r="B445" s="95"/>
      <c r="C445" s="95"/>
      <c r="D445" s="95"/>
      <c r="E445" s="95"/>
      <c r="F445" s="95"/>
      <c r="G445" s="95"/>
      <c r="H445" s="95"/>
      <c r="I445" s="95"/>
      <c r="J445" s="95"/>
      <c r="K445" s="95"/>
      <c r="L445" s="95"/>
      <c r="M445" s="95"/>
      <c r="N445" s="95"/>
      <c r="O445" s="95"/>
      <c r="P445" s="95"/>
      <c r="Q445" s="95"/>
      <c r="R445" s="95"/>
      <c r="S445" s="95"/>
      <c r="T445" s="95"/>
      <c r="U445" s="95"/>
      <c r="V445" s="95"/>
      <c r="W445" s="95"/>
      <c r="X445" s="95"/>
      <c r="Y445" s="95"/>
      <c r="Z445" s="95"/>
    </row>
    <row r="446" spans="1:26" ht="12.75" customHeight="1">
      <c r="A446" s="95"/>
      <c r="B446" s="95"/>
      <c r="C446" s="95"/>
      <c r="D446" s="95"/>
      <c r="E446" s="95"/>
      <c r="F446" s="95"/>
      <c r="G446" s="95"/>
      <c r="H446" s="95"/>
      <c r="I446" s="95"/>
      <c r="J446" s="95"/>
      <c r="K446" s="95"/>
      <c r="L446" s="95"/>
      <c r="M446" s="95"/>
      <c r="N446" s="95"/>
      <c r="O446" s="95"/>
      <c r="P446" s="95"/>
      <c r="Q446" s="95"/>
      <c r="R446" s="95"/>
      <c r="S446" s="95"/>
      <c r="T446" s="95"/>
      <c r="U446" s="95"/>
      <c r="V446" s="95"/>
      <c r="W446" s="95"/>
      <c r="X446" s="95"/>
      <c r="Y446" s="95"/>
      <c r="Z446" s="95"/>
    </row>
    <row r="447" spans="1:26" ht="12.75" customHeight="1">
      <c r="A447" s="95"/>
      <c r="B447" s="95"/>
      <c r="C447" s="95"/>
      <c r="D447" s="95"/>
      <c r="E447" s="95"/>
      <c r="F447" s="95"/>
      <c r="G447" s="95"/>
      <c r="H447" s="95"/>
      <c r="I447" s="95"/>
      <c r="J447" s="95"/>
      <c r="K447" s="95"/>
      <c r="L447" s="95"/>
      <c r="M447" s="95"/>
      <c r="N447" s="95"/>
      <c r="O447" s="95"/>
      <c r="P447" s="95"/>
      <c r="Q447" s="95"/>
      <c r="R447" s="95"/>
      <c r="S447" s="95"/>
      <c r="T447" s="95"/>
      <c r="U447" s="95"/>
      <c r="V447" s="95"/>
      <c r="W447" s="95"/>
      <c r="X447" s="95"/>
      <c r="Y447" s="95"/>
      <c r="Z447" s="95"/>
    </row>
    <row r="448" spans="1:26" ht="12.75" customHeight="1">
      <c r="A448" s="95"/>
      <c r="B448" s="95"/>
      <c r="C448" s="95"/>
      <c r="D448" s="95"/>
      <c r="E448" s="95"/>
      <c r="F448" s="95"/>
      <c r="G448" s="95"/>
      <c r="H448" s="95"/>
      <c r="I448" s="95"/>
      <c r="J448" s="95"/>
      <c r="K448" s="95"/>
      <c r="L448" s="95"/>
      <c r="M448" s="95"/>
      <c r="N448" s="95"/>
      <c r="O448" s="95"/>
      <c r="P448" s="95"/>
      <c r="Q448" s="95"/>
      <c r="R448" s="95"/>
      <c r="S448" s="95"/>
      <c r="T448" s="95"/>
      <c r="U448" s="95"/>
      <c r="V448" s="95"/>
      <c r="W448" s="95"/>
      <c r="X448" s="95"/>
      <c r="Y448" s="95"/>
      <c r="Z448" s="95"/>
    </row>
    <row r="449" spans="1:26" ht="12.75" customHeight="1">
      <c r="A449" s="95"/>
      <c r="B449" s="95"/>
      <c r="C449" s="95"/>
      <c r="D449" s="95"/>
      <c r="E449" s="95"/>
      <c r="F449" s="95"/>
      <c r="G449" s="95"/>
      <c r="H449" s="95"/>
      <c r="I449" s="95"/>
      <c r="J449" s="95"/>
      <c r="K449" s="95"/>
      <c r="L449" s="95"/>
      <c r="M449" s="95"/>
      <c r="N449" s="95"/>
      <c r="O449" s="95"/>
      <c r="P449" s="95"/>
      <c r="Q449" s="95"/>
      <c r="R449" s="95"/>
      <c r="S449" s="95"/>
      <c r="T449" s="95"/>
      <c r="U449" s="95"/>
      <c r="V449" s="95"/>
      <c r="W449" s="95"/>
      <c r="X449" s="95"/>
      <c r="Y449" s="95"/>
      <c r="Z449" s="95"/>
    </row>
    <row r="450" spans="1:26" ht="12.75" customHeight="1">
      <c r="A450" s="95"/>
      <c r="B450" s="95"/>
      <c r="C450" s="95"/>
      <c r="D450" s="95"/>
      <c r="E450" s="95"/>
      <c r="F450" s="95"/>
      <c r="G450" s="95"/>
      <c r="H450" s="95"/>
      <c r="I450" s="95"/>
      <c r="J450" s="95"/>
      <c r="K450" s="95"/>
      <c r="L450" s="95"/>
      <c r="M450" s="95"/>
      <c r="N450" s="95"/>
      <c r="O450" s="95"/>
      <c r="P450" s="95"/>
      <c r="Q450" s="95"/>
      <c r="R450" s="95"/>
      <c r="S450" s="95"/>
      <c r="T450" s="95"/>
      <c r="U450" s="95"/>
      <c r="V450" s="95"/>
      <c r="W450" s="95"/>
      <c r="X450" s="95"/>
      <c r="Y450" s="95"/>
      <c r="Z450" s="95"/>
    </row>
    <row r="451" spans="1:26" ht="12.75" customHeight="1">
      <c r="A451" s="95"/>
      <c r="B451" s="95"/>
      <c r="C451" s="95"/>
      <c r="D451" s="95"/>
      <c r="E451" s="95"/>
      <c r="F451" s="95"/>
      <c r="G451" s="95"/>
      <c r="H451" s="95"/>
      <c r="I451" s="95"/>
      <c r="J451" s="95"/>
      <c r="K451" s="95"/>
      <c r="L451" s="95"/>
      <c r="M451" s="95"/>
      <c r="N451" s="95"/>
      <c r="O451" s="95"/>
      <c r="P451" s="95"/>
      <c r="Q451" s="95"/>
      <c r="R451" s="95"/>
      <c r="S451" s="95"/>
      <c r="T451" s="95"/>
      <c r="U451" s="95"/>
      <c r="V451" s="95"/>
      <c r="W451" s="95"/>
      <c r="X451" s="95"/>
      <c r="Y451" s="95"/>
      <c r="Z451" s="95"/>
    </row>
    <row r="452" spans="1:26" ht="12.75" customHeight="1">
      <c r="A452" s="95"/>
      <c r="B452" s="95"/>
      <c r="C452" s="95"/>
      <c r="D452" s="95"/>
      <c r="E452" s="95"/>
      <c r="F452" s="95"/>
      <c r="G452" s="95"/>
      <c r="H452" s="95"/>
      <c r="I452" s="95"/>
      <c r="J452" s="95"/>
      <c r="K452" s="95"/>
      <c r="L452" s="95"/>
      <c r="M452" s="95"/>
      <c r="N452" s="95"/>
      <c r="O452" s="95"/>
      <c r="P452" s="95"/>
      <c r="Q452" s="95"/>
      <c r="R452" s="95"/>
      <c r="S452" s="95"/>
      <c r="T452" s="95"/>
      <c r="U452" s="95"/>
      <c r="V452" s="95"/>
      <c r="W452" s="95"/>
      <c r="X452" s="95"/>
      <c r="Y452" s="95"/>
      <c r="Z452" s="95"/>
    </row>
    <row r="453" spans="1:26" ht="12.75" customHeight="1">
      <c r="A453" s="95"/>
      <c r="B453" s="95"/>
      <c r="C453" s="95"/>
      <c r="D453" s="95"/>
      <c r="E453" s="95"/>
      <c r="F453" s="95"/>
      <c r="G453" s="95"/>
      <c r="H453" s="95"/>
      <c r="I453" s="95"/>
      <c r="J453" s="95"/>
      <c r="K453" s="95"/>
      <c r="L453" s="95"/>
      <c r="M453" s="95"/>
      <c r="N453" s="95"/>
      <c r="O453" s="95"/>
      <c r="P453" s="95"/>
      <c r="Q453" s="95"/>
      <c r="R453" s="95"/>
      <c r="S453" s="95"/>
      <c r="T453" s="95"/>
      <c r="U453" s="95"/>
      <c r="V453" s="95"/>
      <c r="W453" s="95"/>
      <c r="X453" s="95"/>
      <c r="Y453" s="95"/>
      <c r="Z453" s="95"/>
    </row>
    <row r="454" spans="1:26" ht="12.75" customHeight="1">
      <c r="A454" s="95"/>
      <c r="B454" s="95"/>
      <c r="C454" s="95"/>
      <c r="D454" s="95"/>
      <c r="E454" s="95"/>
      <c r="F454" s="95"/>
      <c r="G454" s="95"/>
      <c r="H454" s="95"/>
      <c r="I454" s="95"/>
      <c r="J454" s="95"/>
      <c r="K454" s="95"/>
      <c r="L454" s="95"/>
      <c r="M454" s="95"/>
      <c r="N454" s="95"/>
      <c r="O454" s="95"/>
      <c r="P454" s="95"/>
      <c r="Q454" s="95"/>
      <c r="R454" s="95"/>
      <c r="S454" s="95"/>
      <c r="T454" s="95"/>
      <c r="U454" s="95"/>
      <c r="V454" s="95"/>
      <c r="W454" s="95"/>
      <c r="X454" s="95"/>
      <c r="Y454" s="95"/>
      <c r="Z454" s="95"/>
    </row>
    <row r="455" spans="1:26" ht="12.75" customHeight="1">
      <c r="A455" s="95"/>
      <c r="B455" s="95"/>
      <c r="C455" s="95"/>
      <c r="D455" s="95"/>
      <c r="E455" s="95"/>
      <c r="F455" s="95"/>
      <c r="G455" s="95"/>
      <c r="H455" s="95"/>
      <c r="I455" s="95"/>
      <c r="J455" s="95"/>
      <c r="K455" s="95"/>
      <c r="L455" s="95"/>
      <c r="M455" s="95"/>
      <c r="N455" s="95"/>
      <c r="O455" s="95"/>
      <c r="P455" s="95"/>
      <c r="Q455" s="95"/>
      <c r="R455" s="95"/>
      <c r="S455" s="95"/>
      <c r="T455" s="95"/>
      <c r="U455" s="95"/>
      <c r="V455" s="95"/>
      <c r="W455" s="95"/>
      <c r="X455" s="95"/>
      <c r="Y455" s="95"/>
      <c r="Z455" s="95"/>
    </row>
    <row r="456" spans="1:26" ht="12.75" customHeight="1">
      <c r="A456" s="95"/>
      <c r="B456" s="95"/>
      <c r="C456" s="95"/>
      <c r="D456" s="95"/>
      <c r="E456" s="95"/>
      <c r="F456" s="95"/>
      <c r="G456" s="95"/>
      <c r="H456" s="95"/>
      <c r="I456" s="95"/>
      <c r="J456" s="95"/>
      <c r="K456" s="95"/>
      <c r="L456" s="95"/>
      <c r="M456" s="95"/>
      <c r="N456" s="95"/>
      <c r="O456" s="95"/>
      <c r="P456" s="95"/>
      <c r="Q456" s="95"/>
      <c r="R456" s="95"/>
      <c r="S456" s="95"/>
      <c r="T456" s="95"/>
      <c r="U456" s="95"/>
      <c r="V456" s="95"/>
      <c r="W456" s="95"/>
      <c r="X456" s="95"/>
      <c r="Y456" s="95"/>
      <c r="Z456" s="95"/>
    </row>
    <row r="457" spans="1:26" ht="12.75" customHeight="1">
      <c r="A457" s="95"/>
      <c r="B457" s="95"/>
      <c r="C457" s="95"/>
      <c r="D457" s="95"/>
      <c r="E457" s="95"/>
      <c r="F457" s="95"/>
      <c r="G457" s="95"/>
      <c r="H457" s="95"/>
      <c r="I457" s="95"/>
      <c r="J457" s="95"/>
      <c r="K457" s="95"/>
      <c r="L457" s="95"/>
      <c r="M457" s="95"/>
      <c r="N457" s="95"/>
      <c r="O457" s="95"/>
      <c r="P457" s="95"/>
      <c r="Q457" s="95"/>
      <c r="R457" s="95"/>
      <c r="S457" s="95"/>
      <c r="T457" s="95"/>
      <c r="U457" s="95"/>
      <c r="V457" s="95"/>
      <c r="W457" s="95"/>
      <c r="X457" s="95"/>
      <c r="Y457" s="95"/>
      <c r="Z457" s="95"/>
    </row>
    <row r="458" spans="1:26" ht="12.75" customHeight="1">
      <c r="A458" s="95"/>
      <c r="B458" s="95"/>
      <c r="C458" s="95"/>
      <c r="D458" s="95"/>
      <c r="E458" s="95"/>
      <c r="F458" s="95"/>
      <c r="G458" s="95"/>
      <c r="H458" s="95"/>
      <c r="I458" s="95"/>
      <c r="J458" s="95"/>
      <c r="K458" s="95"/>
      <c r="L458" s="95"/>
      <c r="M458" s="95"/>
      <c r="N458" s="95"/>
      <c r="O458" s="95"/>
      <c r="P458" s="95"/>
      <c r="Q458" s="95"/>
      <c r="R458" s="95"/>
      <c r="S458" s="95"/>
      <c r="T458" s="95"/>
      <c r="U458" s="95"/>
      <c r="V458" s="95"/>
      <c r="W458" s="95"/>
      <c r="X458" s="95"/>
      <c r="Y458" s="95"/>
      <c r="Z458" s="95"/>
    </row>
    <row r="459" spans="1:26" ht="12.75" customHeight="1">
      <c r="A459" s="95"/>
      <c r="B459" s="95"/>
      <c r="C459" s="95"/>
      <c r="D459" s="95"/>
      <c r="E459" s="95"/>
      <c r="F459" s="95"/>
      <c r="G459" s="95"/>
      <c r="H459" s="95"/>
      <c r="I459" s="95"/>
      <c r="J459" s="95"/>
      <c r="K459" s="95"/>
      <c r="L459" s="95"/>
      <c r="M459" s="95"/>
      <c r="N459" s="95"/>
      <c r="O459" s="95"/>
      <c r="P459" s="95"/>
      <c r="Q459" s="95"/>
      <c r="R459" s="95"/>
      <c r="S459" s="95"/>
      <c r="T459" s="95"/>
      <c r="U459" s="95"/>
      <c r="V459" s="95"/>
      <c r="W459" s="95"/>
      <c r="X459" s="95"/>
      <c r="Y459" s="95"/>
      <c r="Z459" s="95"/>
    </row>
    <row r="460" spans="1:26" ht="12.75" customHeight="1">
      <c r="A460" s="95"/>
      <c r="B460" s="95"/>
      <c r="C460" s="95"/>
      <c r="D460" s="95"/>
      <c r="E460" s="95"/>
      <c r="F460" s="95"/>
      <c r="G460" s="95"/>
      <c r="H460" s="95"/>
      <c r="I460" s="95"/>
      <c r="J460" s="95"/>
      <c r="K460" s="95"/>
      <c r="L460" s="95"/>
      <c r="M460" s="95"/>
      <c r="N460" s="95"/>
      <c r="O460" s="95"/>
      <c r="P460" s="95"/>
      <c r="Q460" s="95"/>
      <c r="R460" s="95"/>
      <c r="S460" s="95"/>
      <c r="T460" s="95"/>
      <c r="U460" s="95"/>
      <c r="V460" s="95"/>
      <c r="W460" s="95"/>
      <c r="X460" s="95"/>
      <c r="Y460" s="95"/>
      <c r="Z460" s="95"/>
    </row>
    <row r="461" spans="1:26" ht="12.75" customHeight="1">
      <c r="A461" s="95"/>
      <c r="B461" s="95"/>
      <c r="C461" s="95"/>
      <c r="D461" s="95"/>
      <c r="E461" s="95"/>
      <c r="F461" s="95"/>
      <c r="G461" s="95"/>
      <c r="H461" s="95"/>
      <c r="I461" s="95"/>
      <c r="J461" s="95"/>
      <c r="K461" s="95"/>
      <c r="L461" s="95"/>
      <c r="M461" s="95"/>
      <c r="N461" s="95"/>
      <c r="O461" s="95"/>
      <c r="P461" s="95"/>
      <c r="Q461" s="95"/>
      <c r="R461" s="95"/>
      <c r="S461" s="95"/>
      <c r="T461" s="95"/>
      <c r="U461" s="95"/>
      <c r="V461" s="95"/>
      <c r="W461" s="95"/>
      <c r="X461" s="95"/>
      <c r="Y461" s="95"/>
      <c r="Z461" s="95"/>
    </row>
    <row r="462" spans="1:26" ht="12.75" customHeight="1">
      <c r="A462" s="95"/>
      <c r="B462" s="95"/>
      <c r="C462" s="95"/>
      <c r="D462" s="95"/>
      <c r="E462" s="95"/>
      <c r="F462" s="95"/>
      <c r="G462" s="95"/>
      <c r="H462" s="95"/>
      <c r="I462" s="95"/>
      <c r="J462" s="95"/>
      <c r="K462" s="95"/>
      <c r="L462" s="95"/>
      <c r="M462" s="95"/>
      <c r="N462" s="95"/>
      <c r="O462" s="95"/>
      <c r="P462" s="95"/>
      <c r="Q462" s="95"/>
      <c r="R462" s="95"/>
      <c r="S462" s="95"/>
      <c r="T462" s="95"/>
      <c r="U462" s="95"/>
      <c r="V462" s="95"/>
      <c r="W462" s="95"/>
      <c r="X462" s="95"/>
      <c r="Y462" s="95"/>
      <c r="Z462" s="95"/>
    </row>
    <row r="463" spans="1:26" ht="12.75" customHeight="1">
      <c r="A463" s="95"/>
      <c r="B463" s="95"/>
      <c r="C463" s="95"/>
      <c r="D463" s="95"/>
      <c r="E463" s="95"/>
      <c r="F463" s="95"/>
      <c r="G463" s="95"/>
      <c r="H463" s="95"/>
      <c r="I463" s="95"/>
      <c r="J463" s="95"/>
      <c r="K463" s="95"/>
      <c r="L463" s="95"/>
      <c r="M463" s="95"/>
      <c r="N463" s="95"/>
      <c r="O463" s="95"/>
      <c r="P463" s="95"/>
      <c r="Q463" s="95"/>
      <c r="R463" s="95"/>
      <c r="S463" s="95"/>
      <c r="T463" s="95"/>
      <c r="U463" s="95"/>
      <c r="V463" s="95"/>
      <c r="W463" s="95"/>
      <c r="X463" s="95"/>
      <c r="Y463" s="95"/>
      <c r="Z463" s="95"/>
    </row>
    <row r="464" spans="1:26" ht="12.75" customHeight="1">
      <c r="A464" s="95"/>
      <c r="B464" s="95"/>
      <c r="C464" s="95"/>
      <c r="D464" s="95"/>
      <c r="E464" s="95"/>
      <c r="F464" s="95"/>
      <c r="G464" s="95"/>
      <c r="H464" s="95"/>
      <c r="I464" s="95"/>
      <c r="J464" s="95"/>
      <c r="K464" s="95"/>
      <c r="L464" s="95"/>
      <c r="M464" s="95"/>
      <c r="N464" s="95"/>
      <c r="O464" s="95"/>
      <c r="P464" s="95"/>
      <c r="Q464" s="95"/>
      <c r="R464" s="95"/>
      <c r="S464" s="95"/>
      <c r="T464" s="95"/>
      <c r="U464" s="95"/>
      <c r="V464" s="95"/>
      <c r="W464" s="95"/>
      <c r="X464" s="95"/>
      <c r="Y464" s="95"/>
      <c r="Z464" s="95"/>
    </row>
    <row r="465" spans="1:26" ht="12.75" customHeight="1">
      <c r="A465" s="95"/>
      <c r="B465" s="95"/>
      <c r="C465" s="95"/>
      <c r="D465" s="95"/>
      <c r="E465" s="95"/>
      <c r="F465" s="95"/>
      <c r="G465" s="95"/>
      <c r="H465" s="95"/>
      <c r="I465" s="95"/>
      <c r="J465" s="95"/>
      <c r="K465" s="95"/>
      <c r="L465" s="95"/>
      <c r="M465" s="95"/>
      <c r="N465" s="95"/>
      <c r="O465" s="95"/>
      <c r="P465" s="95"/>
      <c r="Q465" s="95"/>
      <c r="R465" s="95"/>
      <c r="S465" s="95"/>
      <c r="T465" s="95"/>
      <c r="U465" s="95"/>
      <c r="V465" s="95"/>
      <c r="W465" s="95"/>
      <c r="X465" s="95"/>
      <c r="Y465" s="95"/>
      <c r="Z465" s="95"/>
    </row>
    <row r="466" spans="1:26" ht="12.75" customHeight="1">
      <c r="A466" s="95"/>
      <c r="B466" s="95"/>
      <c r="C466" s="95"/>
      <c r="D466" s="95"/>
      <c r="E466" s="95"/>
      <c r="F466" s="95"/>
      <c r="G466" s="95"/>
      <c r="H466" s="95"/>
      <c r="I466" s="95"/>
      <c r="J466" s="95"/>
      <c r="K466" s="95"/>
      <c r="L466" s="95"/>
      <c r="M466" s="95"/>
      <c r="N466" s="95"/>
      <c r="O466" s="95"/>
      <c r="P466" s="95"/>
      <c r="Q466" s="95"/>
      <c r="R466" s="95"/>
      <c r="S466" s="95"/>
      <c r="T466" s="95"/>
      <c r="U466" s="95"/>
      <c r="V466" s="95"/>
      <c r="W466" s="95"/>
      <c r="X466" s="95"/>
      <c r="Y466" s="95"/>
      <c r="Z466" s="95"/>
    </row>
    <row r="467" spans="1:26" ht="12.75" customHeight="1">
      <c r="A467" s="95"/>
      <c r="B467" s="95"/>
      <c r="C467" s="95"/>
      <c r="D467" s="95"/>
      <c r="E467" s="95"/>
      <c r="F467" s="95"/>
      <c r="G467" s="95"/>
      <c r="H467" s="95"/>
      <c r="I467" s="95"/>
      <c r="J467" s="95"/>
      <c r="K467" s="95"/>
      <c r="L467" s="95"/>
      <c r="M467" s="95"/>
      <c r="N467" s="95"/>
      <c r="O467" s="95"/>
      <c r="P467" s="95"/>
      <c r="Q467" s="95"/>
      <c r="R467" s="95"/>
      <c r="S467" s="95"/>
      <c r="T467" s="95"/>
      <c r="U467" s="95"/>
      <c r="V467" s="95"/>
      <c r="W467" s="95"/>
      <c r="X467" s="95"/>
      <c r="Y467" s="95"/>
      <c r="Z467" s="95"/>
    </row>
    <row r="468" spans="1:26" ht="12.75" customHeight="1">
      <c r="A468" s="95"/>
      <c r="B468" s="95"/>
      <c r="C468" s="95"/>
      <c r="D468" s="95"/>
      <c r="E468" s="95"/>
      <c r="F468" s="95"/>
      <c r="G468" s="95"/>
      <c r="H468" s="95"/>
      <c r="I468" s="95"/>
      <c r="J468" s="95"/>
      <c r="K468" s="95"/>
      <c r="L468" s="95"/>
      <c r="M468" s="95"/>
      <c r="N468" s="95"/>
      <c r="O468" s="95"/>
      <c r="P468" s="95"/>
      <c r="Q468" s="95"/>
      <c r="R468" s="95"/>
      <c r="S468" s="95"/>
      <c r="T468" s="95"/>
      <c r="U468" s="95"/>
      <c r="V468" s="95"/>
      <c r="W468" s="95"/>
      <c r="X468" s="95"/>
      <c r="Y468" s="95"/>
      <c r="Z468" s="95"/>
    </row>
    <row r="469" spans="1:26" ht="12.75" customHeight="1">
      <c r="A469" s="95"/>
      <c r="B469" s="95"/>
      <c r="C469" s="95"/>
      <c r="D469" s="95"/>
      <c r="E469" s="95"/>
      <c r="F469" s="95"/>
      <c r="G469" s="95"/>
      <c r="H469" s="95"/>
      <c r="I469" s="95"/>
      <c r="J469" s="95"/>
      <c r="K469" s="95"/>
      <c r="L469" s="95"/>
      <c r="M469" s="95"/>
      <c r="N469" s="95"/>
      <c r="O469" s="95"/>
      <c r="P469" s="95"/>
      <c r="Q469" s="95"/>
      <c r="R469" s="95"/>
      <c r="S469" s="95"/>
      <c r="T469" s="95"/>
      <c r="U469" s="95"/>
      <c r="V469" s="95"/>
      <c r="W469" s="95"/>
      <c r="X469" s="95"/>
      <c r="Y469" s="95"/>
      <c r="Z469" s="95"/>
    </row>
    <row r="470" spans="1:26" ht="12.75" customHeight="1">
      <c r="A470" s="95"/>
      <c r="B470" s="95"/>
      <c r="C470" s="95"/>
      <c r="D470" s="95"/>
      <c r="E470" s="95"/>
      <c r="F470" s="95"/>
      <c r="G470" s="95"/>
      <c r="H470" s="95"/>
      <c r="I470" s="95"/>
      <c r="J470" s="95"/>
      <c r="K470" s="95"/>
      <c r="L470" s="95"/>
      <c r="M470" s="95"/>
      <c r="N470" s="95"/>
      <c r="O470" s="95"/>
      <c r="P470" s="95"/>
      <c r="Q470" s="95"/>
      <c r="R470" s="95"/>
      <c r="S470" s="95"/>
      <c r="T470" s="95"/>
      <c r="U470" s="95"/>
      <c r="V470" s="95"/>
      <c r="W470" s="95"/>
      <c r="X470" s="95"/>
      <c r="Y470" s="95"/>
      <c r="Z470" s="95"/>
    </row>
    <row r="471" spans="1:26" ht="12.75" customHeight="1">
      <c r="A471" s="95"/>
      <c r="B471" s="95"/>
      <c r="C471" s="95"/>
      <c r="D471" s="95"/>
      <c r="E471" s="95"/>
      <c r="F471" s="95"/>
      <c r="G471" s="95"/>
      <c r="H471" s="95"/>
      <c r="I471" s="95"/>
      <c r="J471" s="95"/>
      <c r="K471" s="95"/>
      <c r="L471" s="95"/>
      <c r="M471" s="95"/>
      <c r="N471" s="95"/>
      <c r="O471" s="95"/>
      <c r="P471" s="95"/>
      <c r="Q471" s="95"/>
      <c r="R471" s="95"/>
      <c r="S471" s="95"/>
      <c r="T471" s="95"/>
      <c r="U471" s="95"/>
      <c r="V471" s="95"/>
      <c r="W471" s="95"/>
      <c r="X471" s="95"/>
      <c r="Y471" s="95"/>
      <c r="Z471" s="95"/>
    </row>
    <row r="472" spans="1:26" ht="12.75" customHeight="1">
      <c r="A472" s="95"/>
      <c r="B472" s="95"/>
      <c r="C472" s="95"/>
      <c r="D472" s="95"/>
      <c r="E472" s="95"/>
      <c r="F472" s="95"/>
      <c r="G472" s="95"/>
      <c r="H472" s="95"/>
      <c r="I472" s="95"/>
      <c r="J472" s="95"/>
      <c r="K472" s="95"/>
      <c r="L472" s="95"/>
      <c r="M472" s="95"/>
      <c r="N472" s="95"/>
      <c r="O472" s="95"/>
      <c r="P472" s="95"/>
      <c r="Q472" s="95"/>
      <c r="R472" s="95"/>
      <c r="S472" s="95"/>
      <c r="T472" s="95"/>
      <c r="U472" s="95"/>
      <c r="V472" s="95"/>
      <c r="W472" s="95"/>
      <c r="X472" s="95"/>
      <c r="Y472" s="95"/>
      <c r="Z472" s="95"/>
    </row>
    <row r="473" spans="1:26" ht="12.75" customHeight="1">
      <c r="A473" s="95"/>
      <c r="B473" s="95"/>
      <c r="C473" s="95"/>
      <c r="D473" s="95"/>
      <c r="E473" s="95"/>
      <c r="F473" s="95"/>
      <c r="G473" s="95"/>
      <c r="H473" s="95"/>
      <c r="I473" s="95"/>
      <c r="J473" s="95"/>
      <c r="K473" s="95"/>
      <c r="L473" s="95"/>
      <c r="M473" s="95"/>
      <c r="N473" s="95"/>
      <c r="O473" s="95"/>
      <c r="P473" s="95"/>
      <c r="Q473" s="95"/>
      <c r="R473" s="95"/>
      <c r="S473" s="95"/>
      <c r="T473" s="95"/>
      <c r="U473" s="95"/>
      <c r="V473" s="95"/>
      <c r="W473" s="95"/>
      <c r="X473" s="95"/>
      <c r="Y473" s="95"/>
      <c r="Z473" s="95"/>
    </row>
    <row r="474" spans="1:26" ht="12.75" customHeight="1">
      <c r="A474" s="95"/>
      <c r="B474" s="95"/>
      <c r="C474" s="95"/>
      <c r="D474" s="95"/>
      <c r="E474" s="95"/>
      <c r="F474" s="95"/>
      <c r="G474" s="95"/>
      <c r="H474" s="95"/>
      <c r="I474" s="95"/>
      <c r="J474" s="95"/>
      <c r="K474" s="95"/>
      <c r="L474" s="95"/>
      <c r="M474" s="95"/>
      <c r="N474" s="95"/>
      <c r="O474" s="95"/>
      <c r="P474" s="95"/>
      <c r="Q474" s="95"/>
      <c r="R474" s="95"/>
      <c r="S474" s="95"/>
      <c r="T474" s="95"/>
      <c r="U474" s="95"/>
      <c r="V474" s="95"/>
      <c r="W474" s="95"/>
      <c r="X474" s="95"/>
      <c r="Y474" s="95"/>
      <c r="Z474" s="95"/>
    </row>
    <row r="475" spans="1:26" ht="12.75" customHeight="1">
      <c r="A475" s="95"/>
      <c r="B475" s="95"/>
      <c r="C475" s="95"/>
      <c r="D475" s="95"/>
      <c r="E475" s="95"/>
      <c r="F475" s="95"/>
      <c r="G475" s="95"/>
      <c r="H475" s="95"/>
      <c r="I475" s="95"/>
      <c r="J475" s="95"/>
      <c r="K475" s="95"/>
      <c r="L475" s="95"/>
      <c r="M475" s="95"/>
      <c r="N475" s="95"/>
      <c r="O475" s="95"/>
      <c r="P475" s="95"/>
      <c r="Q475" s="95"/>
      <c r="R475" s="95"/>
      <c r="S475" s="95"/>
      <c r="T475" s="95"/>
      <c r="U475" s="95"/>
      <c r="V475" s="95"/>
      <c r="W475" s="95"/>
      <c r="X475" s="95"/>
      <c r="Y475" s="95"/>
      <c r="Z475" s="95"/>
    </row>
    <row r="476" spans="1:26" ht="12.75" customHeight="1">
      <c r="A476" s="95"/>
      <c r="B476" s="95"/>
      <c r="C476" s="95"/>
      <c r="D476" s="95"/>
      <c r="E476" s="95"/>
      <c r="F476" s="95"/>
      <c r="G476" s="95"/>
      <c r="H476" s="95"/>
      <c r="I476" s="95"/>
      <c r="J476" s="95"/>
      <c r="K476" s="95"/>
      <c r="L476" s="95"/>
      <c r="M476" s="95"/>
      <c r="N476" s="95"/>
      <c r="O476" s="95"/>
      <c r="P476" s="95"/>
      <c r="Q476" s="95"/>
      <c r="R476" s="95"/>
      <c r="S476" s="95"/>
      <c r="T476" s="95"/>
      <c r="U476" s="95"/>
      <c r="V476" s="95"/>
      <c r="W476" s="95"/>
      <c r="X476" s="95"/>
      <c r="Y476" s="95"/>
      <c r="Z476" s="95"/>
    </row>
    <row r="477" spans="1:26" ht="12.75" customHeight="1">
      <c r="A477" s="95"/>
      <c r="B477" s="95"/>
      <c r="C477" s="95"/>
      <c r="D477" s="95"/>
      <c r="E477" s="95"/>
      <c r="F477" s="95"/>
      <c r="G477" s="95"/>
      <c r="H477" s="95"/>
      <c r="I477" s="95"/>
      <c r="J477" s="95"/>
      <c r="K477" s="95"/>
      <c r="L477" s="95"/>
      <c r="M477" s="95"/>
      <c r="N477" s="95"/>
      <c r="O477" s="95"/>
      <c r="P477" s="95"/>
      <c r="Q477" s="95"/>
      <c r="R477" s="95"/>
      <c r="S477" s="95"/>
      <c r="T477" s="95"/>
      <c r="U477" s="95"/>
      <c r="V477" s="95"/>
      <c r="W477" s="95"/>
      <c r="X477" s="95"/>
      <c r="Y477" s="95"/>
      <c r="Z477" s="95"/>
    </row>
    <row r="478" spans="1:26" ht="12.75" customHeight="1">
      <c r="A478" s="95"/>
      <c r="B478" s="95"/>
      <c r="C478" s="95"/>
      <c r="D478" s="95"/>
      <c r="E478" s="95"/>
      <c r="F478" s="95"/>
      <c r="G478" s="95"/>
      <c r="H478" s="95"/>
      <c r="I478" s="95"/>
      <c r="J478" s="95"/>
      <c r="K478" s="95"/>
      <c r="L478" s="95"/>
      <c r="M478" s="95"/>
      <c r="N478" s="95"/>
      <c r="O478" s="95"/>
      <c r="P478" s="95"/>
      <c r="Q478" s="95"/>
      <c r="R478" s="95"/>
      <c r="S478" s="95"/>
      <c r="T478" s="95"/>
      <c r="U478" s="95"/>
      <c r="V478" s="95"/>
      <c r="W478" s="95"/>
      <c r="X478" s="95"/>
      <c r="Y478" s="95"/>
      <c r="Z478" s="95"/>
    </row>
    <row r="479" spans="1:26" ht="12.75" customHeight="1">
      <c r="A479" s="95"/>
      <c r="B479" s="95"/>
      <c r="C479" s="95"/>
      <c r="D479" s="95"/>
      <c r="E479" s="95"/>
      <c r="F479" s="95"/>
      <c r="G479" s="95"/>
      <c r="H479" s="95"/>
      <c r="I479" s="95"/>
      <c r="J479" s="95"/>
      <c r="K479" s="95"/>
      <c r="L479" s="95"/>
      <c r="M479" s="95"/>
      <c r="N479" s="95"/>
      <c r="O479" s="95"/>
      <c r="P479" s="95"/>
      <c r="Q479" s="95"/>
      <c r="R479" s="95"/>
      <c r="S479" s="95"/>
      <c r="T479" s="95"/>
      <c r="U479" s="95"/>
      <c r="V479" s="95"/>
      <c r="W479" s="95"/>
      <c r="X479" s="95"/>
      <c r="Y479" s="95"/>
      <c r="Z479" s="95"/>
    </row>
    <row r="480" spans="1:26" ht="12.75" customHeight="1">
      <c r="A480" s="95"/>
      <c r="B480" s="95"/>
      <c r="C480" s="95"/>
      <c r="D480" s="95"/>
      <c r="E480" s="95"/>
      <c r="F480" s="95"/>
      <c r="G480" s="95"/>
      <c r="H480" s="95"/>
      <c r="I480" s="95"/>
      <c r="J480" s="95"/>
      <c r="K480" s="95"/>
      <c r="L480" s="95"/>
      <c r="M480" s="95"/>
      <c r="N480" s="95"/>
      <c r="O480" s="95"/>
      <c r="P480" s="95"/>
      <c r="Q480" s="95"/>
      <c r="R480" s="95"/>
      <c r="S480" s="95"/>
      <c r="T480" s="95"/>
      <c r="U480" s="95"/>
      <c r="V480" s="95"/>
      <c r="W480" s="95"/>
      <c r="X480" s="95"/>
      <c r="Y480" s="95"/>
      <c r="Z480" s="95"/>
    </row>
    <row r="481" spans="1:26" ht="12.75" customHeight="1">
      <c r="A481" s="95"/>
      <c r="B481" s="95"/>
      <c r="C481" s="95"/>
      <c r="D481" s="95"/>
      <c r="E481" s="95"/>
      <c r="F481" s="95"/>
      <c r="G481" s="95"/>
      <c r="H481" s="95"/>
      <c r="I481" s="95"/>
      <c r="J481" s="95"/>
      <c r="K481" s="95"/>
      <c r="L481" s="95"/>
      <c r="M481" s="95"/>
      <c r="N481" s="95"/>
      <c r="O481" s="95"/>
      <c r="P481" s="95"/>
      <c r="Q481" s="95"/>
      <c r="R481" s="95"/>
      <c r="S481" s="95"/>
      <c r="T481" s="95"/>
      <c r="U481" s="95"/>
      <c r="V481" s="95"/>
      <c r="W481" s="95"/>
      <c r="X481" s="95"/>
      <c r="Y481" s="95"/>
      <c r="Z481" s="95"/>
    </row>
    <row r="482" spans="1:26" ht="12.75" customHeight="1">
      <c r="A482" s="95"/>
      <c r="B482" s="95"/>
      <c r="C482" s="95"/>
      <c r="D482" s="95"/>
      <c r="E482" s="95"/>
      <c r="F482" s="95"/>
      <c r="G482" s="95"/>
      <c r="H482" s="95"/>
      <c r="I482" s="95"/>
      <c r="J482" s="95"/>
      <c r="K482" s="95"/>
      <c r="L482" s="95"/>
      <c r="M482" s="95"/>
      <c r="N482" s="95"/>
      <c r="O482" s="95"/>
      <c r="P482" s="95"/>
      <c r="Q482" s="95"/>
      <c r="R482" s="95"/>
      <c r="S482" s="95"/>
      <c r="T482" s="95"/>
      <c r="U482" s="95"/>
      <c r="V482" s="95"/>
      <c r="W482" s="95"/>
      <c r="X482" s="95"/>
      <c r="Y482" s="95"/>
      <c r="Z482" s="95"/>
    </row>
    <row r="483" spans="1:26" ht="12.75" customHeight="1">
      <c r="A483" s="95"/>
      <c r="B483" s="95"/>
      <c r="C483" s="95"/>
      <c r="D483" s="95"/>
      <c r="E483" s="95"/>
      <c r="F483" s="95"/>
      <c r="G483" s="95"/>
      <c r="H483" s="95"/>
      <c r="I483" s="95"/>
      <c r="J483" s="95"/>
      <c r="K483" s="95"/>
      <c r="L483" s="95"/>
      <c r="M483" s="95"/>
      <c r="N483" s="95"/>
      <c r="O483" s="95"/>
      <c r="P483" s="95"/>
      <c r="Q483" s="95"/>
      <c r="R483" s="95"/>
      <c r="S483" s="95"/>
      <c r="T483" s="95"/>
      <c r="U483" s="95"/>
      <c r="V483" s="95"/>
      <c r="W483" s="95"/>
      <c r="X483" s="95"/>
      <c r="Y483" s="95"/>
      <c r="Z483" s="95"/>
    </row>
    <row r="484" spans="1:26" ht="12.75" customHeight="1">
      <c r="A484" s="95"/>
      <c r="B484" s="95"/>
      <c r="C484" s="95"/>
      <c r="D484" s="95"/>
      <c r="E484" s="95"/>
      <c r="F484" s="95"/>
      <c r="G484" s="95"/>
      <c r="H484" s="95"/>
      <c r="I484" s="95"/>
      <c r="J484" s="95"/>
      <c r="K484" s="95"/>
      <c r="L484" s="95"/>
      <c r="M484" s="95"/>
      <c r="N484" s="95"/>
      <c r="O484" s="95"/>
      <c r="P484" s="95"/>
      <c r="Q484" s="95"/>
      <c r="R484" s="95"/>
      <c r="S484" s="95"/>
      <c r="T484" s="95"/>
      <c r="U484" s="95"/>
      <c r="V484" s="95"/>
      <c r="W484" s="95"/>
      <c r="X484" s="95"/>
      <c r="Y484" s="95"/>
      <c r="Z484" s="95"/>
    </row>
    <row r="485" spans="1:26" ht="12.75" customHeight="1">
      <c r="A485" s="95"/>
      <c r="B485" s="95"/>
      <c r="C485" s="95"/>
      <c r="D485" s="95"/>
      <c r="E485" s="95"/>
      <c r="F485" s="95"/>
      <c r="G485" s="95"/>
      <c r="H485" s="95"/>
      <c r="I485" s="95"/>
      <c r="J485" s="95"/>
      <c r="K485" s="95"/>
      <c r="L485" s="95"/>
      <c r="M485" s="95"/>
      <c r="N485" s="95"/>
      <c r="O485" s="95"/>
      <c r="P485" s="95"/>
      <c r="Q485" s="95"/>
      <c r="R485" s="95"/>
      <c r="S485" s="95"/>
      <c r="T485" s="95"/>
      <c r="U485" s="95"/>
      <c r="V485" s="95"/>
      <c r="W485" s="95"/>
      <c r="X485" s="95"/>
      <c r="Y485" s="95"/>
      <c r="Z485" s="95"/>
    </row>
    <row r="486" spans="1:26" ht="12.75" customHeight="1">
      <c r="A486" s="95"/>
      <c r="B486" s="95"/>
      <c r="C486" s="95"/>
      <c r="D486" s="95"/>
      <c r="E486" s="95"/>
      <c r="F486" s="95"/>
      <c r="G486" s="95"/>
      <c r="H486" s="95"/>
      <c r="I486" s="95"/>
      <c r="J486" s="95"/>
      <c r="K486" s="95"/>
      <c r="L486" s="95"/>
      <c r="M486" s="95"/>
      <c r="N486" s="95"/>
      <c r="O486" s="95"/>
      <c r="P486" s="95"/>
      <c r="Q486" s="95"/>
      <c r="R486" s="95"/>
      <c r="S486" s="95"/>
      <c r="T486" s="95"/>
      <c r="U486" s="95"/>
      <c r="V486" s="95"/>
      <c r="W486" s="95"/>
      <c r="X486" s="95"/>
      <c r="Y486" s="95"/>
      <c r="Z486" s="95"/>
    </row>
    <row r="487" spans="1:26" ht="12.75" customHeight="1">
      <c r="A487" s="95"/>
      <c r="B487" s="95"/>
      <c r="C487" s="95"/>
      <c r="D487" s="95"/>
      <c r="E487" s="95"/>
      <c r="F487" s="95"/>
      <c r="G487" s="95"/>
      <c r="H487" s="95"/>
      <c r="I487" s="95"/>
      <c r="J487" s="95"/>
      <c r="K487" s="95"/>
      <c r="L487" s="95"/>
      <c r="M487" s="95"/>
      <c r="N487" s="95"/>
      <c r="O487" s="95"/>
      <c r="P487" s="95"/>
      <c r="Q487" s="95"/>
      <c r="R487" s="95"/>
      <c r="S487" s="95"/>
      <c r="T487" s="95"/>
      <c r="U487" s="95"/>
      <c r="V487" s="95"/>
      <c r="W487" s="95"/>
      <c r="X487" s="95"/>
      <c r="Y487" s="95"/>
      <c r="Z487" s="95"/>
    </row>
    <row r="488" spans="1:26" ht="12.75" customHeight="1">
      <c r="A488" s="95"/>
      <c r="B488" s="95"/>
      <c r="C488" s="95"/>
      <c r="D488" s="95"/>
      <c r="E488" s="95"/>
      <c r="F488" s="95"/>
      <c r="G488" s="95"/>
      <c r="H488" s="95"/>
      <c r="I488" s="95"/>
      <c r="J488" s="95"/>
      <c r="K488" s="95"/>
      <c r="L488" s="95"/>
      <c r="M488" s="95"/>
      <c r="N488" s="95"/>
      <c r="O488" s="95"/>
      <c r="P488" s="95"/>
      <c r="Q488" s="95"/>
      <c r="R488" s="95"/>
      <c r="S488" s="95"/>
      <c r="T488" s="95"/>
      <c r="U488" s="95"/>
      <c r="V488" s="95"/>
      <c r="W488" s="95"/>
      <c r="X488" s="95"/>
      <c r="Y488" s="95"/>
      <c r="Z488" s="95"/>
    </row>
    <row r="489" spans="1:26" ht="12.75" customHeight="1">
      <c r="A489" s="95"/>
      <c r="B489" s="95"/>
      <c r="C489" s="95"/>
      <c r="D489" s="95"/>
      <c r="E489" s="95"/>
      <c r="F489" s="95"/>
      <c r="G489" s="95"/>
      <c r="H489" s="95"/>
      <c r="I489" s="95"/>
      <c r="J489" s="95"/>
      <c r="K489" s="95"/>
      <c r="L489" s="95"/>
      <c r="M489" s="95"/>
      <c r="N489" s="95"/>
      <c r="O489" s="95"/>
      <c r="P489" s="95"/>
      <c r="Q489" s="95"/>
      <c r="R489" s="95"/>
      <c r="S489" s="95"/>
      <c r="T489" s="95"/>
      <c r="U489" s="95"/>
      <c r="V489" s="95"/>
      <c r="W489" s="95"/>
      <c r="X489" s="95"/>
      <c r="Y489" s="95"/>
      <c r="Z489" s="95"/>
    </row>
    <row r="490" spans="1:26" ht="12.75" customHeight="1">
      <c r="A490" s="95"/>
      <c r="B490" s="95"/>
      <c r="C490" s="95"/>
      <c r="D490" s="95"/>
      <c r="E490" s="95"/>
      <c r="F490" s="95"/>
      <c r="G490" s="95"/>
      <c r="H490" s="95"/>
      <c r="I490" s="95"/>
      <c r="J490" s="95"/>
      <c r="K490" s="95"/>
      <c r="L490" s="95"/>
      <c r="M490" s="95"/>
      <c r="N490" s="95"/>
      <c r="O490" s="95"/>
      <c r="P490" s="95"/>
      <c r="Q490" s="95"/>
      <c r="R490" s="95"/>
      <c r="S490" s="95"/>
      <c r="T490" s="95"/>
      <c r="U490" s="95"/>
      <c r="V490" s="95"/>
      <c r="W490" s="95"/>
      <c r="X490" s="95"/>
      <c r="Y490" s="95"/>
      <c r="Z490" s="95"/>
    </row>
    <row r="491" spans="1:26" ht="12.75" customHeight="1">
      <c r="A491" s="95"/>
      <c r="B491" s="95"/>
      <c r="C491" s="95"/>
      <c r="D491" s="95"/>
      <c r="E491" s="95"/>
      <c r="F491" s="95"/>
      <c r="G491" s="95"/>
      <c r="H491" s="95"/>
      <c r="I491" s="95"/>
      <c r="J491" s="95"/>
      <c r="K491" s="95"/>
      <c r="L491" s="95"/>
      <c r="M491" s="95"/>
      <c r="N491" s="95"/>
      <c r="O491" s="95"/>
      <c r="P491" s="95"/>
      <c r="Q491" s="95"/>
      <c r="R491" s="95"/>
      <c r="S491" s="95"/>
      <c r="T491" s="95"/>
      <c r="U491" s="95"/>
      <c r="V491" s="95"/>
      <c r="W491" s="95"/>
      <c r="X491" s="95"/>
      <c r="Y491" s="95"/>
      <c r="Z491" s="95"/>
    </row>
    <row r="492" spans="1:26" ht="12.75" customHeight="1">
      <c r="A492" s="95"/>
      <c r="B492" s="95"/>
      <c r="C492" s="95"/>
      <c r="D492" s="95"/>
      <c r="E492" s="95"/>
      <c r="F492" s="95"/>
      <c r="G492" s="95"/>
      <c r="H492" s="95"/>
      <c r="I492" s="95"/>
      <c r="J492" s="95"/>
      <c r="K492" s="95"/>
      <c r="L492" s="95"/>
      <c r="M492" s="95"/>
      <c r="N492" s="95"/>
      <c r="O492" s="95"/>
      <c r="P492" s="95"/>
      <c r="Q492" s="95"/>
      <c r="R492" s="95"/>
      <c r="S492" s="95"/>
      <c r="T492" s="95"/>
      <c r="U492" s="95"/>
      <c r="V492" s="95"/>
      <c r="W492" s="95"/>
      <c r="X492" s="95"/>
      <c r="Y492" s="95"/>
      <c r="Z492" s="95"/>
    </row>
    <row r="493" spans="1:26" ht="12.75" customHeight="1">
      <c r="A493" s="95"/>
      <c r="B493" s="95"/>
      <c r="C493" s="95"/>
      <c r="D493" s="95"/>
      <c r="E493" s="95"/>
      <c r="F493" s="95"/>
      <c r="G493" s="95"/>
      <c r="H493" s="95"/>
      <c r="I493" s="95"/>
      <c r="J493" s="95"/>
      <c r="K493" s="95"/>
      <c r="L493" s="95"/>
      <c r="M493" s="95"/>
      <c r="N493" s="95"/>
      <c r="O493" s="95"/>
      <c r="P493" s="95"/>
      <c r="Q493" s="95"/>
      <c r="R493" s="95"/>
      <c r="S493" s="95"/>
      <c r="T493" s="95"/>
      <c r="U493" s="95"/>
      <c r="V493" s="95"/>
      <c r="W493" s="95"/>
      <c r="X493" s="95"/>
      <c r="Y493" s="95"/>
      <c r="Z493" s="95"/>
    </row>
    <row r="494" spans="1:26" ht="12.75" customHeight="1">
      <c r="A494" s="95"/>
      <c r="B494" s="95"/>
      <c r="C494" s="95"/>
      <c r="D494" s="95"/>
      <c r="E494" s="95"/>
      <c r="F494" s="95"/>
      <c r="G494" s="95"/>
      <c r="H494" s="95"/>
      <c r="I494" s="95"/>
      <c r="J494" s="95"/>
      <c r="K494" s="95"/>
      <c r="L494" s="95"/>
      <c r="M494" s="95"/>
      <c r="N494" s="95"/>
      <c r="O494" s="95"/>
      <c r="P494" s="95"/>
      <c r="Q494" s="95"/>
      <c r="R494" s="95"/>
      <c r="S494" s="95"/>
      <c r="T494" s="95"/>
      <c r="U494" s="95"/>
      <c r="V494" s="95"/>
      <c r="W494" s="95"/>
      <c r="X494" s="95"/>
      <c r="Y494" s="95"/>
      <c r="Z494" s="95"/>
    </row>
    <row r="495" spans="1:26" ht="12.75" customHeight="1">
      <c r="A495" s="95"/>
      <c r="B495" s="95"/>
      <c r="C495" s="95"/>
      <c r="D495" s="95"/>
      <c r="E495" s="95"/>
      <c r="F495" s="95"/>
      <c r="G495" s="95"/>
      <c r="H495" s="95"/>
      <c r="I495" s="95"/>
      <c r="J495" s="95"/>
      <c r="K495" s="95"/>
      <c r="L495" s="95"/>
      <c r="M495" s="95"/>
      <c r="N495" s="95"/>
      <c r="O495" s="95"/>
      <c r="P495" s="95"/>
      <c r="Q495" s="95"/>
      <c r="R495" s="95"/>
      <c r="S495" s="95"/>
      <c r="T495" s="95"/>
      <c r="U495" s="95"/>
      <c r="V495" s="95"/>
      <c r="W495" s="95"/>
      <c r="X495" s="95"/>
      <c r="Y495" s="95"/>
      <c r="Z495" s="95"/>
    </row>
    <row r="496" spans="1:26" ht="12.75" customHeight="1">
      <c r="A496" s="95"/>
      <c r="B496" s="95"/>
      <c r="C496" s="95"/>
      <c r="D496" s="95"/>
      <c r="E496" s="95"/>
      <c r="F496" s="95"/>
      <c r="G496" s="95"/>
      <c r="H496" s="95"/>
      <c r="I496" s="95"/>
      <c r="J496" s="95"/>
      <c r="K496" s="95"/>
      <c r="L496" s="95"/>
      <c r="M496" s="95"/>
      <c r="N496" s="95"/>
      <c r="O496" s="95"/>
      <c r="P496" s="95"/>
      <c r="Q496" s="95"/>
      <c r="R496" s="95"/>
      <c r="S496" s="95"/>
      <c r="T496" s="95"/>
      <c r="U496" s="95"/>
      <c r="V496" s="95"/>
      <c r="W496" s="95"/>
      <c r="X496" s="95"/>
      <c r="Y496" s="95"/>
      <c r="Z496" s="95"/>
    </row>
    <row r="497" spans="1:26" ht="12.75" customHeight="1">
      <c r="A497" s="95"/>
      <c r="B497" s="95"/>
      <c r="C497" s="95"/>
      <c r="D497" s="95"/>
      <c r="E497" s="95"/>
      <c r="F497" s="95"/>
      <c r="G497" s="95"/>
      <c r="H497" s="95"/>
      <c r="I497" s="95"/>
      <c r="J497" s="95"/>
      <c r="K497" s="95"/>
      <c r="L497" s="95"/>
      <c r="M497" s="95"/>
      <c r="N497" s="95"/>
      <c r="O497" s="95"/>
      <c r="P497" s="95"/>
      <c r="Q497" s="95"/>
      <c r="R497" s="95"/>
      <c r="S497" s="95"/>
      <c r="T497" s="95"/>
      <c r="U497" s="95"/>
      <c r="V497" s="95"/>
      <c r="W497" s="95"/>
      <c r="X497" s="95"/>
      <c r="Y497" s="95"/>
      <c r="Z497" s="95"/>
    </row>
    <row r="498" spans="1:26" ht="12.75" customHeight="1">
      <c r="A498" s="95"/>
      <c r="B498" s="95"/>
      <c r="C498" s="95"/>
      <c r="D498" s="95"/>
      <c r="E498" s="95"/>
      <c r="F498" s="95"/>
      <c r="G498" s="95"/>
      <c r="H498" s="95"/>
      <c r="I498" s="95"/>
      <c r="J498" s="95"/>
      <c r="K498" s="95"/>
      <c r="L498" s="95"/>
      <c r="M498" s="95"/>
      <c r="N498" s="95"/>
      <c r="O498" s="95"/>
      <c r="P498" s="95"/>
      <c r="Q498" s="95"/>
      <c r="R498" s="95"/>
      <c r="S498" s="95"/>
      <c r="T498" s="95"/>
      <c r="U498" s="95"/>
      <c r="V498" s="95"/>
      <c r="W498" s="95"/>
      <c r="X498" s="95"/>
      <c r="Y498" s="95"/>
      <c r="Z498" s="95"/>
    </row>
    <row r="499" spans="1:26" ht="12.75" customHeight="1">
      <c r="A499" s="95"/>
      <c r="B499" s="95"/>
      <c r="C499" s="95"/>
      <c r="D499" s="95"/>
      <c r="E499" s="95"/>
      <c r="F499" s="95"/>
      <c r="G499" s="95"/>
      <c r="H499" s="95"/>
      <c r="I499" s="95"/>
      <c r="J499" s="95"/>
      <c r="K499" s="95"/>
      <c r="L499" s="95"/>
      <c r="M499" s="95"/>
      <c r="N499" s="95"/>
      <c r="O499" s="95"/>
      <c r="P499" s="95"/>
      <c r="Q499" s="95"/>
      <c r="R499" s="95"/>
      <c r="S499" s="95"/>
      <c r="T499" s="95"/>
      <c r="U499" s="95"/>
      <c r="V499" s="95"/>
      <c r="W499" s="95"/>
      <c r="X499" s="95"/>
      <c r="Y499" s="95"/>
      <c r="Z499" s="95"/>
    </row>
    <row r="500" spans="1:26" ht="12.75" customHeight="1">
      <c r="A500" s="95"/>
      <c r="B500" s="95"/>
      <c r="C500" s="95"/>
      <c r="D500" s="95"/>
      <c r="E500" s="95"/>
      <c r="F500" s="95"/>
      <c r="G500" s="95"/>
      <c r="H500" s="95"/>
      <c r="I500" s="95"/>
      <c r="J500" s="95"/>
      <c r="K500" s="95"/>
      <c r="L500" s="95"/>
      <c r="M500" s="95"/>
      <c r="N500" s="95"/>
      <c r="O500" s="95"/>
      <c r="P500" s="95"/>
      <c r="Q500" s="95"/>
      <c r="R500" s="95"/>
      <c r="S500" s="95"/>
      <c r="T500" s="95"/>
      <c r="U500" s="95"/>
      <c r="V500" s="95"/>
      <c r="W500" s="95"/>
      <c r="X500" s="95"/>
      <c r="Y500" s="95"/>
      <c r="Z500" s="95"/>
    </row>
    <row r="501" spans="1:26" ht="12.75" customHeight="1">
      <c r="A501" s="95"/>
      <c r="B501" s="95"/>
      <c r="C501" s="95"/>
      <c r="D501" s="95"/>
      <c r="E501" s="95"/>
      <c r="F501" s="95"/>
      <c r="G501" s="95"/>
      <c r="H501" s="95"/>
      <c r="I501" s="95"/>
      <c r="J501" s="95"/>
      <c r="K501" s="95"/>
      <c r="L501" s="95"/>
      <c r="M501" s="95"/>
      <c r="N501" s="95"/>
      <c r="O501" s="95"/>
      <c r="P501" s="95"/>
      <c r="Q501" s="95"/>
      <c r="R501" s="95"/>
      <c r="S501" s="95"/>
      <c r="T501" s="95"/>
      <c r="U501" s="95"/>
      <c r="V501" s="95"/>
      <c r="W501" s="95"/>
      <c r="X501" s="95"/>
      <c r="Y501" s="95"/>
      <c r="Z501" s="95"/>
    </row>
    <row r="502" spans="1:26" ht="12.75" customHeight="1">
      <c r="A502" s="95"/>
      <c r="B502" s="95"/>
      <c r="C502" s="95"/>
      <c r="D502" s="95"/>
      <c r="E502" s="95"/>
      <c r="F502" s="95"/>
      <c r="G502" s="95"/>
      <c r="H502" s="95"/>
      <c r="I502" s="95"/>
      <c r="J502" s="95"/>
      <c r="K502" s="95"/>
      <c r="L502" s="95"/>
      <c r="M502" s="95"/>
      <c r="N502" s="95"/>
      <c r="O502" s="95"/>
      <c r="P502" s="95"/>
      <c r="Q502" s="95"/>
      <c r="R502" s="95"/>
      <c r="S502" s="95"/>
      <c r="T502" s="95"/>
      <c r="U502" s="95"/>
      <c r="V502" s="95"/>
      <c r="W502" s="95"/>
      <c r="X502" s="95"/>
      <c r="Y502" s="95"/>
      <c r="Z502" s="95"/>
    </row>
    <row r="503" spans="1:26" ht="12.75" customHeight="1">
      <c r="A503" s="95"/>
      <c r="B503" s="95"/>
      <c r="C503" s="95"/>
      <c r="D503" s="95"/>
      <c r="E503" s="95"/>
      <c r="F503" s="95"/>
      <c r="G503" s="95"/>
      <c r="H503" s="95"/>
      <c r="I503" s="95"/>
      <c r="J503" s="95"/>
      <c r="K503" s="95"/>
      <c r="L503" s="95"/>
      <c r="M503" s="95"/>
      <c r="N503" s="95"/>
      <c r="O503" s="95"/>
      <c r="P503" s="95"/>
      <c r="Q503" s="95"/>
      <c r="R503" s="95"/>
      <c r="S503" s="95"/>
      <c r="T503" s="95"/>
      <c r="U503" s="95"/>
      <c r="V503" s="95"/>
      <c r="W503" s="95"/>
      <c r="X503" s="95"/>
      <c r="Y503" s="95"/>
      <c r="Z503" s="95"/>
    </row>
    <row r="504" spans="1:26" ht="12.75" customHeight="1">
      <c r="A504" s="95"/>
      <c r="B504" s="95"/>
      <c r="C504" s="95"/>
      <c r="D504" s="95"/>
      <c r="E504" s="95"/>
      <c r="F504" s="95"/>
      <c r="G504" s="95"/>
      <c r="H504" s="95"/>
      <c r="I504" s="95"/>
      <c r="J504" s="95"/>
      <c r="K504" s="95"/>
      <c r="L504" s="95"/>
      <c r="M504" s="95"/>
      <c r="N504" s="95"/>
      <c r="O504" s="95"/>
      <c r="P504" s="95"/>
      <c r="Q504" s="95"/>
      <c r="R504" s="95"/>
      <c r="S504" s="95"/>
      <c r="T504" s="95"/>
      <c r="U504" s="95"/>
      <c r="V504" s="95"/>
      <c r="W504" s="95"/>
      <c r="X504" s="95"/>
      <c r="Y504" s="95"/>
      <c r="Z504" s="95"/>
    </row>
    <row r="505" spans="1:26" ht="12.75" customHeight="1">
      <c r="A505" s="95"/>
      <c r="B505" s="95"/>
      <c r="C505" s="95"/>
      <c r="D505" s="95"/>
      <c r="E505" s="95"/>
      <c r="F505" s="95"/>
      <c r="G505" s="95"/>
      <c r="H505" s="95"/>
      <c r="I505" s="95"/>
      <c r="J505" s="95"/>
      <c r="K505" s="95"/>
      <c r="L505" s="95"/>
      <c r="M505" s="95"/>
      <c r="N505" s="95"/>
      <c r="O505" s="95"/>
      <c r="P505" s="95"/>
      <c r="Q505" s="95"/>
      <c r="R505" s="95"/>
      <c r="S505" s="95"/>
      <c r="T505" s="95"/>
      <c r="U505" s="95"/>
      <c r="V505" s="95"/>
      <c r="W505" s="95"/>
      <c r="X505" s="95"/>
      <c r="Y505" s="95"/>
      <c r="Z505" s="95"/>
    </row>
    <row r="506" spans="1:26" ht="12.75" customHeight="1">
      <c r="A506" s="95"/>
      <c r="B506" s="95"/>
      <c r="C506" s="95"/>
      <c r="D506" s="95"/>
      <c r="E506" s="95"/>
      <c r="F506" s="95"/>
      <c r="G506" s="95"/>
      <c r="H506" s="95"/>
      <c r="I506" s="95"/>
      <c r="J506" s="95"/>
      <c r="K506" s="95"/>
      <c r="L506" s="95"/>
      <c r="M506" s="95"/>
      <c r="N506" s="95"/>
      <c r="O506" s="95"/>
      <c r="P506" s="95"/>
      <c r="Q506" s="95"/>
      <c r="R506" s="95"/>
      <c r="S506" s="95"/>
      <c r="T506" s="95"/>
      <c r="U506" s="95"/>
      <c r="V506" s="95"/>
      <c r="W506" s="95"/>
      <c r="X506" s="95"/>
      <c r="Y506" s="95"/>
      <c r="Z506" s="95"/>
    </row>
    <row r="507" spans="1:26" ht="12.75" customHeight="1">
      <c r="A507" s="95"/>
      <c r="B507" s="95"/>
      <c r="C507" s="95"/>
      <c r="D507" s="95"/>
      <c r="E507" s="95"/>
      <c r="F507" s="95"/>
      <c r="G507" s="95"/>
      <c r="H507" s="95"/>
      <c r="I507" s="95"/>
      <c r="J507" s="95"/>
      <c r="K507" s="95"/>
      <c r="L507" s="95"/>
      <c r="M507" s="95"/>
      <c r="N507" s="95"/>
      <c r="O507" s="95"/>
      <c r="P507" s="95"/>
      <c r="Q507" s="95"/>
      <c r="R507" s="95"/>
      <c r="S507" s="95"/>
      <c r="T507" s="95"/>
      <c r="U507" s="95"/>
      <c r="V507" s="95"/>
      <c r="W507" s="95"/>
      <c r="X507" s="95"/>
      <c r="Y507" s="95"/>
      <c r="Z507" s="95"/>
    </row>
    <row r="508" spans="1:26" ht="12.75" customHeight="1">
      <c r="A508" s="95"/>
      <c r="B508" s="95"/>
      <c r="C508" s="95"/>
      <c r="D508" s="95"/>
      <c r="E508" s="95"/>
      <c r="F508" s="95"/>
      <c r="G508" s="95"/>
      <c r="H508" s="95"/>
      <c r="I508" s="95"/>
      <c r="J508" s="95"/>
      <c r="K508" s="95"/>
      <c r="L508" s="95"/>
      <c r="M508" s="95"/>
      <c r="N508" s="95"/>
      <c r="O508" s="95"/>
      <c r="P508" s="95"/>
      <c r="Q508" s="95"/>
      <c r="R508" s="95"/>
      <c r="S508" s="95"/>
      <c r="T508" s="95"/>
      <c r="U508" s="95"/>
      <c r="V508" s="95"/>
      <c r="W508" s="95"/>
      <c r="X508" s="95"/>
      <c r="Y508" s="95"/>
      <c r="Z508" s="95"/>
    </row>
    <row r="509" spans="1:26" ht="12.75" customHeight="1">
      <c r="A509" s="95"/>
      <c r="B509" s="95"/>
      <c r="C509" s="95"/>
      <c r="D509" s="95"/>
      <c r="E509" s="95"/>
      <c r="F509" s="95"/>
      <c r="G509" s="95"/>
      <c r="H509" s="95"/>
      <c r="I509" s="95"/>
      <c r="J509" s="95"/>
      <c r="K509" s="95"/>
      <c r="L509" s="95"/>
      <c r="M509" s="95"/>
      <c r="N509" s="95"/>
      <c r="O509" s="95"/>
      <c r="P509" s="95"/>
      <c r="Q509" s="95"/>
      <c r="R509" s="95"/>
      <c r="S509" s="95"/>
      <c r="T509" s="95"/>
      <c r="U509" s="95"/>
      <c r="V509" s="95"/>
      <c r="W509" s="95"/>
      <c r="X509" s="95"/>
      <c r="Y509" s="95"/>
      <c r="Z509" s="95"/>
    </row>
    <row r="510" spans="1:26" ht="12.75" customHeight="1">
      <c r="A510" s="95"/>
      <c r="B510" s="95"/>
      <c r="C510" s="95"/>
      <c r="D510" s="95"/>
      <c r="E510" s="95"/>
      <c r="F510" s="95"/>
      <c r="G510" s="95"/>
      <c r="H510" s="95"/>
      <c r="I510" s="95"/>
      <c r="J510" s="95"/>
      <c r="K510" s="95"/>
      <c r="L510" s="95"/>
      <c r="M510" s="95"/>
      <c r="N510" s="95"/>
      <c r="O510" s="95"/>
      <c r="P510" s="95"/>
      <c r="Q510" s="95"/>
      <c r="R510" s="95"/>
      <c r="S510" s="95"/>
      <c r="T510" s="95"/>
      <c r="U510" s="95"/>
      <c r="V510" s="95"/>
      <c r="W510" s="95"/>
      <c r="X510" s="95"/>
      <c r="Y510" s="95"/>
      <c r="Z510" s="95"/>
    </row>
    <row r="511" spans="1:26" ht="12.75" customHeight="1">
      <c r="A511" s="95"/>
      <c r="B511" s="95"/>
      <c r="C511" s="95"/>
      <c r="D511" s="95"/>
      <c r="E511" s="95"/>
      <c r="F511" s="95"/>
      <c r="G511" s="95"/>
      <c r="H511" s="95"/>
      <c r="I511" s="95"/>
      <c r="J511" s="95"/>
      <c r="K511" s="95"/>
      <c r="L511" s="95"/>
      <c r="M511" s="95"/>
      <c r="N511" s="95"/>
      <c r="O511" s="95"/>
      <c r="P511" s="95"/>
      <c r="Q511" s="95"/>
      <c r="R511" s="95"/>
      <c r="S511" s="95"/>
      <c r="T511" s="95"/>
      <c r="U511" s="95"/>
      <c r="V511" s="95"/>
      <c r="W511" s="95"/>
      <c r="X511" s="95"/>
      <c r="Y511" s="95"/>
      <c r="Z511" s="95"/>
    </row>
    <row r="512" spans="1:26" ht="12.75" customHeight="1">
      <c r="A512" s="95"/>
      <c r="B512" s="95"/>
      <c r="C512" s="95"/>
      <c r="D512" s="95"/>
      <c r="E512" s="95"/>
      <c r="F512" s="95"/>
      <c r="G512" s="95"/>
      <c r="H512" s="95"/>
      <c r="I512" s="95"/>
      <c r="J512" s="95"/>
      <c r="K512" s="95"/>
      <c r="L512" s="95"/>
      <c r="M512" s="95"/>
      <c r="N512" s="95"/>
      <c r="O512" s="95"/>
      <c r="P512" s="95"/>
      <c r="Q512" s="95"/>
      <c r="R512" s="95"/>
      <c r="S512" s="95"/>
      <c r="T512" s="95"/>
      <c r="U512" s="95"/>
      <c r="V512" s="95"/>
      <c r="W512" s="95"/>
      <c r="X512" s="95"/>
      <c r="Y512" s="95"/>
      <c r="Z512" s="95"/>
    </row>
    <row r="513" spans="1:26" ht="12.75" customHeight="1">
      <c r="A513" s="95"/>
      <c r="B513" s="95"/>
      <c r="C513" s="95"/>
      <c r="D513" s="95"/>
      <c r="E513" s="95"/>
      <c r="F513" s="95"/>
      <c r="G513" s="95"/>
      <c r="H513" s="95"/>
      <c r="I513" s="95"/>
      <c r="J513" s="95"/>
      <c r="K513" s="95"/>
      <c r="L513" s="95"/>
      <c r="M513" s="95"/>
      <c r="N513" s="95"/>
      <c r="O513" s="95"/>
      <c r="P513" s="95"/>
      <c r="Q513" s="95"/>
      <c r="R513" s="95"/>
      <c r="S513" s="95"/>
      <c r="T513" s="95"/>
      <c r="U513" s="95"/>
      <c r="V513" s="95"/>
      <c r="W513" s="95"/>
      <c r="X513" s="95"/>
      <c r="Y513" s="95"/>
      <c r="Z513" s="95"/>
    </row>
    <row r="514" spans="1:26" ht="12.75" customHeight="1">
      <c r="A514" s="95"/>
      <c r="B514" s="95"/>
      <c r="C514" s="95"/>
      <c r="D514" s="95"/>
      <c r="E514" s="95"/>
      <c r="F514" s="95"/>
      <c r="G514" s="95"/>
      <c r="H514" s="95"/>
      <c r="I514" s="95"/>
      <c r="J514" s="95"/>
      <c r="K514" s="95"/>
      <c r="L514" s="95"/>
      <c r="M514" s="95"/>
      <c r="N514" s="95"/>
      <c r="O514" s="95"/>
      <c r="P514" s="95"/>
      <c r="Q514" s="95"/>
      <c r="R514" s="95"/>
      <c r="S514" s="95"/>
      <c r="T514" s="95"/>
      <c r="U514" s="95"/>
      <c r="V514" s="95"/>
      <c r="W514" s="95"/>
      <c r="X514" s="95"/>
      <c r="Y514" s="95"/>
      <c r="Z514" s="95"/>
    </row>
    <row r="515" spans="1:26" ht="12.75" customHeight="1">
      <c r="A515" s="95"/>
      <c r="B515" s="95"/>
      <c r="C515" s="95"/>
      <c r="D515" s="95"/>
      <c r="E515" s="95"/>
      <c r="F515" s="95"/>
      <c r="G515" s="95"/>
      <c r="H515" s="95"/>
      <c r="I515" s="95"/>
      <c r="J515" s="95"/>
      <c r="K515" s="95"/>
      <c r="L515" s="95"/>
      <c r="M515" s="95"/>
      <c r="N515" s="95"/>
      <c r="O515" s="95"/>
      <c r="P515" s="95"/>
      <c r="Q515" s="95"/>
      <c r="R515" s="95"/>
      <c r="S515" s="95"/>
      <c r="T515" s="95"/>
      <c r="U515" s="95"/>
      <c r="V515" s="95"/>
      <c r="W515" s="95"/>
      <c r="X515" s="95"/>
      <c r="Y515" s="95"/>
      <c r="Z515" s="95"/>
    </row>
    <row r="516" spans="1:26" ht="12.75" customHeight="1">
      <c r="A516" s="95"/>
      <c r="B516" s="95"/>
      <c r="C516" s="95"/>
      <c r="D516" s="95"/>
      <c r="E516" s="95"/>
      <c r="F516" s="95"/>
      <c r="G516" s="95"/>
      <c r="H516" s="95"/>
      <c r="I516" s="95"/>
      <c r="J516" s="95"/>
      <c r="K516" s="95"/>
      <c r="L516" s="95"/>
      <c r="M516" s="95"/>
      <c r="N516" s="95"/>
      <c r="O516" s="95"/>
      <c r="P516" s="95"/>
      <c r="Q516" s="95"/>
      <c r="R516" s="95"/>
      <c r="S516" s="95"/>
      <c r="T516" s="95"/>
      <c r="U516" s="95"/>
      <c r="V516" s="95"/>
      <c r="W516" s="95"/>
      <c r="X516" s="95"/>
      <c r="Y516" s="95"/>
      <c r="Z516" s="95"/>
    </row>
    <row r="517" spans="1:26" ht="12.75" customHeight="1">
      <c r="A517" s="95"/>
      <c r="B517" s="95"/>
      <c r="C517" s="95"/>
      <c r="D517" s="95"/>
      <c r="E517" s="95"/>
      <c r="F517" s="95"/>
      <c r="G517" s="95"/>
      <c r="H517" s="95"/>
      <c r="I517" s="95"/>
      <c r="J517" s="95"/>
      <c r="K517" s="95"/>
      <c r="L517" s="95"/>
      <c r="M517" s="95"/>
      <c r="N517" s="95"/>
      <c r="O517" s="95"/>
      <c r="P517" s="95"/>
      <c r="Q517" s="95"/>
      <c r="R517" s="95"/>
      <c r="S517" s="95"/>
      <c r="T517" s="95"/>
      <c r="U517" s="95"/>
      <c r="V517" s="95"/>
      <c r="W517" s="95"/>
      <c r="X517" s="95"/>
      <c r="Y517" s="95"/>
      <c r="Z517" s="95"/>
    </row>
    <row r="518" spans="1:26" ht="12.75" customHeight="1">
      <c r="A518" s="95"/>
      <c r="B518" s="95"/>
      <c r="C518" s="95"/>
      <c r="D518" s="95"/>
      <c r="E518" s="95"/>
      <c r="F518" s="95"/>
      <c r="G518" s="95"/>
      <c r="H518" s="95"/>
      <c r="I518" s="95"/>
      <c r="J518" s="95"/>
      <c r="K518" s="95"/>
      <c r="L518" s="95"/>
      <c r="M518" s="95"/>
      <c r="N518" s="95"/>
      <c r="O518" s="95"/>
      <c r="P518" s="95"/>
      <c r="Q518" s="95"/>
      <c r="R518" s="95"/>
      <c r="S518" s="95"/>
      <c r="T518" s="95"/>
      <c r="U518" s="95"/>
      <c r="V518" s="95"/>
      <c r="W518" s="95"/>
      <c r="X518" s="95"/>
      <c r="Y518" s="95"/>
      <c r="Z518" s="95"/>
    </row>
    <row r="519" spans="1:26" ht="12.75" customHeight="1">
      <c r="A519" s="95"/>
      <c r="B519" s="95"/>
      <c r="C519" s="95"/>
      <c r="D519" s="95"/>
      <c r="E519" s="95"/>
      <c r="F519" s="95"/>
      <c r="G519" s="95"/>
      <c r="H519" s="95"/>
      <c r="I519" s="95"/>
      <c r="J519" s="95"/>
      <c r="K519" s="95"/>
      <c r="L519" s="95"/>
      <c r="M519" s="95"/>
      <c r="N519" s="95"/>
      <c r="O519" s="95"/>
      <c r="P519" s="95"/>
      <c r="Q519" s="95"/>
      <c r="R519" s="95"/>
      <c r="S519" s="95"/>
      <c r="T519" s="95"/>
      <c r="U519" s="95"/>
      <c r="V519" s="95"/>
      <c r="W519" s="95"/>
      <c r="X519" s="95"/>
      <c r="Y519" s="95"/>
      <c r="Z519" s="95"/>
    </row>
    <row r="520" spans="1:26" ht="12.75" customHeight="1">
      <c r="A520" s="95"/>
      <c r="B520" s="95"/>
      <c r="C520" s="95"/>
      <c r="D520" s="95"/>
      <c r="E520" s="95"/>
      <c r="F520" s="95"/>
      <c r="G520" s="95"/>
      <c r="H520" s="95"/>
      <c r="I520" s="95"/>
      <c r="J520" s="95"/>
      <c r="K520" s="95"/>
      <c r="L520" s="95"/>
      <c r="M520" s="95"/>
      <c r="N520" s="95"/>
      <c r="O520" s="95"/>
      <c r="P520" s="95"/>
      <c r="Q520" s="95"/>
      <c r="R520" s="95"/>
      <c r="S520" s="95"/>
      <c r="T520" s="95"/>
      <c r="U520" s="95"/>
      <c r="V520" s="95"/>
      <c r="W520" s="95"/>
      <c r="X520" s="95"/>
      <c r="Y520" s="95"/>
      <c r="Z520" s="95"/>
    </row>
    <row r="521" spans="1:26" ht="12.75" customHeight="1">
      <c r="A521" s="95"/>
      <c r="B521" s="95"/>
      <c r="C521" s="95"/>
      <c r="D521" s="95"/>
      <c r="E521" s="95"/>
      <c r="F521" s="95"/>
      <c r="G521" s="95"/>
      <c r="H521" s="95"/>
      <c r="I521" s="95"/>
      <c r="J521" s="95"/>
      <c r="K521" s="95"/>
      <c r="L521" s="95"/>
      <c r="M521" s="95"/>
      <c r="N521" s="95"/>
      <c r="O521" s="95"/>
      <c r="P521" s="95"/>
      <c r="Q521" s="95"/>
      <c r="R521" s="95"/>
      <c r="S521" s="95"/>
      <c r="T521" s="95"/>
      <c r="U521" s="95"/>
      <c r="V521" s="95"/>
      <c r="W521" s="95"/>
      <c r="X521" s="95"/>
      <c r="Y521" s="95"/>
      <c r="Z521" s="95"/>
    </row>
    <row r="522" spans="1:26" ht="12.75" customHeight="1">
      <c r="A522" s="95"/>
      <c r="B522" s="95"/>
      <c r="C522" s="95"/>
      <c r="D522" s="95"/>
      <c r="E522" s="95"/>
      <c r="F522" s="95"/>
      <c r="G522" s="95"/>
      <c r="H522" s="95"/>
      <c r="I522" s="95"/>
      <c r="J522" s="95"/>
      <c r="K522" s="95"/>
      <c r="L522" s="95"/>
      <c r="M522" s="95"/>
      <c r="N522" s="95"/>
      <c r="O522" s="95"/>
      <c r="P522" s="95"/>
      <c r="Q522" s="95"/>
      <c r="R522" s="95"/>
      <c r="S522" s="95"/>
      <c r="T522" s="95"/>
      <c r="U522" s="95"/>
      <c r="V522" s="95"/>
      <c r="W522" s="95"/>
      <c r="X522" s="95"/>
      <c r="Y522" s="95"/>
      <c r="Z522" s="95"/>
    </row>
    <row r="523" spans="1:26" ht="12.75" customHeight="1">
      <c r="A523" s="95"/>
      <c r="B523" s="95"/>
      <c r="C523" s="95"/>
      <c r="D523" s="95"/>
      <c r="E523" s="95"/>
      <c r="F523" s="95"/>
      <c r="G523" s="95"/>
      <c r="H523" s="95"/>
      <c r="I523" s="95"/>
      <c r="J523" s="95"/>
      <c r="K523" s="95"/>
      <c r="L523" s="95"/>
      <c r="M523" s="95"/>
      <c r="N523" s="95"/>
      <c r="O523" s="95"/>
      <c r="P523" s="95"/>
      <c r="Q523" s="95"/>
      <c r="R523" s="95"/>
      <c r="S523" s="95"/>
      <c r="T523" s="95"/>
      <c r="U523" s="95"/>
      <c r="V523" s="95"/>
      <c r="W523" s="95"/>
      <c r="X523" s="95"/>
      <c r="Y523" s="95"/>
      <c r="Z523" s="95"/>
    </row>
    <row r="524" spans="1:26" ht="12.75" customHeight="1">
      <c r="A524" s="95"/>
      <c r="B524" s="95"/>
      <c r="C524" s="95"/>
      <c r="D524" s="95"/>
      <c r="E524" s="95"/>
      <c r="F524" s="95"/>
      <c r="G524" s="95"/>
      <c r="H524" s="95"/>
      <c r="I524" s="95"/>
      <c r="J524" s="95"/>
      <c r="K524" s="95"/>
      <c r="L524" s="95"/>
      <c r="M524" s="95"/>
      <c r="N524" s="95"/>
      <c r="O524" s="95"/>
      <c r="P524" s="95"/>
      <c r="Q524" s="95"/>
      <c r="R524" s="95"/>
      <c r="S524" s="95"/>
      <c r="T524" s="95"/>
      <c r="U524" s="95"/>
      <c r="V524" s="95"/>
      <c r="W524" s="95"/>
      <c r="X524" s="95"/>
      <c r="Y524" s="95"/>
      <c r="Z524" s="95"/>
    </row>
    <row r="525" spans="1:26" ht="12.75" customHeight="1">
      <c r="A525" s="95"/>
      <c r="B525" s="95"/>
      <c r="C525" s="95"/>
      <c r="D525" s="95"/>
      <c r="E525" s="95"/>
      <c r="F525" s="95"/>
      <c r="G525" s="95"/>
      <c r="H525" s="95"/>
      <c r="I525" s="95"/>
      <c r="J525" s="95"/>
      <c r="K525" s="95"/>
      <c r="L525" s="95"/>
      <c r="M525" s="95"/>
      <c r="N525" s="95"/>
      <c r="O525" s="95"/>
      <c r="P525" s="95"/>
      <c r="Q525" s="95"/>
      <c r="R525" s="95"/>
      <c r="S525" s="95"/>
      <c r="T525" s="95"/>
      <c r="U525" s="95"/>
      <c r="V525" s="95"/>
      <c r="W525" s="95"/>
      <c r="X525" s="95"/>
      <c r="Y525" s="95"/>
      <c r="Z525" s="95"/>
    </row>
    <row r="526" spans="1:26" ht="12.75" customHeight="1">
      <c r="A526" s="95"/>
      <c r="B526" s="95"/>
      <c r="C526" s="95"/>
      <c r="D526" s="95"/>
      <c r="E526" s="95"/>
      <c r="F526" s="95"/>
      <c r="G526" s="95"/>
      <c r="H526" s="95"/>
      <c r="I526" s="95"/>
      <c r="J526" s="95"/>
      <c r="K526" s="95"/>
      <c r="L526" s="95"/>
      <c r="M526" s="95"/>
      <c r="N526" s="95"/>
      <c r="O526" s="95"/>
      <c r="P526" s="95"/>
      <c r="Q526" s="95"/>
      <c r="R526" s="95"/>
      <c r="S526" s="95"/>
      <c r="T526" s="95"/>
      <c r="U526" s="95"/>
      <c r="V526" s="95"/>
      <c r="W526" s="95"/>
      <c r="X526" s="95"/>
      <c r="Y526" s="95"/>
      <c r="Z526" s="95"/>
    </row>
    <row r="527" spans="1:26" ht="12.75" customHeight="1">
      <c r="A527" s="95"/>
      <c r="B527" s="95"/>
      <c r="C527" s="95"/>
      <c r="D527" s="95"/>
      <c r="E527" s="95"/>
      <c r="F527" s="95"/>
      <c r="G527" s="95"/>
      <c r="H527" s="95"/>
      <c r="I527" s="95"/>
      <c r="J527" s="95"/>
      <c r="K527" s="95"/>
      <c r="L527" s="95"/>
      <c r="M527" s="95"/>
      <c r="N527" s="95"/>
      <c r="O527" s="95"/>
      <c r="P527" s="95"/>
      <c r="Q527" s="95"/>
      <c r="R527" s="95"/>
      <c r="S527" s="95"/>
      <c r="T527" s="95"/>
      <c r="U527" s="95"/>
      <c r="V527" s="95"/>
      <c r="W527" s="95"/>
      <c r="X527" s="95"/>
      <c r="Y527" s="95"/>
      <c r="Z527" s="95"/>
    </row>
    <row r="528" spans="1:26" ht="12.75" customHeight="1">
      <c r="A528" s="95"/>
      <c r="B528" s="95"/>
      <c r="C528" s="95"/>
      <c r="D528" s="95"/>
      <c r="E528" s="95"/>
      <c r="F528" s="95"/>
      <c r="G528" s="95"/>
      <c r="H528" s="95"/>
      <c r="I528" s="95"/>
      <c r="J528" s="95"/>
      <c r="K528" s="95"/>
      <c r="L528" s="95"/>
      <c r="M528" s="95"/>
      <c r="N528" s="95"/>
      <c r="O528" s="95"/>
      <c r="P528" s="95"/>
      <c r="Q528" s="95"/>
      <c r="R528" s="95"/>
      <c r="S528" s="95"/>
      <c r="T528" s="95"/>
      <c r="U528" s="95"/>
      <c r="V528" s="95"/>
      <c r="W528" s="95"/>
      <c r="X528" s="95"/>
      <c r="Y528" s="95"/>
      <c r="Z528" s="95"/>
    </row>
    <row r="529" spans="1:26" ht="12.75" customHeight="1">
      <c r="A529" s="95"/>
      <c r="B529" s="95"/>
      <c r="C529" s="95"/>
      <c r="D529" s="95"/>
      <c r="E529" s="95"/>
      <c r="F529" s="95"/>
      <c r="G529" s="95"/>
      <c r="H529" s="95"/>
      <c r="I529" s="95"/>
      <c r="J529" s="95"/>
      <c r="K529" s="95"/>
      <c r="L529" s="95"/>
      <c r="M529" s="95"/>
      <c r="N529" s="95"/>
      <c r="O529" s="95"/>
      <c r="P529" s="95"/>
      <c r="Q529" s="95"/>
      <c r="R529" s="95"/>
      <c r="S529" s="95"/>
      <c r="T529" s="95"/>
      <c r="U529" s="95"/>
      <c r="V529" s="95"/>
      <c r="W529" s="95"/>
      <c r="X529" s="95"/>
      <c r="Y529" s="95"/>
      <c r="Z529" s="95"/>
    </row>
    <row r="530" spans="1:26" ht="12.75" customHeight="1">
      <c r="A530" s="95"/>
      <c r="B530" s="95"/>
      <c r="C530" s="95"/>
      <c r="D530" s="95"/>
      <c r="E530" s="95"/>
      <c r="F530" s="95"/>
      <c r="G530" s="95"/>
      <c r="H530" s="95"/>
      <c r="I530" s="95"/>
      <c r="J530" s="95"/>
      <c r="K530" s="95"/>
      <c r="L530" s="95"/>
      <c r="M530" s="95"/>
      <c r="N530" s="95"/>
      <c r="O530" s="95"/>
      <c r="P530" s="95"/>
      <c r="Q530" s="95"/>
      <c r="R530" s="95"/>
      <c r="S530" s="95"/>
      <c r="T530" s="95"/>
      <c r="U530" s="95"/>
      <c r="V530" s="95"/>
      <c r="W530" s="95"/>
      <c r="X530" s="95"/>
      <c r="Y530" s="95"/>
      <c r="Z530" s="95"/>
    </row>
    <row r="531" spans="1:26" ht="12.75" customHeight="1">
      <c r="A531" s="95"/>
      <c r="B531" s="95"/>
      <c r="C531" s="95"/>
      <c r="D531" s="95"/>
      <c r="E531" s="95"/>
      <c r="F531" s="95"/>
      <c r="G531" s="95"/>
      <c r="H531" s="95"/>
      <c r="I531" s="95"/>
      <c r="J531" s="95"/>
      <c r="K531" s="95"/>
      <c r="L531" s="95"/>
      <c r="M531" s="95"/>
      <c r="N531" s="95"/>
      <c r="O531" s="95"/>
      <c r="P531" s="95"/>
      <c r="Q531" s="95"/>
      <c r="R531" s="95"/>
      <c r="S531" s="95"/>
      <c r="T531" s="95"/>
      <c r="U531" s="95"/>
      <c r="V531" s="95"/>
      <c r="W531" s="95"/>
      <c r="X531" s="95"/>
      <c r="Y531" s="95"/>
      <c r="Z531" s="95"/>
    </row>
    <row r="532" spans="1:26" ht="12.75" customHeight="1">
      <c r="A532" s="95"/>
      <c r="B532" s="95"/>
      <c r="C532" s="95"/>
      <c r="D532" s="95"/>
      <c r="E532" s="95"/>
      <c r="F532" s="95"/>
      <c r="G532" s="95"/>
      <c r="H532" s="95"/>
      <c r="I532" s="95"/>
      <c r="J532" s="95"/>
      <c r="K532" s="95"/>
      <c r="L532" s="95"/>
      <c r="M532" s="95"/>
      <c r="N532" s="95"/>
      <c r="O532" s="95"/>
      <c r="P532" s="95"/>
      <c r="Q532" s="95"/>
      <c r="R532" s="95"/>
      <c r="S532" s="95"/>
      <c r="T532" s="95"/>
      <c r="U532" s="95"/>
      <c r="V532" s="95"/>
      <c r="W532" s="95"/>
      <c r="X532" s="95"/>
      <c r="Y532" s="95"/>
      <c r="Z532" s="95"/>
    </row>
    <row r="533" spans="1:26" ht="12.75" customHeight="1">
      <c r="A533" s="95"/>
      <c r="B533" s="95"/>
      <c r="C533" s="95"/>
      <c r="D533" s="95"/>
      <c r="E533" s="95"/>
      <c r="F533" s="95"/>
      <c r="G533" s="95"/>
      <c r="H533" s="95"/>
      <c r="I533" s="95"/>
      <c r="J533" s="95"/>
      <c r="K533" s="95"/>
      <c r="L533" s="95"/>
      <c r="M533" s="95"/>
      <c r="N533" s="95"/>
      <c r="O533" s="95"/>
      <c r="P533" s="95"/>
      <c r="Q533" s="95"/>
      <c r="R533" s="95"/>
      <c r="S533" s="95"/>
      <c r="T533" s="95"/>
      <c r="U533" s="95"/>
      <c r="V533" s="95"/>
      <c r="W533" s="95"/>
      <c r="X533" s="95"/>
      <c r="Y533" s="95"/>
      <c r="Z533" s="95"/>
    </row>
    <row r="534" spans="1:26" ht="12.75" customHeight="1">
      <c r="A534" s="95"/>
      <c r="B534" s="95"/>
      <c r="C534" s="95"/>
      <c r="D534" s="95"/>
      <c r="E534" s="95"/>
      <c r="F534" s="95"/>
      <c r="G534" s="95"/>
      <c r="H534" s="95"/>
      <c r="I534" s="95"/>
      <c r="J534" s="95"/>
      <c r="K534" s="95"/>
      <c r="L534" s="95"/>
      <c r="M534" s="95"/>
      <c r="N534" s="95"/>
      <c r="O534" s="95"/>
      <c r="P534" s="95"/>
      <c r="Q534" s="95"/>
      <c r="R534" s="95"/>
      <c r="S534" s="95"/>
      <c r="T534" s="95"/>
      <c r="U534" s="95"/>
      <c r="V534" s="95"/>
      <c r="W534" s="95"/>
      <c r="X534" s="95"/>
      <c r="Y534" s="95"/>
      <c r="Z534" s="95"/>
    </row>
    <row r="535" spans="1:26" ht="12.75" customHeight="1">
      <c r="A535" s="95"/>
      <c r="B535" s="95"/>
      <c r="C535" s="95"/>
      <c r="D535" s="95"/>
      <c r="E535" s="95"/>
      <c r="F535" s="95"/>
      <c r="G535" s="95"/>
      <c r="H535" s="95"/>
      <c r="I535" s="95"/>
      <c r="J535" s="95"/>
      <c r="K535" s="95"/>
      <c r="L535" s="95"/>
      <c r="M535" s="95"/>
      <c r="N535" s="95"/>
      <c r="O535" s="95"/>
      <c r="P535" s="95"/>
      <c r="Q535" s="95"/>
      <c r="R535" s="95"/>
      <c r="S535" s="95"/>
      <c r="T535" s="95"/>
      <c r="U535" s="95"/>
      <c r="V535" s="95"/>
      <c r="W535" s="95"/>
      <c r="X535" s="95"/>
      <c r="Y535" s="95"/>
      <c r="Z535" s="95"/>
    </row>
    <row r="536" spans="1:26" ht="12.75" customHeight="1">
      <c r="A536" s="95"/>
      <c r="B536" s="95"/>
      <c r="C536" s="95"/>
      <c r="D536" s="95"/>
      <c r="E536" s="95"/>
      <c r="F536" s="95"/>
      <c r="G536" s="95"/>
      <c r="H536" s="95"/>
      <c r="I536" s="95"/>
      <c r="J536" s="95"/>
      <c r="K536" s="95"/>
      <c r="L536" s="95"/>
      <c r="M536" s="95"/>
      <c r="N536" s="95"/>
      <c r="O536" s="95"/>
      <c r="P536" s="95"/>
      <c r="Q536" s="95"/>
      <c r="R536" s="95"/>
      <c r="S536" s="95"/>
      <c r="T536" s="95"/>
      <c r="U536" s="95"/>
      <c r="V536" s="95"/>
      <c r="W536" s="95"/>
      <c r="X536" s="95"/>
      <c r="Y536" s="95"/>
      <c r="Z536" s="95"/>
    </row>
    <row r="537" spans="1:26" ht="12.75" customHeight="1">
      <c r="A537" s="95"/>
      <c r="B537" s="95"/>
      <c r="C537" s="95"/>
      <c r="D537" s="95"/>
      <c r="E537" s="95"/>
      <c r="F537" s="95"/>
      <c r="G537" s="95"/>
      <c r="H537" s="95"/>
      <c r="I537" s="95"/>
      <c r="J537" s="95"/>
      <c r="K537" s="95"/>
      <c r="L537" s="95"/>
      <c r="M537" s="95"/>
      <c r="N537" s="95"/>
      <c r="O537" s="95"/>
      <c r="P537" s="95"/>
      <c r="Q537" s="95"/>
      <c r="R537" s="95"/>
      <c r="S537" s="95"/>
      <c r="T537" s="95"/>
      <c r="U537" s="95"/>
      <c r="V537" s="95"/>
      <c r="W537" s="95"/>
      <c r="X537" s="95"/>
      <c r="Y537" s="95"/>
      <c r="Z537" s="95"/>
    </row>
    <row r="538" spans="1:26" ht="12.75" customHeight="1">
      <c r="A538" s="95"/>
      <c r="B538" s="95"/>
      <c r="C538" s="95"/>
      <c r="D538" s="95"/>
      <c r="E538" s="95"/>
      <c r="F538" s="95"/>
      <c r="G538" s="95"/>
      <c r="H538" s="95"/>
      <c r="I538" s="95"/>
      <c r="J538" s="95"/>
      <c r="K538" s="95"/>
      <c r="L538" s="95"/>
      <c r="M538" s="95"/>
      <c r="N538" s="95"/>
      <c r="O538" s="95"/>
      <c r="P538" s="95"/>
      <c r="Q538" s="95"/>
      <c r="R538" s="95"/>
      <c r="S538" s="95"/>
      <c r="T538" s="95"/>
      <c r="U538" s="95"/>
      <c r="V538" s="95"/>
      <c r="W538" s="95"/>
      <c r="X538" s="95"/>
      <c r="Y538" s="95"/>
      <c r="Z538" s="95"/>
    </row>
    <row r="539" spans="1:26" ht="12.75" customHeight="1">
      <c r="A539" s="95"/>
      <c r="B539" s="95"/>
      <c r="C539" s="95"/>
      <c r="D539" s="95"/>
      <c r="E539" s="95"/>
      <c r="F539" s="95"/>
      <c r="G539" s="95"/>
      <c r="H539" s="95"/>
      <c r="I539" s="95"/>
      <c r="J539" s="95"/>
      <c r="K539" s="95"/>
      <c r="L539" s="95"/>
      <c r="M539" s="95"/>
      <c r="N539" s="95"/>
      <c r="O539" s="95"/>
      <c r="P539" s="95"/>
      <c r="Q539" s="95"/>
      <c r="R539" s="95"/>
      <c r="S539" s="95"/>
      <c r="T539" s="95"/>
      <c r="U539" s="95"/>
      <c r="V539" s="95"/>
      <c r="W539" s="95"/>
      <c r="X539" s="95"/>
      <c r="Y539" s="95"/>
      <c r="Z539" s="95"/>
    </row>
    <row r="540" spans="1:26" ht="12.75" customHeight="1">
      <c r="A540" s="95"/>
      <c r="B540" s="95"/>
      <c r="C540" s="95"/>
      <c r="D540" s="95"/>
      <c r="E540" s="95"/>
      <c r="F540" s="95"/>
      <c r="G540" s="95"/>
      <c r="H540" s="95"/>
      <c r="I540" s="95"/>
      <c r="J540" s="95"/>
      <c r="K540" s="95"/>
      <c r="L540" s="95"/>
      <c r="M540" s="95"/>
      <c r="N540" s="95"/>
      <c r="O540" s="95"/>
      <c r="P540" s="95"/>
      <c r="Q540" s="95"/>
      <c r="R540" s="95"/>
      <c r="S540" s="95"/>
      <c r="T540" s="95"/>
      <c r="U540" s="95"/>
      <c r="V540" s="95"/>
      <c r="W540" s="95"/>
      <c r="X540" s="95"/>
      <c r="Y540" s="95"/>
      <c r="Z540" s="95"/>
    </row>
    <row r="541" spans="1:26" ht="12.75" customHeight="1">
      <c r="A541" s="95"/>
      <c r="B541" s="95"/>
      <c r="C541" s="95"/>
      <c r="D541" s="95"/>
      <c r="E541" s="95"/>
      <c r="F541" s="95"/>
      <c r="G541" s="95"/>
      <c r="H541" s="95"/>
      <c r="I541" s="95"/>
      <c r="J541" s="95"/>
      <c r="K541" s="95"/>
      <c r="L541" s="95"/>
      <c r="M541" s="95"/>
      <c r="N541" s="95"/>
      <c r="O541" s="95"/>
      <c r="P541" s="95"/>
      <c r="Q541" s="95"/>
      <c r="R541" s="95"/>
      <c r="S541" s="95"/>
      <c r="T541" s="95"/>
      <c r="U541" s="95"/>
      <c r="V541" s="95"/>
      <c r="W541" s="95"/>
      <c r="X541" s="95"/>
      <c r="Y541" s="95"/>
      <c r="Z541" s="95"/>
    </row>
    <row r="542" spans="1:26" ht="12.75" customHeight="1">
      <c r="A542" s="95"/>
      <c r="B542" s="95"/>
      <c r="C542" s="95"/>
      <c r="D542" s="95"/>
      <c r="E542" s="95"/>
      <c r="F542" s="95"/>
      <c r="G542" s="95"/>
      <c r="H542" s="95"/>
      <c r="I542" s="95"/>
      <c r="J542" s="95"/>
      <c r="K542" s="95"/>
      <c r="L542" s="95"/>
      <c r="M542" s="95"/>
      <c r="N542" s="95"/>
      <c r="O542" s="95"/>
      <c r="P542" s="95"/>
      <c r="Q542" s="95"/>
      <c r="R542" s="95"/>
      <c r="S542" s="95"/>
      <c r="T542" s="95"/>
      <c r="U542" s="95"/>
      <c r="V542" s="95"/>
      <c r="W542" s="95"/>
      <c r="X542" s="95"/>
      <c r="Y542" s="95"/>
      <c r="Z542" s="95"/>
    </row>
    <row r="543" spans="1:26" ht="12.75" customHeight="1">
      <c r="A543" s="95"/>
      <c r="B543" s="95"/>
      <c r="C543" s="95"/>
      <c r="D543" s="95"/>
      <c r="E543" s="95"/>
      <c r="F543" s="95"/>
      <c r="G543" s="95"/>
      <c r="H543" s="95"/>
      <c r="I543" s="95"/>
      <c r="J543" s="95"/>
      <c r="K543" s="95"/>
      <c r="L543" s="95"/>
      <c r="M543" s="95"/>
      <c r="N543" s="95"/>
      <c r="O543" s="95"/>
      <c r="P543" s="95"/>
      <c r="Q543" s="95"/>
      <c r="R543" s="95"/>
      <c r="S543" s="95"/>
      <c r="T543" s="95"/>
      <c r="U543" s="95"/>
      <c r="V543" s="95"/>
      <c r="W543" s="95"/>
      <c r="X543" s="95"/>
      <c r="Y543" s="95"/>
      <c r="Z543" s="95"/>
    </row>
    <row r="544" spans="1:26" ht="12.75" customHeight="1">
      <c r="A544" s="95"/>
      <c r="B544" s="95"/>
      <c r="C544" s="95"/>
      <c r="D544" s="95"/>
      <c r="E544" s="95"/>
      <c r="F544" s="95"/>
      <c r="G544" s="95"/>
      <c r="H544" s="95"/>
      <c r="I544" s="95"/>
      <c r="J544" s="95"/>
      <c r="K544" s="95"/>
      <c r="L544" s="95"/>
      <c r="M544" s="95"/>
      <c r="N544" s="95"/>
      <c r="O544" s="95"/>
      <c r="P544" s="95"/>
      <c r="Q544" s="95"/>
      <c r="R544" s="95"/>
      <c r="S544" s="95"/>
      <c r="T544" s="95"/>
      <c r="U544" s="95"/>
      <c r="V544" s="95"/>
      <c r="W544" s="95"/>
      <c r="X544" s="95"/>
      <c r="Y544" s="95"/>
      <c r="Z544" s="95"/>
    </row>
    <row r="545" spans="1:26" ht="12.75" customHeight="1">
      <c r="A545" s="95"/>
      <c r="B545" s="95"/>
      <c r="C545" s="95"/>
      <c r="D545" s="95"/>
      <c r="E545" s="95"/>
      <c r="F545" s="95"/>
      <c r="G545" s="95"/>
      <c r="H545" s="95"/>
      <c r="I545" s="95"/>
      <c r="J545" s="95"/>
      <c r="K545" s="95"/>
      <c r="L545" s="95"/>
      <c r="M545" s="95"/>
      <c r="N545" s="95"/>
      <c r="O545" s="95"/>
      <c r="P545" s="95"/>
      <c r="Q545" s="95"/>
      <c r="R545" s="95"/>
      <c r="S545" s="95"/>
      <c r="T545" s="95"/>
      <c r="U545" s="95"/>
      <c r="V545" s="95"/>
      <c r="W545" s="95"/>
      <c r="X545" s="95"/>
      <c r="Y545" s="95"/>
      <c r="Z545" s="95"/>
    </row>
    <row r="546" spans="1:26" ht="12.75" customHeight="1">
      <c r="A546" s="95"/>
      <c r="B546" s="95"/>
      <c r="C546" s="95"/>
      <c r="D546" s="95"/>
      <c r="E546" s="95"/>
      <c r="F546" s="95"/>
      <c r="G546" s="95"/>
      <c r="H546" s="95"/>
      <c r="I546" s="95"/>
      <c r="J546" s="95"/>
      <c r="K546" s="95"/>
      <c r="L546" s="95"/>
      <c r="M546" s="95"/>
      <c r="N546" s="95"/>
      <c r="O546" s="95"/>
      <c r="P546" s="95"/>
      <c r="Q546" s="95"/>
      <c r="R546" s="95"/>
      <c r="S546" s="95"/>
      <c r="T546" s="95"/>
      <c r="U546" s="95"/>
      <c r="V546" s="95"/>
      <c r="W546" s="95"/>
      <c r="X546" s="95"/>
      <c r="Y546" s="95"/>
      <c r="Z546" s="95"/>
    </row>
    <row r="547" spans="1:26" ht="12.75" customHeight="1">
      <c r="A547" s="95"/>
      <c r="B547" s="95"/>
      <c r="C547" s="95"/>
      <c r="D547" s="95"/>
      <c r="E547" s="95"/>
      <c r="F547" s="95"/>
      <c r="G547" s="95"/>
      <c r="H547" s="95"/>
      <c r="I547" s="95"/>
      <c r="J547" s="95"/>
      <c r="K547" s="95"/>
      <c r="L547" s="95"/>
      <c r="M547" s="95"/>
      <c r="N547" s="95"/>
      <c r="O547" s="95"/>
      <c r="P547" s="95"/>
      <c r="Q547" s="95"/>
      <c r="R547" s="95"/>
      <c r="S547" s="95"/>
      <c r="T547" s="95"/>
      <c r="U547" s="95"/>
      <c r="V547" s="95"/>
      <c r="W547" s="95"/>
      <c r="X547" s="95"/>
      <c r="Y547" s="95"/>
      <c r="Z547" s="95"/>
    </row>
    <row r="548" spans="1:26" ht="12.75" customHeight="1">
      <c r="A548" s="95"/>
      <c r="B548" s="95"/>
      <c r="C548" s="95"/>
      <c r="D548" s="95"/>
      <c r="E548" s="95"/>
      <c r="F548" s="95"/>
      <c r="G548" s="95"/>
      <c r="H548" s="95"/>
      <c r="I548" s="95"/>
      <c r="J548" s="95"/>
      <c r="K548" s="95"/>
      <c r="L548" s="95"/>
      <c r="M548" s="95"/>
      <c r="N548" s="95"/>
      <c r="O548" s="95"/>
      <c r="P548" s="95"/>
      <c r="Q548" s="95"/>
      <c r="R548" s="95"/>
      <c r="S548" s="95"/>
      <c r="T548" s="95"/>
      <c r="U548" s="95"/>
      <c r="V548" s="95"/>
      <c r="W548" s="95"/>
      <c r="X548" s="95"/>
      <c r="Y548" s="95"/>
      <c r="Z548" s="95"/>
    </row>
    <row r="549" spans="1:26" ht="12.75" customHeight="1">
      <c r="A549" s="95"/>
      <c r="B549" s="95"/>
      <c r="C549" s="95"/>
      <c r="D549" s="95"/>
      <c r="E549" s="95"/>
      <c r="F549" s="95"/>
      <c r="G549" s="95"/>
      <c r="H549" s="95"/>
      <c r="I549" s="95"/>
      <c r="J549" s="95"/>
      <c r="K549" s="95"/>
      <c r="L549" s="95"/>
      <c r="M549" s="95"/>
      <c r="N549" s="95"/>
      <c r="O549" s="95"/>
      <c r="P549" s="95"/>
      <c r="Q549" s="95"/>
      <c r="R549" s="95"/>
      <c r="S549" s="95"/>
      <c r="T549" s="95"/>
      <c r="U549" s="95"/>
      <c r="V549" s="95"/>
      <c r="W549" s="95"/>
      <c r="X549" s="95"/>
      <c r="Y549" s="95"/>
      <c r="Z549" s="95"/>
    </row>
    <row r="550" spans="1:26" ht="12.75" customHeight="1">
      <c r="A550" s="95"/>
      <c r="B550" s="95"/>
      <c r="C550" s="95"/>
      <c r="D550" s="95"/>
      <c r="E550" s="95"/>
      <c r="F550" s="95"/>
      <c r="G550" s="95"/>
      <c r="H550" s="95"/>
      <c r="I550" s="95"/>
      <c r="J550" s="95"/>
      <c r="K550" s="95"/>
      <c r="L550" s="95"/>
      <c r="M550" s="95"/>
      <c r="N550" s="95"/>
      <c r="O550" s="95"/>
      <c r="P550" s="95"/>
      <c r="Q550" s="95"/>
      <c r="R550" s="95"/>
      <c r="S550" s="95"/>
      <c r="T550" s="95"/>
      <c r="U550" s="95"/>
      <c r="V550" s="95"/>
      <c r="W550" s="95"/>
      <c r="X550" s="95"/>
      <c r="Y550" s="95"/>
      <c r="Z550" s="95"/>
    </row>
    <row r="551" spans="1:26" ht="12.75" customHeight="1">
      <c r="A551" s="95"/>
      <c r="B551" s="95"/>
      <c r="C551" s="95"/>
      <c r="D551" s="95"/>
      <c r="E551" s="95"/>
      <c r="F551" s="95"/>
      <c r="G551" s="95"/>
      <c r="H551" s="95"/>
      <c r="I551" s="95"/>
      <c r="J551" s="95"/>
      <c r="K551" s="95"/>
      <c r="L551" s="95"/>
      <c r="M551" s="95"/>
      <c r="N551" s="95"/>
      <c r="O551" s="95"/>
      <c r="P551" s="95"/>
      <c r="Q551" s="95"/>
      <c r="R551" s="95"/>
      <c r="S551" s="95"/>
      <c r="T551" s="95"/>
      <c r="U551" s="95"/>
      <c r="V551" s="95"/>
      <c r="W551" s="95"/>
      <c r="X551" s="95"/>
      <c r="Y551" s="95"/>
      <c r="Z551" s="95"/>
    </row>
    <row r="552" spans="1:26" ht="12.75" customHeight="1">
      <c r="A552" s="95"/>
      <c r="B552" s="95"/>
      <c r="C552" s="95"/>
      <c r="D552" s="95"/>
      <c r="E552" s="95"/>
      <c r="F552" s="95"/>
      <c r="G552" s="95"/>
      <c r="H552" s="95"/>
      <c r="I552" s="95"/>
      <c r="J552" s="95"/>
      <c r="K552" s="95"/>
      <c r="L552" s="95"/>
      <c r="M552" s="95"/>
      <c r="N552" s="95"/>
      <c r="O552" s="95"/>
      <c r="P552" s="95"/>
      <c r="Q552" s="95"/>
      <c r="R552" s="95"/>
      <c r="S552" s="95"/>
      <c r="T552" s="95"/>
      <c r="U552" s="95"/>
      <c r="V552" s="95"/>
      <c r="W552" s="95"/>
      <c r="X552" s="95"/>
      <c r="Y552" s="95"/>
      <c r="Z552" s="95"/>
    </row>
    <row r="553" spans="1:26" ht="12.75" customHeight="1">
      <c r="A553" s="95"/>
      <c r="B553" s="95"/>
      <c r="C553" s="95"/>
      <c r="D553" s="95"/>
      <c r="E553" s="95"/>
      <c r="F553" s="95"/>
      <c r="G553" s="95"/>
      <c r="H553" s="95"/>
      <c r="I553" s="95"/>
      <c r="J553" s="95"/>
      <c r="K553" s="95"/>
      <c r="L553" s="95"/>
      <c r="M553" s="95"/>
      <c r="N553" s="95"/>
      <c r="O553" s="95"/>
      <c r="P553" s="95"/>
      <c r="Q553" s="95"/>
      <c r="R553" s="95"/>
      <c r="S553" s="95"/>
      <c r="T553" s="95"/>
      <c r="U553" s="95"/>
      <c r="V553" s="95"/>
      <c r="W553" s="95"/>
      <c r="X553" s="95"/>
      <c r="Y553" s="95"/>
      <c r="Z553" s="95"/>
    </row>
    <row r="554" spans="1:26" ht="12.75" customHeight="1">
      <c r="A554" s="95"/>
      <c r="B554" s="95"/>
      <c r="C554" s="95"/>
      <c r="D554" s="95"/>
      <c r="E554" s="95"/>
      <c r="F554" s="95"/>
      <c r="G554" s="95"/>
      <c r="H554" s="95"/>
      <c r="I554" s="95"/>
      <c r="J554" s="95"/>
      <c r="K554" s="95"/>
      <c r="L554" s="95"/>
      <c r="M554" s="95"/>
      <c r="N554" s="95"/>
      <c r="O554" s="95"/>
      <c r="P554" s="95"/>
      <c r="Q554" s="95"/>
      <c r="R554" s="95"/>
      <c r="S554" s="95"/>
      <c r="T554" s="95"/>
      <c r="U554" s="95"/>
      <c r="V554" s="95"/>
      <c r="W554" s="95"/>
      <c r="X554" s="95"/>
      <c r="Y554" s="95"/>
      <c r="Z554" s="95"/>
    </row>
    <row r="555" spans="1:26" ht="12.75" customHeight="1">
      <c r="A555" s="95"/>
      <c r="B555" s="95"/>
      <c r="C555" s="95"/>
      <c r="D555" s="95"/>
      <c r="E555" s="95"/>
      <c r="F555" s="95"/>
      <c r="G555" s="95"/>
      <c r="H555" s="95"/>
      <c r="I555" s="95"/>
      <c r="J555" s="95"/>
      <c r="K555" s="95"/>
      <c r="L555" s="95"/>
      <c r="M555" s="95"/>
      <c r="N555" s="95"/>
      <c r="O555" s="95"/>
      <c r="P555" s="95"/>
      <c r="Q555" s="95"/>
      <c r="R555" s="95"/>
      <c r="S555" s="95"/>
      <c r="T555" s="95"/>
      <c r="U555" s="95"/>
      <c r="V555" s="95"/>
      <c r="W555" s="95"/>
      <c r="X555" s="95"/>
      <c r="Y555" s="95"/>
      <c r="Z555" s="95"/>
    </row>
    <row r="556" spans="1:26" ht="12.75" customHeight="1">
      <c r="A556" s="95"/>
      <c r="B556" s="95"/>
      <c r="C556" s="95"/>
      <c r="D556" s="95"/>
      <c r="E556" s="95"/>
      <c r="F556" s="95"/>
      <c r="G556" s="95"/>
      <c r="H556" s="95"/>
      <c r="I556" s="95"/>
      <c r="J556" s="95"/>
      <c r="K556" s="95"/>
      <c r="L556" s="95"/>
      <c r="M556" s="95"/>
      <c r="N556" s="95"/>
      <c r="O556" s="95"/>
      <c r="P556" s="95"/>
      <c r="Q556" s="95"/>
      <c r="R556" s="95"/>
      <c r="S556" s="95"/>
      <c r="T556" s="95"/>
      <c r="U556" s="95"/>
      <c r="V556" s="95"/>
      <c r="W556" s="95"/>
      <c r="X556" s="95"/>
      <c r="Y556" s="95"/>
      <c r="Z556" s="95"/>
    </row>
    <row r="557" spans="1:26" ht="12.75" customHeight="1">
      <c r="A557" s="95"/>
      <c r="B557" s="95"/>
      <c r="C557" s="95"/>
      <c r="D557" s="95"/>
      <c r="E557" s="95"/>
      <c r="F557" s="95"/>
      <c r="G557" s="95"/>
      <c r="H557" s="95"/>
      <c r="I557" s="95"/>
      <c r="J557" s="95"/>
      <c r="K557" s="95"/>
      <c r="L557" s="95"/>
      <c r="M557" s="95"/>
      <c r="N557" s="95"/>
      <c r="O557" s="95"/>
      <c r="P557" s="95"/>
      <c r="Q557" s="95"/>
      <c r="R557" s="95"/>
      <c r="S557" s="95"/>
      <c r="T557" s="95"/>
      <c r="U557" s="95"/>
      <c r="V557" s="95"/>
      <c r="W557" s="95"/>
      <c r="X557" s="95"/>
      <c r="Y557" s="95"/>
      <c r="Z557" s="95"/>
    </row>
    <row r="558" spans="1:26" ht="12.75" customHeight="1">
      <c r="A558" s="95"/>
      <c r="B558" s="95"/>
      <c r="C558" s="95"/>
      <c r="D558" s="95"/>
      <c r="E558" s="95"/>
      <c r="F558" s="95"/>
      <c r="G558" s="95"/>
      <c r="H558" s="95"/>
      <c r="I558" s="95"/>
      <c r="J558" s="95"/>
      <c r="K558" s="95"/>
      <c r="L558" s="95"/>
      <c r="M558" s="95"/>
      <c r="N558" s="95"/>
      <c r="O558" s="95"/>
      <c r="P558" s="95"/>
      <c r="Q558" s="95"/>
      <c r="R558" s="95"/>
      <c r="S558" s="95"/>
      <c r="T558" s="95"/>
      <c r="U558" s="95"/>
      <c r="V558" s="95"/>
      <c r="W558" s="95"/>
      <c r="X558" s="95"/>
      <c r="Y558" s="95"/>
      <c r="Z558" s="95"/>
    </row>
    <row r="559" spans="1:26" ht="12.75" customHeight="1">
      <c r="A559" s="95"/>
      <c r="B559" s="95"/>
      <c r="C559" s="95"/>
      <c r="D559" s="95"/>
      <c r="E559" s="95"/>
      <c r="F559" s="95"/>
      <c r="G559" s="95"/>
      <c r="H559" s="95"/>
      <c r="I559" s="95"/>
      <c r="J559" s="95"/>
      <c r="K559" s="95"/>
      <c r="L559" s="95"/>
      <c r="M559" s="95"/>
      <c r="N559" s="95"/>
      <c r="O559" s="95"/>
      <c r="P559" s="95"/>
      <c r="Q559" s="95"/>
      <c r="R559" s="95"/>
      <c r="S559" s="95"/>
      <c r="T559" s="95"/>
      <c r="U559" s="95"/>
      <c r="V559" s="95"/>
      <c r="W559" s="95"/>
      <c r="X559" s="95"/>
      <c r="Y559" s="95"/>
      <c r="Z559" s="95"/>
    </row>
    <row r="560" spans="1:26" ht="12.75" customHeight="1">
      <c r="A560" s="95"/>
      <c r="B560" s="95"/>
      <c r="C560" s="95"/>
      <c r="D560" s="95"/>
      <c r="E560" s="95"/>
      <c r="F560" s="95"/>
      <c r="G560" s="95"/>
      <c r="H560" s="95"/>
      <c r="I560" s="95"/>
      <c r="J560" s="95"/>
      <c r="K560" s="95"/>
      <c r="L560" s="95"/>
      <c r="M560" s="95"/>
      <c r="N560" s="95"/>
      <c r="O560" s="95"/>
      <c r="P560" s="95"/>
      <c r="Q560" s="95"/>
      <c r="R560" s="95"/>
      <c r="S560" s="95"/>
      <c r="T560" s="95"/>
      <c r="U560" s="95"/>
      <c r="V560" s="95"/>
      <c r="W560" s="95"/>
      <c r="X560" s="95"/>
      <c r="Y560" s="95"/>
      <c r="Z560" s="95"/>
    </row>
    <row r="561" spans="1:26" ht="12.75" customHeight="1">
      <c r="A561" s="95"/>
      <c r="B561" s="95"/>
      <c r="C561" s="95"/>
      <c r="D561" s="95"/>
      <c r="E561" s="95"/>
      <c r="F561" s="95"/>
      <c r="G561" s="95"/>
      <c r="H561" s="95"/>
      <c r="I561" s="95"/>
      <c r="J561" s="95"/>
      <c r="K561" s="95"/>
      <c r="L561" s="95"/>
      <c r="M561" s="95"/>
      <c r="N561" s="95"/>
      <c r="O561" s="95"/>
      <c r="P561" s="95"/>
      <c r="Q561" s="95"/>
      <c r="R561" s="95"/>
      <c r="S561" s="95"/>
      <c r="T561" s="95"/>
      <c r="U561" s="95"/>
      <c r="V561" s="95"/>
      <c r="W561" s="95"/>
      <c r="X561" s="95"/>
      <c r="Y561" s="95"/>
      <c r="Z561" s="95"/>
    </row>
    <row r="562" spans="1:26" ht="12.75" customHeight="1">
      <c r="A562" s="95"/>
      <c r="B562" s="95"/>
      <c r="C562" s="95"/>
      <c r="D562" s="95"/>
      <c r="E562" s="95"/>
      <c r="F562" s="95"/>
      <c r="G562" s="95"/>
      <c r="H562" s="95"/>
      <c r="I562" s="95"/>
      <c r="J562" s="95"/>
      <c r="K562" s="95"/>
      <c r="L562" s="95"/>
      <c r="M562" s="95"/>
      <c r="N562" s="95"/>
      <c r="O562" s="95"/>
      <c r="P562" s="95"/>
      <c r="Q562" s="95"/>
      <c r="R562" s="95"/>
      <c r="S562" s="95"/>
      <c r="T562" s="95"/>
      <c r="U562" s="95"/>
      <c r="V562" s="95"/>
      <c r="W562" s="95"/>
      <c r="X562" s="95"/>
      <c r="Y562" s="95"/>
      <c r="Z562" s="95"/>
    </row>
    <row r="563" spans="1:26" ht="12.75" customHeight="1">
      <c r="A563" s="95"/>
      <c r="B563" s="95"/>
      <c r="C563" s="95"/>
      <c r="D563" s="95"/>
      <c r="E563" s="95"/>
      <c r="F563" s="95"/>
      <c r="G563" s="95"/>
      <c r="H563" s="95"/>
      <c r="I563" s="95"/>
      <c r="J563" s="95"/>
      <c r="K563" s="95"/>
      <c r="L563" s="95"/>
      <c r="M563" s="95"/>
      <c r="N563" s="95"/>
      <c r="O563" s="95"/>
      <c r="P563" s="95"/>
      <c r="Q563" s="95"/>
      <c r="R563" s="95"/>
      <c r="S563" s="95"/>
      <c r="T563" s="95"/>
      <c r="U563" s="95"/>
      <c r="V563" s="95"/>
      <c r="W563" s="95"/>
      <c r="X563" s="95"/>
      <c r="Y563" s="95"/>
      <c r="Z563" s="95"/>
    </row>
    <row r="564" spans="1:26" ht="12.75" customHeight="1">
      <c r="A564" s="95"/>
      <c r="B564" s="95"/>
      <c r="C564" s="95"/>
      <c r="D564" s="95"/>
      <c r="E564" s="95"/>
      <c r="F564" s="95"/>
      <c r="G564" s="95"/>
      <c r="H564" s="95"/>
      <c r="I564" s="95"/>
      <c r="J564" s="95"/>
      <c r="K564" s="95"/>
      <c r="L564" s="95"/>
      <c r="M564" s="95"/>
      <c r="N564" s="95"/>
      <c r="O564" s="95"/>
      <c r="P564" s="95"/>
      <c r="Q564" s="95"/>
      <c r="R564" s="95"/>
      <c r="S564" s="95"/>
      <c r="T564" s="95"/>
      <c r="U564" s="95"/>
      <c r="V564" s="95"/>
      <c r="W564" s="95"/>
      <c r="X564" s="95"/>
      <c r="Y564" s="95"/>
      <c r="Z564" s="95"/>
    </row>
    <row r="565" spans="1:26" ht="12.75" customHeight="1">
      <c r="A565" s="95"/>
      <c r="B565" s="95"/>
      <c r="C565" s="95"/>
      <c r="D565" s="95"/>
      <c r="E565" s="95"/>
      <c r="F565" s="95"/>
      <c r="G565" s="95"/>
      <c r="H565" s="95"/>
      <c r="I565" s="95"/>
      <c r="J565" s="95"/>
      <c r="K565" s="95"/>
      <c r="L565" s="95"/>
      <c r="M565" s="95"/>
      <c r="N565" s="95"/>
      <c r="O565" s="95"/>
      <c r="P565" s="95"/>
      <c r="Q565" s="95"/>
      <c r="R565" s="95"/>
      <c r="S565" s="95"/>
      <c r="T565" s="95"/>
      <c r="U565" s="95"/>
      <c r="V565" s="95"/>
      <c r="W565" s="95"/>
      <c r="X565" s="95"/>
      <c r="Y565" s="95"/>
      <c r="Z565" s="95"/>
    </row>
    <row r="566" spans="1:26" ht="12.75" customHeight="1">
      <c r="A566" s="95"/>
      <c r="B566" s="95"/>
      <c r="C566" s="95"/>
      <c r="D566" s="95"/>
      <c r="E566" s="95"/>
      <c r="F566" s="95"/>
      <c r="G566" s="95"/>
      <c r="H566" s="95"/>
      <c r="I566" s="95"/>
      <c r="J566" s="95"/>
      <c r="K566" s="95"/>
      <c r="L566" s="95"/>
      <c r="M566" s="95"/>
      <c r="N566" s="95"/>
      <c r="O566" s="95"/>
      <c r="P566" s="95"/>
      <c r="Q566" s="95"/>
      <c r="R566" s="95"/>
      <c r="S566" s="95"/>
      <c r="T566" s="95"/>
      <c r="U566" s="95"/>
      <c r="V566" s="95"/>
      <c r="W566" s="95"/>
      <c r="X566" s="95"/>
      <c r="Y566" s="95"/>
      <c r="Z566" s="95"/>
    </row>
    <row r="567" spans="1:26" ht="12.75" customHeight="1">
      <c r="A567" s="95"/>
      <c r="B567" s="95"/>
      <c r="C567" s="95"/>
      <c r="D567" s="95"/>
      <c r="E567" s="95"/>
      <c r="F567" s="95"/>
      <c r="G567" s="95"/>
      <c r="H567" s="95"/>
      <c r="I567" s="95"/>
      <c r="J567" s="95"/>
      <c r="K567" s="95"/>
      <c r="L567" s="95"/>
      <c r="M567" s="95"/>
      <c r="N567" s="95"/>
      <c r="O567" s="95"/>
      <c r="P567" s="95"/>
      <c r="Q567" s="95"/>
      <c r="R567" s="95"/>
      <c r="S567" s="95"/>
      <c r="T567" s="95"/>
      <c r="U567" s="95"/>
      <c r="V567" s="95"/>
      <c r="W567" s="95"/>
      <c r="X567" s="95"/>
      <c r="Y567" s="95"/>
      <c r="Z567" s="95"/>
    </row>
    <row r="568" spans="1:26" ht="12.75" customHeight="1">
      <c r="A568" s="95"/>
      <c r="B568" s="95"/>
      <c r="C568" s="95"/>
      <c r="D568" s="95"/>
      <c r="E568" s="95"/>
      <c r="F568" s="95"/>
      <c r="G568" s="95"/>
      <c r="H568" s="95"/>
      <c r="I568" s="95"/>
      <c r="J568" s="95"/>
      <c r="K568" s="95"/>
      <c r="L568" s="95"/>
      <c r="M568" s="95"/>
      <c r="N568" s="95"/>
      <c r="O568" s="95"/>
      <c r="P568" s="95"/>
      <c r="Q568" s="95"/>
      <c r="R568" s="95"/>
      <c r="S568" s="95"/>
      <c r="T568" s="95"/>
      <c r="U568" s="95"/>
      <c r="V568" s="95"/>
      <c r="W568" s="95"/>
      <c r="X568" s="95"/>
      <c r="Y568" s="95"/>
      <c r="Z568" s="95"/>
    </row>
    <row r="569" spans="1:26" ht="12.75" customHeight="1">
      <c r="A569" s="95"/>
      <c r="B569" s="95"/>
      <c r="C569" s="95"/>
      <c r="D569" s="95"/>
      <c r="E569" s="95"/>
      <c r="F569" s="95"/>
      <c r="G569" s="95"/>
      <c r="H569" s="95"/>
      <c r="I569" s="95"/>
      <c r="J569" s="95"/>
      <c r="K569" s="95"/>
      <c r="L569" s="95"/>
      <c r="M569" s="95"/>
      <c r="N569" s="95"/>
      <c r="O569" s="95"/>
      <c r="P569" s="95"/>
      <c r="Q569" s="95"/>
      <c r="R569" s="95"/>
      <c r="S569" s="95"/>
      <c r="T569" s="95"/>
      <c r="U569" s="95"/>
      <c r="V569" s="95"/>
      <c r="W569" s="95"/>
      <c r="X569" s="95"/>
      <c r="Y569" s="95"/>
      <c r="Z569" s="95"/>
    </row>
    <row r="570" spans="1:26" ht="12.75" customHeight="1">
      <c r="A570" s="95"/>
      <c r="B570" s="95"/>
      <c r="C570" s="95"/>
      <c r="D570" s="95"/>
      <c r="E570" s="95"/>
      <c r="F570" s="95"/>
      <c r="G570" s="95"/>
      <c r="H570" s="95"/>
      <c r="I570" s="95"/>
      <c r="J570" s="95"/>
      <c r="K570" s="95"/>
      <c r="L570" s="95"/>
      <c r="M570" s="95"/>
      <c r="N570" s="95"/>
      <c r="O570" s="95"/>
      <c r="P570" s="95"/>
      <c r="Q570" s="95"/>
      <c r="R570" s="95"/>
      <c r="S570" s="95"/>
      <c r="T570" s="95"/>
      <c r="U570" s="95"/>
      <c r="V570" s="95"/>
      <c r="W570" s="95"/>
      <c r="X570" s="95"/>
      <c r="Y570" s="95"/>
      <c r="Z570" s="95"/>
    </row>
    <row r="571" spans="1:26" ht="12.75" customHeight="1">
      <c r="A571" s="95"/>
      <c r="B571" s="95"/>
      <c r="C571" s="95"/>
      <c r="D571" s="95"/>
      <c r="E571" s="95"/>
      <c r="F571" s="95"/>
      <c r="G571" s="95"/>
      <c r="H571" s="95"/>
      <c r="I571" s="95"/>
      <c r="J571" s="95"/>
      <c r="K571" s="95"/>
      <c r="L571" s="95"/>
      <c r="M571" s="95"/>
      <c r="N571" s="95"/>
      <c r="O571" s="95"/>
      <c r="P571" s="95"/>
      <c r="Q571" s="95"/>
      <c r="R571" s="95"/>
      <c r="S571" s="95"/>
      <c r="T571" s="95"/>
      <c r="U571" s="95"/>
      <c r="V571" s="95"/>
      <c r="W571" s="95"/>
      <c r="X571" s="95"/>
      <c r="Y571" s="95"/>
      <c r="Z571" s="95"/>
    </row>
    <row r="572" spans="1:26" ht="12.75" customHeight="1">
      <c r="A572" s="95"/>
      <c r="B572" s="95"/>
      <c r="C572" s="95"/>
      <c r="D572" s="95"/>
      <c r="E572" s="95"/>
      <c r="F572" s="95"/>
      <c r="G572" s="95"/>
      <c r="H572" s="95"/>
      <c r="I572" s="95"/>
      <c r="J572" s="95"/>
      <c r="K572" s="95"/>
      <c r="L572" s="95"/>
      <c r="M572" s="95"/>
      <c r="N572" s="95"/>
      <c r="O572" s="95"/>
      <c r="P572" s="95"/>
      <c r="Q572" s="95"/>
      <c r="R572" s="95"/>
      <c r="S572" s="95"/>
      <c r="T572" s="95"/>
      <c r="U572" s="95"/>
      <c r="V572" s="95"/>
      <c r="W572" s="95"/>
      <c r="X572" s="95"/>
      <c r="Y572" s="95"/>
      <c r="Z572" s="95"/>
    </row>
    <row r="573" spans="1:26" ht="12.75" customHeight="1">
      <c r="A573" s="95"/>
      <c r="B573" s="95"/>
      <c r="C573" s="95"/>
      <c r="D573" s="95"/>
      <c r="E573" s="95"/>
      <c r="F573" s="95"/>
      <c r="G573" s="95"/>
      <c r="H573" s="95"/>
      <c r="I573" s="95"/>
      <c r="J573" s="95"/>
      <c r="K573" s="95"/>
      <c r="L573" s="95"/>
      <c r="M573" s="95"/>
      <c r="N573" s="95"/>
      <c r="O573" s="95"/>
      <c r="P573" s="95"/>
      <c r="Q573" s="95"/>
      <c r="R573" s="95"/>
      <c r="S573" s="95"/>
      <c r="T573" s="95"/>
      <c r="U573" s="95"/>
      <c r="V573" s="95"/>
      <c r="W573" s="95"/>
      <c r="X573" s="95"/>
      <c r="Y573" s="95"/>
      <c r="Z573" s="95"/>
    </row>
    <row r="574" spans="1:26" ht="12.75" customHeight="1">
      <c r="A574" s="95"/>
      <c r="B574" s="95"/>
      <c r="C574" s="95"/>
      <c r="D574" s="95"/>
      <c r="E574" s="95"/>
      <c r="F574" s="95"/>
      <c r="G574" s="95"/>
      <c r="H574" s="95"/>
      <c r="I574" s="95"/>
      <c r="J574" s="95"/>
      <c r="K574" s="95"/>
      <c r="L574" s="95"/>
      <c r="M574" s="95"/>
      <c r="N574" s="95"/>
      <c r="O574" s="95"/>
      <c r="P574" s="95"/>
      <c r="Q574" s="95"/>
      <c r="R574" s="95"/>
      <c r="S574" s="95"/>
      <c r="T574" s="95"/>
      <c r="U574" s="95"/>
      <c r="V574" s="95"/>
      <c r="W574" s="95"/>
      <c r="X574" s="95"/>
      <c r="Y574" s="95"/>
      <c r="Z574" s="95"/>
    </row>
    <row r="575" spans="1:26" ht="12.75" customHeight="1">
      <c r="A575" s="95"/>
      <c r="B575" s="95"/>
      <c r="C575" s="95"/>
      <c r="D575" s="95"/>
      <c r="E575" s="95"/>
      <c r="F575" s="95"/>
      <c r="G575" s="95"/>
      <c r="H575" s="95"/>
      <c r="I575" s="95"/>
      <c r="J575" s="95"/>
      <c r="K575" s="95"/>
      <c r="L575" s="95"/>
      <c r="M575" s="95"/>
      <c r="N575" s="95"/>
      <c r="O575" s="95"/>
      <c r="P575" s="95"/>
      <c r="Q575" s="95"/>
      <c r="R575" s="95"/>
      <c r="S575" s="95"/>
      <c r="T575" s="95"/>
      <c r="U575" s="95"/>
      <c r="V575" s="95"/>
      <c r="W575" s="95"/>
      <c r="X575" s="95"/>
      <c r="Y575" s="95"/>
      <c r="Z575" s="95"/>
    </row>
    <row r="576" spans="1:26" ht="12.75" customHeight="1">
      <c r="A576" s="95"/>
      <c r="B576" s="95"/>
      <c r="C576" s="95"/>
      <c r="D576" s="95"/>
      <c r="E576" s="95"/>
      <c r="F576" s="95"/>
      <c r="G576" s="95"/>
      <c r="H576" s="95"/>
      <c r="I576" s="95"/>
      <c r="J576" s="95"/>
      <c r="K576" s="95"/>
      <c r="L576" s="95"/>
      <c r="M576" s="95"/>
      <c r="N576" s="95"/>
      <c r="O576" s="95"/>
      <c r="P576" s="95"/>
      <c r="Q576" s="95"/>
      <c r="R576" s="95"/>
      <c r="S576" s="95"/>
      <c r="T576" s="95"/>
      <c r="U576" s="95"/>
      <c r="V576" s="95"/>
      <c r="W576" s="95"/>
      <c r="X576" s="95"/>
      <c r="Y576" s="95"/>
      <c r="Z576" s="95"/>
    </row>
    <row r="577" spans="1:26" ht="12.75" customHeight="1">
      <c r="A577" s="95"/>
      <c r="B577" s="95"/>
      <c r="C577" s="95"/>
      <c r="D577" s="95"/>
      <c r="E577" s="95"/>
      <c r="F577" s="95"/>
      <c r="G577" s="95"/>
      <c r="H577" s="95"/>
      <c r="I577" s="95"/>
      <c r="J577" s="95"/>
      <c r="K577" s="95"/>
      <c r="L577" s="95"/>
      <c r="M577" s="95"/>
      <c r="N577" s="95"/>
      <c r="O577" s="95"/>
      <c r="P577" s="95"/>
      <c r="Q577" s="95"/>
      <c r="R577" s="95"/>
      <c r="S577" s="95"/>
      <c r="T577" s="95"/>
      <c r="U577" s="95"/>
      <c r="V577" s="95"/>
      <c r="W577" s="95"/>
      <c r="X577" s="95"/>
      <c r="Y577" s="95"/>
      <c r="Z577" s="95"/>
    </row>
    <row r="578" spans="1:26" ht="12.75" customHeight="1">
      <c r="A578" s="95"/>
      <c r="B578" s="95"/>
      <c r="C578" s="95"/>
      <c r="D578" s="95"/>
      <c r="E578" s="95"/>
      <c r="F578" s="95"/>
      <c r="G578" s="95"/>
      <c r="H578" s="95"/>
      <c r="I578" s="95"/>
      <c r="J578" s="95"/>
      <c r="K578" s="95"/>
      <c r="L578" s="95"/>
      <c r="M578" s="95"/>
      <c r="N578" s="95"/>
      <c r="O578" s="95"/>
      <c r="P578" s="95"/>
      <c r="Q578" s="95"/>
      <c r="R578" s="95"/>
      <c r="S578" s="95"/>
      <c r="T578" s="95"/>
      <c r="U578" s="95"/>
      <c r="V578" s="95"/>
      <c r="W578" s="95"/>
      <c r="X578" s="95"/>
      <c r="Y578" s="95"/>
      <c r="Z578" s="95"/>
    </row>
    <row r="579" spans="1:26" ht="12.75" customHeight="1">
      <c r="A579" s="95"/>
      <c r="B579" s="95"/>
      <c r="C579" s="95"/>
      <c r="D579" s="95"/>
      <c r="E579" s="95"/>
      <c r="F579" s="95"/>
      <c r="G579" s="95"/>
      <c r="H579" s="95"/>
      <c r="I579" s="95"/>
      <c r="J579" s="95"/>
      <c r="K579" s="95"/>
      <c r="L579" s="95"/>
      <c r="M579" s="95"/>
      <c r="N579" s="95"/>
      <c r="O579" s="95"/>
      <c r="P579" s="95"/>
      <c r="Q579" s="95"/>
      <c r="R579" s="95"/>
      <c r="S579" s="95"/>
      <c r="T579" s="95"/>
      <c r="U579" s="95"/>
      <c r="V579" s="95"/>
      <c r="W579" s="95"/>
      <c r="X579" s="95"/>
      <c r="Y579" s="95"/>
      <c r="Z579" s="95"/>
    </row>
    <row r="580" spans="1:26" ht="12.75" customHeight="1">
      <c r="A580" s="95"/>
      <c r="B580" s="95"/>
      <c r="C580" s="95"/>
      <c r="D580" s="95"/>
      <c r="E580" s="95"/>
      <c r="F580" s="95"/>
      <c r="G580" s="95"/>
      <c r="H580" s="95"/>
      <c r="I580" s="95"/>
      <c r="J580" s="95"/>
      <c r="K580" s="95"/>
      <c r="L580" s="95"/>
      <c r="M580" s="95"/>
      <c r="N580" s="95"/>
      <c r="O580" s="95"/>
      <c r="P580" s="95"/>
      <c r="Q580" s="95"/>
      <c r="R580" s="95"/>
      <c r="S580" s="95"/>
      <c r="T580" s="95"/>
      <c r="U580" s="95"/>
      <c r="V580" s="95"/>
      <c r="W580" s="95"/>
      <c r="X580" s="95"/>
      <c r="Y580" s="95"/>
      <c r="Z580" s="95"/>
    </row>
    <row r="581" spans="1:26" ht="12.75" customHeight="1">
      <c r="A581" s="95"/>
      <c r="B581" s="95"/>
      <c r="C581" s="95"/>
      <c r="D581" s="95"/>
      <c r="E581" s="95"/>
      <c r="F581" s="95"/>
      <c r="G581" s="95"/>
      <c r="H581" s="95"/>
      <c r="I581" s="95"/>
      <c r="J581" s="95"/>
      <c r="K581" s="95"/>
      <c r="L581" s="95"/>
      <c r="M581" s="95"/>
      <c r="N581" s="95"/>
      <c r="O581" s="95"/>
      <c r="P581" s="95"/>
      <c r="Q581" s="95"/>
      <c r="R581" s="95"/>
      <c r="S581" s="95"/>
      <c r="T581" s="95"/>
      <c r="U581" s="95"/>
      <c r="V581" s="95"/>
      <c r="W581" s="95"/>
      <c r="X581" s="95"/>
      <c r="Y581" s="95"/>
      <c r="Z581" s="95"/>
    </row>
    <row r="582" spans="1:26" ht="12.75" customHeight="1">
      <c r="A582" s="95"/>
      <c r="B582" s="95"/>
      <c r="C582" s="95"/>
      <c r="D582" s="95"/>
      <c r="E582" s="95"/>
      <c r="F582" s="95"/>
      <c r="G582" s="95"/>
      <c r="H582" s="95"/>
      <c r="I582" s="95"/>
      <c r="J582" s="95"/>
      <c r="K582" s="95"/>
      <c r="L582" s="95"/>
      <c r="M582" s="95"/>
      <c r="N582" s="95"/>
      <c r="O582" s="95"/>
      <c r="P582" s="95"/>
      <c r="Q582" s="95"/>
      <c r="R582" s="95"/>
      <c r="S582" s="95"/>
      <c r="T582" s="95"/>
      <c r="U582" s="95"/>
      <c r="V582" s="95"/>
      <c r="W582" s="95"/>
      <c r="X582" s="95"/>
      <c r="Y582" s="95"/>
      <c r="Z582" s="95"/>
    </row>
    <row r="583" spans="1:26" ht="12.75" customHeight="1">
      <c r="A583" s="95"/>
      <c r="B583" s="95"/>
      <c r="C583" s="95"/>
      <c r="D583" s="95"/>
      <c r="E583" s="95"/>
      <c r="F583" s="95"/>
      <c r="G583" s="95"/>
      <c r="H583" s="95"/>
      <c r="I583" s="95"/>
      <c r="J583" s="95"/>
      <c r="K583" s="95"/>
      <c r="L583" s="95"/>
      <c r="M583" s="95"/>
      <c r="N583" s="95"/>
      <c r="O583" s="95"/>
      <c r="P583" s="95"/>
      <c r="Q583" s="95"/>
      <c r="R583" s="95"/>
      <c r="S583" s="95"/>
      <c r="T583" s="95"/>
      <c r="U583" s="95"/>
      <c r="V583" s="95"/>
      <c r="W583" s="95"/>
      <c r="X583" s="95"/>
      <c r="Y583" s="95"/>
      <c r="Z583" s="95"/>
    </row>
    <row r="584" spans="1:26" ht="12.75" customHeight="1">
      <c r="A584" s="95"/>
      <c r="B584" s="95"/>
      <c r="C584" s="95"/>
      <c r="D584" s="95"/>
      <c r="E584" s="95"/>
      <c r="F584" s="95"/>
      <c r="G584" s="95"/>
      <c r="H584" s="95"/>
      <c r="I584" s="95"/>
      <c r="J584" s="95"/>
      <c r="K584" s="95"/>
      <c r="L584" s="95"/>
      <c r="M584" s="95"/>
      <c r="N584" s="95"/>
      <c r="O584" s="95"/>
      <c r="P584" s="95"/>
      <c r="Q584" s="95"/>
      <c r="R584" s="95"/>
      <c r="S584" s="95"/>
      <c r="T584" s="95"/>
      <c r="U584" s="95"/>
      <c r="V584" s="95"/>
      <c r="W584" s="95"/>
      <c r="X584" s="95"/>
      <c r="Y584" s="95"/>
      <c r="Z584" s="95"/>
    </row>
    <row r="585" spans="1:26" ht="12.75" customHeight="1">
      <c r="A585" s="95"/>
      <c r="B585" s="95"/>
      <c r="C585" s="95"/>
      <c r="D585" s="95"/>
      <c r="E585" s="95"/>
      <c r="F585" s="95"/>
      <c r="G585" s="95"/>
      <c r="H585" s="95"/>
      <c r="I585" s="95"/>
      <c r="J585" s="95"/>
      <c r="K585" s="95"/>
      <c r="L585" s="95"/>
      <c r="M585" s="95"/>
      <c r="N585" s="95"/>
      <c r="O585" s="95"/>
      <c r="P585" s="95"/>
      <c r="Q585" s="95"/>
      <c r="R585" s="95"/>
      <c r="S585" s="95"/>
      <c r="T585" s="95"/>
      <c r="U585" s="95"/>
      <c r="V585" s="95"/>
      <c r="W585" s="95"/>
      <c r="X585" s="95"/>
      <c r="Y585" s="95"/>
      <c r="Z585" s="95"/>
    </row>
    <row r="586" spans="1:26" ht="12.75" customHeight="1">
      <c r="A586" s="95"/>
      <c r="B586" s="95"/>
      <c r="C586" s="95"/>
      <c r="D586" s="95"/>
      <c r="E586" s="95"/>
      <c r="F586" s="95"/>
      <c r="G586" s="95"/>
      <c r="H586" s="95"/>
      <c r="I586" s="95"/>
      <c r="J586" s="95"/>
      <c r="K586" s="95"/>
      <c r="L586" s="95"/>
      <c r="M586" s="95"/>
      <c r="N586" s="95"/>
      <c r="O586" s="95"/>
      <c r="P586" s="95"/>
      <c r="Q586" s="95"/>
      <c r="R586" s="95"/>
      <c r="S586" s="95"/>
      <c r="T586" s="95"/>
      <c r="U586" s="95"/>
      <c r="V586" s="95"/>
      <c r="W586" s="95"/>
      <c r="X586" s="95"/>
      <c r="Y586" s="95"/>
      <c r="Z586" s="95"/>
    </row>
    <row r="587" spans="1:26" ht="12.75" customHeight="1">
      <c r="A587" s="95"/>
      <c r="B587" s="95"/>
      <c r="C587" s="95"/>
      <c r="D587" s="95"/>
      <c r="E587" s="95"/>
      <c r="F587" s="95"/>
      <c r="G587" s="95"/>
      <c r="H587" s="95"/>
      <c r="I587" s="95"/>
      <c r="J587" s="95"/>
      <c r="K587" s="95"/>
      <c r="L587" s="95"/>
      <c r="M587" s="95"/>
      <c r="N587" s="95"/>
      <c r="O587" s="95"/>
      <c r="P587" s="95"/>
      <c r="Q587" s="95"/>
      <c r="R587" s="95"/>
      <c r="S587" s="95"/>
      <c r="T587" s="95"/>
      <c r="U587" s="95"/>
      <c r="V587" s="95"/>
      <c r="W587" s="95"/>
      <c r="X587" s="95"/>
      <c r="Y587" s="95"/>
      <c r="Z587" s="95"/>
    </row>
    <row r="588" spans="1:26" ht="12.75" customHeight="1">
      <c r="A588" s="95"/>
      <c r="B588" s="95"/>
      <c r="C588" s="95"/>
      <c r="D588" s="95"/>
      <c r="E588" s="95"/>
      <c r="F588" s="95"/>
      <c r="G588" s="95"/>
      <c r="H588" s="95"/>
      <c r="I588" s="95"/>
      <c r="J588" s="95"/>
      <c r="K588" s="95"/>
      <c r="L588" s="95"/>
      <c r="M588" s="95"/>
      <c r="N588" s="95"/>
      <c r="O588" s="95"/>
      <c r="P588" s="95"/>
      <c r="Q588" s="95"/>
      <c r="R588" s="95"/>
      <c r="S588" s="95"/>
      <c r="T588" s="95"/>
      <c r="U588" s="95"/>
      <c r="V588" s="95"/>
      <c r="W588" s="95"/>
      <c r="X588" s="95"/>
      <c r="Y588" s="95"/>
      <c r="Z588" s="95"/>
    </row>
    <row r="589" spans="1:26" ht="12.75" customHeight="1">
      <c r="A589" s="95"/>
      <c r="B589" s="95"/>
      <c r="C589" s="95"/>
      <c r="D589" s="95"/>
      <c r="E589" s="95"/>
      <c r="F589" s="95"/>
      <c r="G589" s="95"/>
      <c r="H589" s="95"/>
      <c r="I589" s="95"/>
      <c r="J589" s="95"/>
      <c r="K589" s="95"/>
      <c r="L589" s="95"/>
      <c r="M589" s="95"/>
      <c r="N589" s="95"/>
      <c r="O589" s="95"/>
      <c r="P589" s="95"/>
      <c r="Q589" s="95"/>
      <c r="R589" s="95"/>
      <c r="S589" s="95"/>
      <c r="T589" s="95"/>
      <c r="U589" s="95"/>
      <c r="V589" s="95"/>
      <c r="W589" s="95"/>
      <c r="X589" s="95"/>
      <c r="Y589" s="95"/>
      <c r="Z589" s="95"/>
    </row>
    <row r="590" spans="1:26" ht="12.75" customHeight="1">
      <c r="A590" s="95"/>
      <c r="B590" s="95"/>
      <c r="C590" s="95"/>
      <c r="D590" s="95"/>
      <c r="E590" s="95"/>
      <c r="F590" s="95"/>
      <c r="G590" s="95"/>
      <c r="H590" s="95"/>
      <c r="I590" s="95"/>
      <c r="J590" s="95"/>
      <c r="K590" s="95"/>
      <c r="L590" s="95"/>
      <c r="M590" s="95"/>
      <c r="N590" s="95"/>
      <c r="O590" s="95"/>
      <c r="P590" s="95"/>
      <c r="Q590" s="95"/>
      <c r="R590" s="95"/>
      <c r="S590" s="95"/>
      <c r="T590" s="95"/>
      <c r="U590" s="95"/>
      <c r="V590" s="95"/>
      <c r="W590" s="95"/>
      <c r="X590" s="95"/>
      <c r="Y590" s="95"/>
      <c r="Z590" s="95"/>
    </row>
    <row r="591" spans="1:26" ht="12.75" customHeight="1">
      <c r="A591" s="95"/>
      <c r="B591" s="95"/>
      <c r="C591" s="95"/>
      <c r="D591" s="95"/>
      <c r="E591" s="95"/>
      <c r="F591" s="95"/>
      <c r="G591" s="95"/>
      <c r="H591" s="95"/>
      <c r="I591" s="95"/>
      <c r="J591" s="95"/>
      <c r="K591" s="95"/>
      <c r="L591" s="95"/>
      <c r="M591" s="95"/>
      <c r="N591" s="95"/>
      <c r="O591" s="95"/>
      <c r="P591" s="95"/>
      <c r="Q591" s="95"/>
      <c r="R591" s="95"/>
      <c r="S591" s="95"/>
      <c r="T591" s="95"/>
      <c r="U591" s="95"/>
      <c r="V591" s="95"/>
      <c r="W591" s="95"/>
      <c r="X591" s="95"/>
      <c r="Y591" s="95"/>
      <c r="Z591" s="95"/>
    </row>
    <row r="592" spans="1:26" ht="12.75" customHeight="1">
      <c r="A592" s="95"/>
      <c r="B592" s="95"/>
      <c r="C592" s="95"/>
      <c r="D592" s="95"/>
      <c r="E592" s="95"/>
      <c r="F592" s="95"/>
      <c r="G592" s="95"/>
      <c r="H592" s="95"/>
      <c r="I592" s="95"/>
      <c r="J592" s="95"/>
      <c r="K592" s="95"/>
      <c r="L592" s="95"/>
      <c r="M592" s="95"/>
      <c r="N592" s="95"/>
      <c r="O592" s="95"/>
      <c r="P592" s="95"/>
      <c r="Q592" s="95"/>
      <c r="R592" s="95"/>
      <c r="S592" s="95"/>
      <c r="T592" s="95"/>
      <c r="U592" s="95"/>
      <c r="V592" s="95"/>
      <c r="W592" s="95"/>
      <c r="X592" s="95"/>
      <c r="Y592" s="95"/>
      <c r="Z592" s="95"/>
    </row>
    <row r="593" spans="1:26" ht="12.75" customHeight="1">
      <c r="A593" s="95"/>
      <c r="B593" s="95"/>
      <c r="C593" s="95"/>
      <c r="D593" s="95"/>
      <c r="E593" s="95"/>
      <c r="F593" s="95"/>
      <c r="G593" s="95"/>
      <c r="H593" s="95"/>
      <c r="I593" s="95"/>
      <c r="J593" s="95"/>
      <c r="K593" s="95"/>
      <c r="L593" s="95"/>
      <c r="M593" s="95"/>
      <c r="N593" s="95"/>
      <c r="O593" s="95"/>
      <c r="P593" s="95"/>
      <c r="Q593" s="95"/>
      <c r="R593" s="95"/>
      <c r="S593" s="95"/>
      <c r="T593" s="95"/>
      <c r="U593" s="95"/>
      <c r="V593" s="95"/>
      <c r="W593" s="95"/>
      <c r="X593" s="95"/>
      <c r="Y593" s="95"/>
      <c r="Z593" s="95"/>
    </row>
    <row r="594" spans="1:26" ht="12.75" customHeight="1">
      <c r="A594" s="95"/>
      <c r="B594" s="95"/>
      <c r="C594" s="95"/>
      <c r="D594" s="95"/>
      <c r="E594" s="95"/>
      <c r="F594" s="95"/>
      <c r="G594" s="95"/>
      <c r="H594" s="95"/>
      <c r="I594" s="95"/>
      <c r="J594" s="95"/>
      <c r="K594" s="95"/>
      <c r="L594" s="95"/>
      <c r="M594" s="95"/>
      <c r="N594" s="95"/>
      <c r="O594" s="95"/>
      <c r="P594" s="95"/>
      <c r="Q594" s="95"/>
      <c r="R594" s="95"/>
      <c r="S594" s="95"/>
      <c r="T594" s="95"/>
      <c r="U594" s="95"/>
      <c r="V594" s="95"/>
      <c r="W594" s="95"/>
      <c r="X594" s="95"/>
      <c r="Y594" s="95"/>
      <c r="Z594" s="95"/>
    </row>
    <row r="595" spans="1:26" ht="12.75" customHeight="1">
      <c r="A595" s="95"/>
      <c r="B595" s="95"/>
      <c r="C595" s="95"/>
      <c r="D595" s="95"/>
      <c r="E595" s="95"/>
      <c r="F595" s="95"/>
      <c r="G595" s="95"/>
      <c r="H595" s="95"/>
      <c r="I595" s="95"/>
      <c r="J595" s="95"/>
      <c r="K595" s="95"/>
      <c r="L595" s="95"/>
      <c r="M595" s="95"/>
      <c r="N595" s="95"/>
      <c r="O595" s="95"/>
      <c r="P595" s="95"/>
      <c r="Q595" s="95"/>
      <c r="R595" s="95"/>
      <c r="S595" s="95"/>
      <c r="T595" s="95"/>
      <c r="U595" s="95"/>
      <c r="V595" s="95"/>
      <c r="W595" s="95"/>
      <c r="X595" s="95"/>
      <c r="Y595" s="95"/>
      <c r="Z595" s="95"/>
    </row>
    <row r="596" spans="1:26" ht="12.75" customHeight="1">
      <c r="A596" s="95"/>
      <c r="B596" s="95"/>
      <c r="C596" s="95"/>
      <c r="D596" s="95"/>
      <c r="E596" s="95"/>
      <c r="F596" s="95"/>
      <c r="G596" s="95"/>
      <c r="H596" s="95"/>
      <c r="I596" s="95"/>
      <c r="J596" s="95"/>
      <c r="K596" s="95"/>
      <c r="L596" s="95"/>
      <c r="M596" s="95"/>
      <c r="N596" s="95"/>
      <c r="O596" s="95"/>
      <c r="P596" s="95"/>
      <c r="Q596" s="95"/>
      <c r="R596" s="95"/>
      <c r="S596" s="95"/>
      <c r="T596" s="95"/>
      <c r="U596" s="95"/>
      <c r="V596" s="95"/>
      <c r="W596" s="95"/>
      <c r="X596" s="95"/>
      <c r="Y596" s="95"/>
      <c r="Z596" s="95"/>
    </row>
    <row r="597" spans="1:26" ht="12.75" customHeight="1">
      <c r="A597" s="95"/>
      <c r="B597" s="95"/>
      <c r="C597" s="95"/>
      <c r="D597" s="95"/>
      <c r="E597" s="95"/>
      <c r="F597" s="95"/>
      <c r="G597" s="95"/>
      <c r="H597" s="95"/>
      <c r="I597" s="95"/>
      <c r="J597" s="95"/>
      <c r="K597" s="95"/>
      <c r="L597" s="95"/>
      <c r="M597" s="95"/>
      <c r="N597" s="95"/>
      <c r="O597" s="95"/>
      <c r="P597" s="95"/>
      <c r="Q597" s="95"/>
      <c r="R597" s="95"/>
      <c r="S597" s="95"/>
      <c r="T597" s="95"/>
      <c r="U597" s="95"/>
      <c r="V597" s="95"/>
      <c r="W597" s="95"/>
      <c r="X597" s="95"/>
      <c r="Y597" s="95"/>
      <c r="Z597" s="95"/>
    </row>
    <row r="598" spans="1:26" ht="12.75" customHeight="1">
      <c r="A598" s="95"/>
      <c r="B598" s="95"/>
      <c r="C598" s="95"/>
      <c r="D598" s="95"/>
      <c r="E598" s="95"/>
      <c r="F598" s="95"/>
      <c r="G598" s="95"/>
      <c r="H598" s="95"/>
      <c r="I598" s="95"/>
      <c r="J598" s="95"/>
      <c r="K598" s="95"/>
      <c r="L598" s="95"/>
      <c r="M598" s="95"/>
      <c r="N598" s="95"/>
      <c r="O598" s="95"/>
      <c r="P598" s="95"/>
      <c r="Q598" s="95"/>
      <c r="R598" s="95"/>
      <c r="S598" s="95"/>
      <c r="T598" s="95"/>
      <c r="U598" s="95"/>
      <c r="V598" s="95"/>
      <c r="W598" s="95"/>
      <c r="X598" s="95"/>
      <c r="Y598" s="95"/>
      <c r="Z598" s="95"/>
    </row>
    <row r="599" spans="1:26" ht="12.75" customHeight="1">
      <c r="A599" s="95"/>
      <c r="B599" s="95"/>
      <c r="C599" s="95"/>
      <c r="D599" s="95"/>
      <c r="E599" s="95"/>
      <c r="F599" s="95"/>
      <c r="G599" s="95"/>
      <c r="H599" s="95"/>
      <c r="I599" s="95"/>
      <c r="J599" s="95"/>
      <c r="K599" s="95"/>
      <c r="L599" s="95"/>
      <c r="M599" s="95"/>
      <c r="N599" s="95"/>
      <c r="O599" s="95"/>
      <c r="P599" s="95"/>
      <c r="Q599" s="95"/>
      <c r="R599" s="95"/>
      <c r="S599" s="95"/>
      <c r="T599" s="95"/>
      <c r="U599" s="95"/>
      <c r="V599" s="95"/>
      <c r="W599" s="95"/>
      <c r="X599" s="95"/>
      <c r="Y599" s="95"/>
      <c r="Z599" s="95"/>
    </row>
    <row r="600" spans="1:26" ht="12.75" customHeight="1">
      <c r="A600" s="95"/>
      <c r="B600" s="95"/>
      <c r="C600" s="95"/>
      <c r="D600" s="95"/>
      <c r="E600" s="95"/>
      <c r="F600" s="95"/>
      <c r="G600" s="95"/>
      <c r="H600" s="95"/>
      <c r="I600" s="95"/>
      <c r="J600" s="95"/>
      <c r="K600" s="95"/>
      <c r="L600" s="95"/>
      <c r="M600" s="95"/>
      <c r="N600" s="95"/>
      <c r="O600" s="95"/>
      <c r="P600" s="95"/>
      <c r="Q600" s="95"/>
      <c r="R600" s="95"/>
      <c r="S600" s="95"/>
      <c r="T600" s="95"/>
      <c r="U600" s="95"/>
      <c r="V600" s="95"/>
      <c r="W600" s="95"/>
      <c r="X600" s="95"/>
      <c r="Y600" s="95"/>
      <c r="Z600" s="95"/>
    </row>
    <row r="601" spans="1:26" ht="12.75" customHeight="1">
      <c r="A601" s="95"/>
      <c r="B601" s="95"/>
      <c r="C601" s="95"/>
      <c r="D601" s="95"/>
      <c r="E601" s="95"/>
      <c r="F601" s="95"/>
      <c r="G601" s="95"/>
      <c r="H601" s="95"/>
      <c r="I601" s="95"/>
      <c r="J601" s="95"/>
      <c r="K601" s="95"/>
      <c r="L601" s="95"/>
      <c r="M601" s="95"/>
      <c r="N601" s="95"/>
      <c r="O601" s="95"/>
      <c r="P601" s="95"/>
      <c r="Q601" s="95"/>
      <c r="R601" s="95"/>
      <c r="S601" s="95"/>
      <c r="T601" s="95"/>
      <c r="U601" s="95"/>
      <c r="V601" s="95"/>
      <c r="W601" s="95"/>
      <c r="X601" s="95"/>
      <c r="Y601" s="95"/>
      <c r="Z601" s="95"/>
    </row>
    <row r="602" spans="1:26" ht="12.75" customHeight="1">
      <c r="A602" s="95"/>
      <c r="B602" s="95"/>
      <c r="C602" s="95"/>
      <c r="D602" s="95"/>
      <c r="E602" s="95"/>
      <c r="F602" s="95"/>
      <c r="G602" s="95"/>
      <c r="H602" s="95"/>
      <c r="I602" s="95"/>
      <c r="J602" s="95"/>
      <c r="K602" s="95"/>
      <c r="L602" s="95"/>
      <c r="M602" s="95"/>
      <c r="N602" s="95"/>
      <c r="O602" s="95"/>
      <c r="P602" s="95"/>
      <c r="Q602" s="95"/>
      <c r="R602" s="95"/>
      <c r="S602" s="95"/>
      <c r="T602" s="95"/>
      <c r="U602" s="95"/>
      <c r="V602" s="95"/>
      <c r="W602" s="95"/>
      <c r="X602" s="95"/>
      <c r="Y602" s="95"/>
      <c r="Z602" s="95"/>
    </row>
    <row r="603" spans="1:26" ht="12.75" customHeight="1">
      <c r="A603" s="95"/>
      <c r="B603" s="95"/>
      <c r="C603" s="95"/>
      <c r="D603" s="95"/>
      <c r="E603" s="95"/>
      <c r="F603" s="95"/>
      <c r="G603" s="95"/>
      <c r="H603" s="95"/>
      <c r="I603" s="95"/>
      <c r="J603" s="95"/>
      <c r="K603" s="95"/>
      <c r="L603" s="95"/>
      <c r="M603" s="95"/>
      <c r="N603" s="95"/>
      <c r="O603" s="95"/>
      <c r="P603" s="95"/>
      <c r="Q603" s="95"/>
      <c r="R603" s="95"/>
      <c r="S603" s="95"/>
      <c r="T603" s="95"/>
      <c r="U603" s="95"/>
      <c r="V603" s="95"/>
      <c r="W603" s="95"/>
      <c r="X603" s="95"/>
      <c r="Y603" s="95"/>
      <c r="Z603" s="95"/>
    </row>
    <row r="604" spans="1:26" ht="12.75" customHeight="1">
      <c r="A604" s="95"/>
      <c r="B604" s="95"/>
      <c r="C604" s="95"/>
      <c r="D604" s="95"/>
      <c r="E604" s="95"/>
      <c r="F604" s="95"/>
      <c r="G604" s="95"/>
      <c r="H604" s="95"/>
      <c r="I604" s="95"/>
      <c r="J604" s="95"/>
      <c r="K604" s="95"/>
      <c r="L604" s="95"/>
      <c r="M604" s="95"/>
      <c r="N604" s="95"/>
      <c r="O604" s="95"/>
      <c r="P604" s="95"/>
      <c r="Q604" s="95"/>
      <c r="R604" s="95"/>
      <c r="S604" s="95"/>
      <c r="T604" s="95"/>
      <c r="U604" s="95"/>
      <c r="V604" s="95"/>
      <c r="W604" s="95"/>
      <c r="X604" s="95"/>
      <c r="Y604" s="95"/>
      <c r="Z604" s="95"/>
    </row>
    <row r="605" spans="1:26" ht="12.75" customHeight="1">
      <c r="A605" s="95"/>
      <c r="B605" s="95"/>
      <c r="C605" s="95"/>
      <c r="D605" s="95"/>
      <c r="E605" s="95"/>
      <c r="F605" s="95"/>
      <c r="G605" s="95"/>
      <c r="H605" s="95"/>
      <c r="I605" s="95"/>
      <c r="J605" s="95"/>
      <c r="K605" s="95"/>
      <c r="L605" s="95"/>
      <c r="M605" s="95"/>
      <c r="N605" s="95"/>
      <c r="O605" s="95"/>
      <c r="P605" s="95"/>
      <c r="Q605" s="95"/>
      <c r="R605" s="95"/>
      <c r="S605" s="95"/>
      <c r="T605" s="95"/>
      <c r="U605" s="95"/>
      <c r="V605" s="95"/>
      <c r="W605" s="95"/>
      <c r="X605" s="95"/>
      <c r="Y605" s="95"/>
      <c r="Z605" s="95"/>
    </row>
    <row r="606" spans="1:26" ht="12.75" customHeight="1">
      <c r="A606" s="95"/>
      <c r="B606" s="95"/>
      <c r="C606" s="95"/>
      <c r="D606" s="95"/>
      <c r="E606" s="95"/>
      <c r="F606" s="95"/>
      <c r="G606" s="95"/>
      <c r="H606" s="95"/>
      <c r="I606" s="95"/>
      <c r="J606" s="95"/>
      <c r="K606" s="95"/>
      <c r="L606" s="95"/>
      <c r="M606" s="95"/>
      <c r="N606" s="95"/>
      <c r="O606" s="95"/>
      <c r="P606" s="95"/>
      <c r="Q606" s="95"/>
      <c r="R606" s="95"/>
      <c r="S606" s="95"/>
      <c r="T606" s="95"/>
      <c r="U606" s="95"/>
      <c r="V606" s="95"/>
      <c r="W606" s="95"/>
      <c r="X606" s="95"/>
      <c r="Y606" s="95"/>
      <c r="Z606" s="95"/>
    </row>
    <row r="607" spans="1:26" ht="12.75" customHeight="1">
      <c r="A607" s="95"/>
      <c r="B607" s="95"/>
      <c r="C607" s="95"/>
      <c r="D607" s="95"/>
      <c r="E607" s="95"/>
      <c r="F607" s="95"/>
      <c r="G607" s="95"/>
      <c r="H607" s="95"/>
      <c r="I607" s="95"/>
      <c r="J607" s="95"/>
      <c r="K607" s="95"/>
      <c r="L607" s="95"/>
      <c r="M607" s="95"/>
      <c r="N607" s="95"/>
      <c r="O607" s="95"/>
      <c r="P607" s="95"/>
      <c r="Q607" s="95"/>
      <c r="R607" s="95"/>
      <c r="S607" s="95"/>
      <c r="T607" s="95"/>
      <c r="U607" s="95"/>
      <c r="V607" s="95"/>
      <c r="W607" s="95"/>
      <c r="X607" s="95"/>
      <c r="Y607" s="95"/>
      <c r="Z607" s="95"/>
    </row>
    <row r="608" spans="1:26" ht="12.75" customHeight="1">
      <c r="A608" s="95"/>
      <c r="B608" s="95"/>
      <c r="C608" s="95"/>
      <c r="D608" s="95"/>
      <c r="E608" s="95"/>
      <c r="F608" s="95"/>
      <c r="G608" s="95"/>
      <c r="H608" s="95"/>
      <c r="I608" s="95"/>
      <c r="J608" s="95"/>
      <c r="K608" s="95"/>
      <c r="L608" s="95"/>
      <c r="M608" s="95"/>
      <c r="N608" s="95"/>
      <c r="O608" s="95"/>
      <c r="P608" s="95"/>
      <c r="Q608" s="95"/>
      <c r="R608" s="95"/>
      <c r="S608" s="95"/>
      <c r="T608" s="95"/>
      <c r="U608" s="95"/>
      <c r="V608" s="95"/>
      <c r="W608" s="95"/>
      <c r="X608" s="95"/>
      <c r="Y608" s="95"/>
      <c r="Z608" s="95"/>
    </row>
    <row r="609" spans="1:26" ht="12.75" customHeight="1">
      <c r="A609" s="95"/>
      <c r="B609" s="95"/>
      <c r="C609" s="95"/>
      <c r="D609" s="95"/>
      <c r="E609" s="95"/>
      <c r="F609" s="95"/>
      <c r="G609" s="95"/>
      <c r="H609" s="95"/>
      <c r="I609" s="95"/>
      <c r="J609" s="95"/>
      <c r="K609" s="95"/>
      <c r="L609" s="95"/>
      <c r="M609" s="95"/>
      <c r="N609" s="95"/>
      <c r="O609" s="95"/>
      <c r="P609" s="95"/>
      <c r="Q609" s="95"/>
      <c r="R609" s="95"/>
      <c r="S609" s="95"/>
      <c r="T609" s="95"/>
      <c r="U609" s="95"/>
      <c r="V609" s="95"/>
      <c r="W609" s="95"/>
      <c r="X609" s="95"/>
      <c r="Y609" s="95"/>
      <c r="Z609" s="95"/>
    </row>
    <row r="610" spans="1:26" ht="12.75" customHeight="1">
      <c r="A610" s="95"/>
      <c r="B610" s="95"/>
      <c r="C610" s="95"/>
      <c r="D610" s="95"/>
      <c r="E610" s="95"/>
      <c r="F610" s="95"/>
      <c r="G610" s="95"/>
      <c r="H610" s="95"/>
      <c r="I610" s="95"/>
      <c r="J610" s="95"/>
      <c r="K610" s="95"/>
      <c r="L610" s="95"/>
      <c r="M610" s="95"/>
      <c r="N610" s="95"/>
      <c r="O610" s="95"/>
      <c r="P610" s="95"/>
      <c r="Q610" s="95"/>
      <c r="R610" s="95"/>
      <c r="S610" s="95"/>
      <c r="T610" s="95"/>
      <c r="U610" s="95"/>
      <c r="V610" s="95"/>
      <c r="W610" s="95"/>
      <c r="X610" s="95"/>
      <c r="Y610" s="95"/>
      <c r="Z610" s="95"/>
    </row>
    <row r="611" spans="1:26" ht="12.75" customHeight="1">
      <c r="A611" s="95"/>
      <c r="B611" s="95"/>
      <c r="C611" s="95"/>
      <c r="D611" s="95"/>
      <c r="E611" s="95"/>
      <c r="F611" s="95"/>
      <c r="G611" s="95"/>
      <c r="H611" s="95"/>
      <c r="I611" s="95"/>
      <c r="J611" s="95"/>
      <c r="K611" s="95"/>
      <c r="L611" s="95"/>
      <c r="M611" s="95"/>
      <c r="N611" s="95"/>
      <c r="O611" s="95"/>
      <c r="P611" s="95"/>
      <c r="Q611" s="95"/>
      <c r="R611" s="95"/>
      <c r="S611" s="95"/>
      <c r="T611" s="95"/>
      <c r="U611" s="95"/>
      <c r="V611" s="95"/>
      <c r="W611" s="95"/>
      <c r="X611" s="95"/>
      <c r="Y611" s="95"/>
      <c r="Z611" s="95"/>
    </row>
    <row r="612" spans="1:26" ht="12.75" customHeight="1">
      <c r="A612" s="95"/>
      <c r="B612" s="95"/>
      <c r="C612" s="95"/>
      <c r="D612" s="95"/>
      <c r="E612" s="95"/>
      <c r="F612" s="95"/>
      <c r="G612" s="95"/>
      <c r="H612" s="95"/>
      <c r="I612" s="95"/>
      <c r="J612" s="95"/>
      <c r="K612" s="95"/>
      <c r="L612" s="95"/>
      <c r="M612" s="95"/>
      <c r="N612" s="95"/>
      <c r="O612" s="95"/>
      <c r="P612" s="95"/>
      <c r="Q612" s="95"/>
      <c r="R612" s="95"/>
      <c r="S612" s="95"/>
      <c r="T612" s="95"/>
      <c r="U612" s="95"/>
      <c r="V612" s="95"/>
      <c r="W612" s="95"/>
      <c r="X612" s="95"/>
      <c r="Y612" s="95"/>
      <c r="Z612" s="95"/>
    </row>
    <row r="613" spans="1:26" ht="12.75" customHeight="1">
      <c r="A613" s="95"/>
      <c r="B613" s="95"/>
      <c r="C613" s="95"/>
      <c r="D613" s="95"/>
      <c r="E613" s="95"/>
      <c r="F613" s="95"/>
      <c r="G613" s="95"/>
      <c r="H613" s="95"/>
      <c r="I613" s="95"/>
      <c r="J613" s="95"/>
      <c r="K613" s="95"/>
      <c r="L613" s="95"/>
      <c r="M613" s="95"/>
      <c r="N613" s="95"/>
      <c r="O613" s="95"/>
      <c r="P613" s="95"/>
      <c r="Q613" s="95"/>
      <c r="R613" s="95"/>
      <c r="S613" s="95"/>
      <c r="T613" s="95"/>
      <c r="U613" s="95"/>
      <c r="V613" s="95"/>
      <c r="W613" s="95"/>
      <c r="X613" s="95"/>
      <c r="Y613" s="95"/>
      <c r="Z613" s="95"/>
    </row>
    <row r="614" spans="1:26" ht="12.75" customHeight="1">
      <c r="A614" s="95"/>
      <c r="B614" s="95"/>
      <c r="C614" s="95"/>
      <c r="D614" s="95"/>
      <c r="E614" s="95"/>
      <c r="F614" s="95"/>
      <c r="G614" s="95"/>
      <c r="H614" s="95"/>
      <c r="I614" s="95"/>
      <c r="J614" s="95"/>
      <c r="K614" s="95"/>
      <c r="L614" s="95"/>
      <c r="M614" s="95"/>
      <c r="N614" s="95"/>
      <c r="O614" s="95"/>
      <c r="P614" s="95"/>
      <c r="Q614" s="95"/>
      <c r="R614" s="95"/>
      <c r="S614" s="95"/>
      <c r="T614" s="95"/>
      <c r="U614" s="95"/>
      <c r="V614" s="95"/>
      <c r="W614" s="95"/>
      <c r="X614" s="95"/>
      <c r="Y614" s="95"/>
      <c r="Z614" s="95"/>
    </row>
    <row r="615" spans="1:26" ht="12.75" customHeight="1">
      <c r="A615" s="95"/>
      <c r="B615" s="95"/>
      <c r="C615" s="95"/>
      <c r="D615" s="95"/>
      <c r="E615" s="95"/>
      <c r="F615" s="95"/>
      <c r="G615" s="95"/>
      <c r="H615" s="95"/>
      <c r="I615" s="95"/>
      <c r="J615" s="95"/>
      <c r="K615" s="95"/>
      <c r="L615" s="95"/>
      <c r="M615" s="95"/>
      <c r="N615" s="95"/>
      <c r="O615" s="95"/>
      <c r="P615" s="95"/>
      <c r="Q615" s="95"/>
      <c r="R615" s="95"/>
      <c r="S615" s="95"/>
      <c r="T615" s="95"/>
      <c r="U615" s="95"/>
      <c r="V615" s="95"/>
      <c r="W615" s="95"/>
      <c r="X615" s="95"/>
      <c r="Y615" s="95"/>
      <c r="Z615" s="95"/>
    </row>
    <row r="616" spans="1:26" ht="12.75" customHeight="1">
      <c r="A616" s="95"/>
      <c r="B616" s="95"/>
      <c r="C616" s="95"/>
      <c r="D616" s="95"/>
      <c r="E616" s="95"/>
      <c r="F616" s="95"/>
      <c r="G616" s="95"/>
      <c r="H616" s="95"/>
      <c r="I616" s="95"/>
      <c r="J616" s="95"/>
      <c r="K616" s="95"/>
      <c r="L616" s="95"/>
      <c r="M616" s="95"/>
      <c r="N616" s="95"/>
      <c r="O616" s="95"/>
      <c r="P616" s="95"/>
      <c r="Q616" s="95"/>
      <c r="R616" s="95"/>
      <c r="S616" s="95"/>
      <c r="T616" s="95"/>
      <c r="U616" s="95"/>
      <c r="V616" s="95"/>
      <c r="W616" s="95"/>
      <c r="X616" s="95"/>
      <c r="Y616" s="95"/>
      <c r="Z616" s="95"/>
    </row>
    <row r="617" spans="1:26" ht="12.75" customHeight="1">
      <c r="A617" s="95"/>
      <c r="B617" s="95"/>
      <c r="C617" s="95"/>
      <c r="D617" s="95"/>
      <c r="E617" s="95"/>
      <c r="F617" s="95"/>
      <c r="G617" s="95"/>
      <c r="H617" s="95"/>
      <c r="I617" s="95"/>
      <c r="J617" s="95"/>
      <c r="K617" s="95"/>
      <c r="L617" s="95"/>
      <c r="M617" s="95"/>
      <c r="N617" s="95"/>
      <c r="O617" s="95"/>
      <c r="P617" s="95"/>
      <c r="Q617" s="95"/>
      <c r="R617" s="95"/>
      <c r="S617" s="95"/>
      <c r="T617" s="95"/>
      <c r="U617" s="95"/>
      <c r="V617" s="95"/>
      <c r="W617" s="95"/>
      <c r="X617" s="95"/>
      <c r="Y617" s="95"/>
      <c r="Z617" s="95"/>
    </row>
    <row r="618" spans="1:26" ht="12.75" customHeight="1">
      <c r="A618" s="95"/>
      <c r="B618" s="95"/>
      <c r="C618" s="95"/>
      <c r="D618" s="95"/>
      <c r="E618" s="95"/>
      <c r="F618" s="95"/>
      <c r="G618" s="95"/>
      <c r="H618" s="95"/>
      <c r="I618" s="95"/>
      <c r="J618" s="95"/>
      <c r="K618" s="95"/>
      <c r="L618" s="95"/>
      <c r="M618" s="95"/>
      <c r="N618" s="95"/>
      <c r="O618" s="95"/>
      <c r="P618" s="95"/>
      <c r="Q618" s="95"/>
      <c r="R618" s="95"/>
      <c r="S618" s="95"/>
      <c r="T618" s="95"/>
      <c r="U618" s="95"/>
      <c r="V618" s="95"/>
      <c r="W618" s="95"/>
      <c r="X618" s="95"/>
      <c r="Y618" s="95"/>
      <c r="Z618" s="95"/>
    </row>
    <row r="619" spans="1:26" ht="12.75" customHeight="1">
      <c r="A619" s="95"/>
      <c r="B619" s="95"/>
      <c r="C619" s="95"/>
      <c r="D619" s="95"/>
      <c r="E619" s="95"/>
      <c r="F619" s="95"/>
      <c r="G619" s="95"/>
      <c r="H619" s="95"/>
      <c r="I619" s="95"/>
      <c r="J619" s="95"/>
      <c r="K619" s="95"/>
      <c r="L619" s="95"/>
      <c r="M619" s="95"/>
      <c r="N619" s="95"/>
      <c r="O619" s="95"/>
      <c r="P619" s="95"/>
      <c r="Q619" s="95"/>
      <c r="R619" s="95"/>
      <c r="S619" s="95"/>
      <c r="T619" s="95"/>
      <c r="U619" s="95"/>
      <c r="V619" s="95"/>
      <c r="W619" s="95"/>
      <c r="X619" s="95"/>
      <c r="Y619" s="95"/>
      <c r="Z619" s="95"/>
    </row>
    <row r="620" spans="1:26" ht="12.75" customHeight="1">
      <c r="A620" s="95"/>
      <c r="B620" s="95"/>
      <c r="C620" s="95"/>
      <c r="D620" s="95"/>
      <c r="E620" s="95"/>
      <c r="F620" s="95"/>
      <c r="G620" s="95"/>
      <c r="H620" s="95"/>
      <c r="I620" s="95"/>
      <c r="J620" s="95"/>
      <c r="K620" s="95"/>
      <c r="L620" s="95"/>
      <c r="M620" s="95"/>
      <c r="N620" s="95"/>
      <c r="O620" s="95"/>
      <c r="P620" s="95"/>
      <c r="Q620" s="95"/>
      <c r="R620" s="95"/>
      <c r="S620" s="95"/>
      <c r="T620" s="95"/>
      <c r="U620" s="95"/>
      <c r="V620" s="95"/>
      <c r="W620" s="95"/>
      <c r="X620" s="95"/>
      <c r="Y620" s="95"/>
      <c r="Z620" s="95"/>
    </row>
    <row r="621" spans="1:26" ht="12.75" customHeight="1">
      <c r="A621" s="95"/>
      <c r="B621" s="95"/>
      <c r="C621" s="95"/>
      <c r="D621" s="95"/>
      <c r="E621" s="95"/>
      <c r="F621" s="95"/>
      <c r="G621" s="95"/>
      <c r="H621" s="95"/>
      <c r="I621" s="95"/>
      <c r="J621" s="95"/>
      <c r="K621" s="95"/>
      <c r="L621" s="95"/>
      <c r="M621" s="95"/>
      <c r="N621" s="95"/>
      <c r="O621" s="95"/>
      <c r="P621" s="95"/>
      <c r="Q621" s="95"/>
      <c r="R621" s="95"/>
      <c r="S621" s="95"/>
      <c r="T621" s="95"/>
      <c r="U621" s="95"/>
      <c r="V621" s="95"/>
      <c r="W621" s="95"/>
      <c r="X621" s="95"/>
      <c r="Y621" s="95"/>
      <c r="Z621" s="95"/>
    </row>
    <row r="622" spans="1:26" ht="12.75" customHeight="1">
      <c r="A622" s="95"/>
      <c r="B622" s="95"/>
      <c r="C622" s="95"/>
      <c r="D622" s="95"/>
      <c r="E622" s="95"/>
      <c r="F622" s="95"/>
      <c r="G622" s="95"/>
      <c r="H622" s="95"/>
      <c r="I622" s="95"/>
      <c r="J622" s="95"/>
      <c r="K622" s="95"/>
      <c r="L622" s="95"/>
      <c r="M622" s="95"/>
      <c r="N622" s="95"/>
      <c r="O622" s="95"/>
      <c r="P622" s="95"/>
      <c r="Q622" s="95"/>
      <c r="R622" s="95"/>
      <c r="S622" s="95"/>
      <c r="T622" s="95"/>
      <c r="U622" s="95"/>
      <c r="V622" s="95"/>
      <c r="W622" s="95"/>
      <c r="X622" s="95"/>
      <c r="Y622" s="95"/>
      <c r="Z622" s="95"/>
    </row>
    <row r="623" spans="1:26" ht="12.75" customHeight="1">
      <c r="A623" s="95"/>
      <c r="B623" s="95"/>
      <c r="C623" s="95"/>
      <c r="D623" s="95"/>
      <c r="E623" s="95"/>
      <c r="F623" s="95"/>
      <c r="G623" s="95"/>
      <c r="H623" s="95"/>
      <c r="I623" s="95"/>
      <c r="J623" s="95"/>
      <c r="K623" s="95"/>
      <c r="L623" s="95"/>
      <c r="M623" s="95"/>
      <c r="N623" s="95"/>
      <c r="O623" s="95"/>
      <c r="P623" s="95"/>
      <c r="Q623" s="95"/>
      <c r="R623" s="95"/>
      <c r="S623" s="95"/>
      <c r="T623" s="95"/>
      <c r="U623" s="95"/>
      <c r="V623" s="95"/>
      <c r="W623" s="95"/>
      <c r="X623" s="95"/>
      <c r="Y623" s="95"/>
      <c r="Z623" s="95"/>
    </row>
    <row r="624" spans="1:26" ht="12.75" customHeight="1">
      <c r="A624" s="95"/>
      <c r="B624" s="95"/>
      <c r="C624" s="95"/>
      <c r="D624" s="95"/>
      <c r="E624" s="95"/>
      <c r="F624" s="95"/>
      <c r="G624" s="95"/>
      <c r="H624" s="95"/>
      <c r="I624" s="95"/>
      <c r="J624" s="95"/>
      <c r="K624" s="95"/>
      <c r="L624" s="95"/>
      <c r="M624" s="95"/>
      <c r="N624" s="95"/>
      <c r="O624" s="95"/>
      <c r="P624" s="95"/>
      <c r="Q624" s="95"/>
      <c r="R624" s="95"/>
      <c r="S624" s="95"/>
      <c r="T624" s="95"/>
      <c r="U624" s="95"/>
      <c r="V624" s="95"/>
      <c r="W624" s="95"/>
      <c r="X624" s="95"/>
      <c r="Y624" s="95"/>
      <c r="Z624" s="95"/>
    </row>
    <row r="625" spans="1:26" ht="12.75" customHeight="1">
      <c r="A625" s="95"/>
      <c r="B625" s="95"/>
      <c r="C625" s="95"/>
      <c r="D625" s="95"/>
      <c r="E625" s="95"/>
      <c r="F625" s="95"/>
      <c r="G625" s="95"/>
      <c r="H625" s="95"/>
      <c r="I625" s="95"/>
      <c r="J625" s="95"/>
      <c r="K625" s="95"/>
      <c r="L625" s="95"/>
      <c r="M625" s="95"/>
      <c r="N625" s="95"/>
      <c r="O625" s="95"/>
      <c r="P625" s="95"/>
      <c r="Q625" s="95"/>
      <c r="R625" s="95"/>
      <c r="S625" s="95"/>
      <c r="T625" s="95"/>
      <c r="U625" s="95"/>
      <c r="V625" s="95"/>
      <c r="W625" s="95"/>
      <c r="X625" s="95"/>
      <c r="Y625" s="95"/>
      <c r="Z625" s="95"/>
    </row>
    <row r="626" spans="1:26" ht="12.75" customHeight="1">
      <c r="A626" s="95"/>
      <c r="B626" s="95"/>
      <c r="C626" s="95"/>
      <c r="D626" s="95"/>
      <c r="E626" s="95"/>
      <c r="F626" s="95"/>
      <c r="G626" s="95"/>
      <c r="H626" s="95"/>
      <c r="I626" s="95"/>
      <c r="J626" s="95"/>
      <c r="K626" s="95"/>
      <c r="L626" s="95"/>
      <c r="M626" s="95"/>
      <c r="N626" s="95"/>
      <c r="O626" s="95"/>
      <c r="P626" s="95"/>
      <c r="Q626" s="95"/>
      <c r="R626" s="95"/>
      <c r="S626" s="95"/>
      <c r="T626" s="95"/>
      <c r="U626" s="95"/>
      <c r="V626" s="95"/>
      <c r="W626" s="95"/>
      <c r="X626" s="95"/>
      <c r="Y626" s="95"/>
      <c r="Z626" s="95"/>
    </row>
    <row r="627" spans="1:26" ht="12.75" customHeight="1">
      <c r="A627" s="95"/>
      <c r="B627" s="95"/>
      <c r="C627" s="95"/>
      <c r="D627" s="95"/>
      <c r="E627" s="95"/>
      <c r="F627" s="95"/>
      <c r="G627" s="95"/>
      <c r="H627" s="95"/>
      <c r="I627" s="95"/>
      <c r="J627" s="95"/>
      <c r="K627" s="95"/>
      <c r="L627" s="95"/>
      <c r="M627" s="95"/>
      <c r="N627" s="95"/>
      <c r="O627" s="95"/>
      <c r="P627" s="95"/>
      <c r="Q627" s="95"/>
      <c r="R627" s="95"/>
      <c r="S627" s="95"/>
      <c r="T627" s="95"/>
      <c r="U627" s="95"/>
      <c r="V627" s="95"/>
      <c r="W627" s="95"/>
      <c r="X627" s="95"/>
      <c r="Y627" s="95"/>
      <c r="Z627" s="95"/>
    </row>
    <row r="628" spans="1:26" ht="12.75" customHeight="1">
      <c r="A628" s="95"/>
      <c r="B628" s="95"/>
      <c r="C628" s="95"/>
      <c r="D628" s="95"/>
      <c r="E628" s="95"/>
      <c r="F628" s="95"/>
      <c r="G628" s="95"/>
      <c r="H628" s="95"/>
      <c r="I628" s="95"/>
      <c r="J628" s="95"/>
      <c r="K628" s="95"/>
      <c r="L628" s="95"/>
      <c r="M628" s="95"/>
      <c r="N628" s="95"/>
      <c r="O628" s="95"/>
      <c r="P628" s="95"/>
      <c r="Q628" s="95"/>
      <c r="R628" s="95"/>
      <c r="S628" s="95"/>
      <c r="T628" s="95"/>
      <c r="U628" s="95"/>
      <c r="V628" s="95"/>
      <c r="W628" s="95"/>
      <c r="X628" s="95"/>
      <c r="Y628" s="95"/>
      <c r="Z628" s="95"/>
    </row>
    <row r="629" spans="1:26" ht="12.75" customHeight="1">
      <c r="A629" s="95"/>
      <c r="B629" s="95"/>
      <c r="C629" s="95"/>
      <c r="D629" s="95"/>
      <c r="E629" s="95"/>
      <c r="F629" s="95"/>
      <c r="G629" s="95"/>
      <c r="H629" s="95"/>
      <c r="I629" s="95"/>
      <c r="J629" s="95"/>
      <c r="K629" s="95"/>
      <c r="L629" s="95"/>
      <c r="M629" s="95"/>
      <c r="N629" s="95"/>
      <c r="O629" s="95"/>
      <c r="P629" s="95"/>
      <c r="Q629" s="95"/>
      <c r="R629" s="95"/>
      <c r="S629" s="95"/>
      <c r="T629" s="95"/>
      <c r="U629" s="95"/>
      <c r="V629" s="95"/>
      <c r="W629" s="95"/>
      <c r="X629" s="95"/>
      <c r="Y629" s="95"/>
      <c r="Z629" s="95"/>
    </row>
    <row r="630" spans="1:26" ht="12.75" customHeight="1">
      <c r="A630" s="95"/>
      <c r="B630" s="95"/>
      <c r="C630" s="95"/>
      <c r="D630" s="95"/>
      <c r="E630" s="95"/>
      <c r="F630" s="95"/>
      <c r="G630" s="95"/>
      <c r="H630" s="95"/>
      <c r="I630" s="95"/>
      <c r="J630" s="95"/>
      <c r="K630" s="95"/>
      <c r="L630" s="95"/>
      <c r="M630" s="95"/>
      <c r="N630" s="95"/>
      <c r="O630" s="95"/>
      <c r="P630" s="95"/>
      <c r="Q630" s="95"/>
      <c r="R630" s="95"/>
      <c r="S630" s="95"/>
      <c r="T630" s="95"/>
      <c r="U630" s="95"/>
      <c r="V630" s="95"/>
      <c r="W630" s="95"/>
      <c r="X630" s="95"/>
      <c r="Y630" s="95"/>
      <c r="Z630" s="95"/>
    </row>
    <row r="631" spans="1:26" ht="12.75" customHeight="1">
      <c r="A631" s="95"/>
      <c r="B631" s="95"/>
      <c r="C631" s="95"/>
      <c r="D631" s="95"/>
      <c r="E631" s="95"/>
      <c r="F631" s="95"/>
      <c r="G631" s="95"/>
      <c r="H631" s="95"/>
      <c r="I631" s="95"/>
      <c r="J631" s="95"/>
      <c r="K631" s="95"/>
      <c r="L631" s="95"/>
      <c r="M631" s="95"/>
      <c r="N631" s="95"/>
      <c r="O631" s="95"/>
      <c r="P631" s="95"/>
      <c r="Q631" s="95"/>
      <c r="R631" s="95"/>
      <c r="S631" s="95"/>
      <c r="T631" s="95"/>
      <c r="U631" s="95"/>
      <c r="V631" s="95"/>
      <c r="W631" s="95"/>
      <c r="X631" s="95"/>
      <c r="Y631" s="95"/>
      <c r="Z631" s="95"/>
    </row>
    <row r="632" spans="1:26" ht="12.75" customHeight="1">
      <c r="A632" s="95"/>
      <c r="B632" s="95"/>
      <c r="C632" s="95"/>
      <c r="D632" s="95"/>
      <c r="E632" s="95"/>
      <c r="F632" s="95"/>
      <c r="G632" s="95"/>
      <c r="H632" s="95"/>
      <c r="I632" s="95"/>
      <c r="J632" s="95"/>
      <c r="K632" s="95"/>
      <c r="L632" s="95"/>
      <c r="M632" s="95"/>
      <c r="N632" s="95"/>
      <c r="O632" s="95"/>
      <c r="P632" s="95"/>
      <c r="Q632" s="95"/>
      <c r="R632" s="95"/>
      <c r="S632" s="95"/>
      <c r="T632" s="95"/>
      <c r="U632" s="95"/>
      <c r="V632" s="95"/>
      <c r="W632" s="95"/>
      <c r="X632" s="95"/>
      <c r="Y632" s="95"/>
      <c r="Z632" s="95"/>
    </row>
    <row r="633" spans="1:26" ht="12.75" customHeight="1">
      <c r="A633" s="95"/>
      <c r="B633" s="95"/>
      <c r="C633" s="95"/>
      <c r="D633" s="95"/>
      <c r="E633" s="95"/>
      <c r="F633" s="95"/>
      <c r="G633" s="95"/>
      <c r="H633" s="95"/>
      <c r="I633" s="95"/>
      <c r="J633" s="95"/>
      <c r="K633" s="95"/>
      <c r="L633" s="95"/>
      <c r="M633" s="95"/>
      <c r="N633" s="95"/>
      <c r="O633" s="95"/>
      <c r="P633" s="95"/>
      <c r="Q633" s="95"/>
      <c r="R633" s="95"/>
      <c r="S633" s="95"/>
      <c r="T633" s="95"/>
      <c r="U633" s="95"/>
      <c r="V633" s="95"/>
      <c r="W633" s="95"/>
      <c r="X633" s="95"/>
      <c r="Y633" s="95"/>
      <c r="Z633" s="95"/>
    </row>
    <row r="634" spans="1:26" ht="12.75" customHeight="1">
      <c r="A634" s="95"/>
      <c r="B634" s="95"/>
      <c r="C634" s="95"/>
      <c r="D634" s="95"/>
      <c r="E634" s="95"/>
      <c r="F634" s="95"/>
      <c r="G634" s="95"/>
      <c r="H634" s="95"/>
      <c r="I634" s="95"/>
      <c r="J634" s="95"/>
      <c r="K634" s="95"/>
      <c r="L634" s="95"/>
      <c r="M634" s="95"/>
      <c r="N634" s="95"/>
      <c r="O634" s="95"/>
      <c r="P634" s="95"/>
      <c r="Q634" s="95"/>
      <c r="R634" s="95"/>
      <c r="S634" s="95"/>
      <c r="T634" s="95"/>
      <c r="U634" s="95"/>
      <c r="V634" s="95"/>
      <c r="W634" s="95"/>
      <c r="X634" s="95"/>
      <c r="Y634" s="95"/>
      <c r="Z634" s="95"/>
    </row>
    <row r="635" spans="1:26" ht="12.75" customHeight="1">
      <c r="A635" s="95"/>
      <c r="B635" s="95"/>
      <c r="C635" s="95"/>
      <c r="D635" s="95"/>
      <c r="E635" s="95"/>
      <c r="F635" s="95"/>
      <c r="G635" s="95"/>
      <c r="H635" s="95"/>
      <c r="I635" s="95"/>
      <c r="J635" s="95"/>
      <c r="K635" s="95"/>
      <c r="L635" s="95"/>
      <c r="M635" s="95"/>
      <c r="N635" s="95"/>
      <c r="O635" s="95"/>
      <c r="P635" s="95"/>
      <c r="Q635" s="95"/>
      <c r="R635" s="95"/>
      <c r="S635" s="95"/>
      <c r="T635" s="95"/>
      <c r="U635" s="95"/>
      <c r="V635" s="95"/>
      <c r="W635" s="95"/>
      <c r="X635" s="95"/>
      <c r="Y635" s="95"/>
      <c r="Z635" s="95"/>
    </row>
    <row r="636" spans="1:26" ht="12.75" customHeight="1">
      <c r="A636" s="95"/>
      <c r="B636" s="95"/>
      <c r="C636" s="95"/>
      <c r="D636" s="95"/>
      <c r="E636" s="95"/>
      <c r="F636" s="95"/>
      <c r="G636" s="95"/>
      <c r="H636" s="95"/>
      <c r="I636" s="95"/>
      <c r="J636" s="95"/>
      <c r="K636" s="95"/>
      <c r="L636" s="95"/>
      <c r="M636" s="95"/>
      <c r="N636" s="95"/>
      <c r="O636" s="95"/>
      <c r="P636" s="95"/>
      <c r="Q636" s="95"/>
      <c r="R636" s="95"/>
      <c r="S636" s="95"/>
      <c r="T636" s="95"/>
      <c r="U636" s="95"/>
      <c r="V636" s="95"/>
      <c r="W636" s="95"/>
      <c r="X636" s="95"/>
      <c r="Y636" s="95"/>
      <c r="Z636" s="95"/>
    </row>
    <row r="637" spans="1:26" ht="12.75" customHeight="1">
      <c r="A637" s="95"/>
      <c r="B637" s="95"/>
      <c r="C637" s="95"/>
      <c r="D637" s="95"/>
      <c r="E637" s="95"/>
      <c r="F637" s="95"/>
      <c r="G637" s="95"/>
      <c r="H637" s="95"/>
      <c r="I637" s="95"/>
      <c r="J637" s="95"/>
      <c r="K637" s="95"/>
      <c r="L637" s="95"/>
      <c r="M637" s="95"/>
      <c r="N637" s="95"/>
      <c r="O637" s="95"/>
      <c r="P637" s="95"/>
      <c r="Q637" s="95"/>
      <c r="R637" s="95"/>
      <c r="S637" s="95"/>
      <c r="T637" s="95"/>
      <c r="U637" s="95"/>
      <c r="V637" s="95"/>
      <c r="W637" s="95"/>
      <c r="X637" s="95"/>
      <c r="Y637" s="95"/>
      <c r="Z637" s="95"/>
    </row>
    <row r="638" spans="1:26" ht="12.75" customHeight="1">
      <c r="A638" s="95"/>
      <c r="B638" s="95"/>
      <c r="C638" s="95"/>
      <c r="D638" s="95"/>
      <c r="E638" s="95"/>
      <c r="F638" s="95"/>
      <c r="G638" s="95"/>
      <c r="H638" s="95"/>
      <c r="I638" s="95"/>
      <c r="J638" s="95"/>
      <c r="K638" s="95"/>
      <c r="L638" s="95"/>
      <c r="M638" s="95"/>
      <c r="N638" s="95"/>
      <c r="O638" s="95"/>
      <c r="P638" s="95"/>
      <c r="Q638" s="95"/>
      <c r="R638" s="95"/>
      <c r="S638" s="95"/>
      <c r="T638" s="95"/>
      <c r="U638" s="95"/>
      <c r="V638" s="95"/>
      <c r="W638" s="95"/>
      <c r="X638" s="95"/>
      <c r="Y638" s="95"/>
      <c r="Z638" s="95"/>
    </row>
    <row r="639" spans="1:26" ht="12.75" customHeight="1">
      <c r="A639" s="95"/>
      <c r="B639" s="95"/>
      <c r="C639" s="95"/>
      <c r="D639" s="95"/>
      <c r="E639" s="95"/>
      <c r="F639" s="95"/>
      <c r="G639" s="95"/>
      <c r="H639" s="95"/>
      <c r="I639" s="95"/>
      <c r="J639" s="95"/>
      <c r="K639" s="95"/>
      <c r="L639" s="95"/>
      <c r="M639" s="95"/>
      <c r="N639" s="95"/>
      <c r="O639" s="95"/>
      <c r="P639" s="95"/>
      <c r="Q639" s="95"/>
      <c r="R639" s="95"/>
      <c r="S639" s="95"/>
      <c r="T639" s="95"/>
      <c r="U639" s="95"/>
      <c r="V639" s="95"/>
      <c r="W639" s="95"/>
      <c r="X639" s="95"/>
      <c r="Y639" s="95"/>
      <c r="Z639" s="95"/>
    </row>
    <row r="640" spans="1:26" ht="12.75" customHeight="1">
      <c r="A640" s="95"/>
      <c r="B640" s="95"/>
      <c r="C640" s="95"/>
      <c r="D640" s="95"/>
      <c r="E640" s="95"/>
      <c r="F640" s="95"/>
      <c r="G640" s="95"/>
      <c r="H640" s="95"/>
      <c r="I640" s="95"/>
      <c r="J640" s="95"/>
      <c r="K640" s="95"/>
      <c r="L640" s="95"/>
      <c r="M640" s="95"/>
      <c r="N640" s="95"/>
      <c r="O640" s="95"/>
      <c r="P640" s="95"/>
      <c r="Q640" s="95"/>
      <c r="R640" s="95"/>
      <c r="S640" s="95"/>
      <c r="T640" s="95"/>
      <c r="U640" s="95"/>
      <c r="V640" s="95"/>
      <c r="W640" s="95"/>
      <c r="X640" s="95"/>
      <c r="Y640" s="95"/>
      <c r="Z640" s="95"/>
    </row>
    <row r="641" spans="1:26" ht="12.75" customHeight="1">
      <c r="A641" s="95"/>
      <c r="B641" s="95"/>
      <c r="C641" s="95"/>
      <c r="D641" s="95"/>
      <c r="E641" s="95"/>
      <c r="F641" s="95"/>
      <c r="G641" s="95"/>
      <c r="H641" s="95"/>
      <c r="I641" s="95"/>
      <c r="J641" s="95"/>
      <c r="K641" s="95"/>
      <c r="L641" s="95"/>
      <c r="M641" s="95"/>
      <c r="N641" s="95"/>
      <c r="O641" s="95"/>
      <c r="P641" s="95"/>
      <c r="Q641" s="95"/>
      <c r="R641" s="95"/>
      <c r="S641" s="95"/>
      <c r="T641" s="95"/>
      <c r="U641" s="95"/>
      <c r="V641" s="95"/>
      <c r="W641" s="95"/>
      <c r="X641" s="95"/>
      <c r="Y641" s="95"/>
      <c r="Z641" s="95"/>
    </row>
    <row r="642" spans="1:26" ht="12.75" customHeight="1">
      <c r="A642" s="95"/>
      <c r="B642" s="95"/>
      <c r="C642" s="95"/>
      <c r="D642" s="95"/>
      <c r="E642" s="95"/>
      <c r="F642" s="95"/>
      <c r="G642" s="95"/>
      <c r="H642" s="95"/>
      <c r="I642" s="95"/>
      <c r="J642" s="95"/>
      <c r="K642" s="95"/>
      <c r="L642" s="95"/>
      <c r="M642" s="95"/>
      <c r="N642" s="95"/>
      <c r="O642" s="95"/>
      <c r="P642" s="95"/>
      <c r="Q642" s="95"/>
      <c r="R642" s="95"/>
      <c r="S642" s="95"/>
      <c r="T642" s="95"/>
      <c r="U642" s="95"/>
      <c r="V642" s="95"/>
      <c r="W642" s="95"/>
      <c r="X642" s="95"/>
      <c r="Y642" s="95"/>
      <c r="Z642" s="95"/>
    </row>
    <row r="643" spans="1:26" ht="12.75" customHeight="1">
      <c r="A643" s="95"/>
      <c r="B643" s="95"/>
      <c r="C643" s="95"/>
      <c r="D643" s="95"/>
      <c r="E643" s="95"/>
      <c r="F643" s="95"/>
      <c r="G643" s="95"/>
      <c r="H643" s="95"/>
      <c r="I643" s="95"/>
      <c r="J643" s="95"/>
      <c r="K643" s="95"/>
      <c r="L643" s="95"/>
      <c r="M643" s="95"/>
      <c r="N643" s="95"/>
      <c r="O643" s="95"/>
      <c r="P643" s="95"/>
      <c r="Q643" s="95"/>
      <c r="R643" s="95"/>
      <c r="S643" s="95"/>
      <c r="T643" s="95"/>
      <c r="U643" s="95"/>
      <c r="V643" s="95"/>
      <c r="W643" s="95"/>
      <c r="X643" s="95"/>
      <c r="Y643" s="95"/>
      <c r="Z643" s="95"/>
    </row>
    <row r="644" spans="1:26" ht="12.75" customHeight="1">
      <c r="A644" s="95"/>
      <c r="B644" s="95"/>
      <c r="C644" s="95"/>
      <c r="D644" s="95"/>
      <c r="E644" s="95"/>
      <c r="F644" s="95"/>
      <c r="G644" s="95"/>
      <c r="H644" s="95"/>
      <c r="I644" s="95"/>
      <c r="J644" s="95"/>
      <c r="K644" s="95"/>
      <c r="L644" s="95"/>
      <c r="M644" s="95"/>
      <c r="N644" s="95"/>
      <c r="O644" s="95"/>
      <c r="P644" s="95"/>
      <c r="Q644" s="95"/>
      <c r="R644" s="95"/>
      <c r="S644" s="95"/>
      <c r="T644" s="95"/>
      <c r="U644" s="95"/>
      <c r="V644" s="95"/>
      <c r="W644" s="95"/>
      <c r="X644" s="95"/>
      <c r="Y644" s="95"/>
      <c r="Z644" s="95"/>
    </row>
    <row r="645" spans="1:26" ht="12.75" customHeight="1">
      <c r="A645" s="95"/>
      <c r="B645" s="95"/>
      <c r="C645" s="95"/>
      <c r="D645" s="95"/>
      <c r="E645" s="95"/>
      <c r="F645" s="95"/>
      <c r="G645" s="95"/>
      <c r="H645" s="95"/>
      <c r="I645" s="95"/>
      <c r="J645" s="95"/>
      <c r="K645" s="95"/>
      <c r="L645" s="95"/>
      <c r="M645" s="95"/>
      <c r="N645" s="95"/>
      <c r="O645" s="95"/>
      <c r="P645" s="95"/>
      <c r="Q645" s="95"/>
      <c r="R645" s="95"/>
      <c r="S645" s="95"/>
      <c r="T645" s="95"/>
      <c r="U645" s="95"/>
      <c r="V645" s="95"/>
      <c r="W645" s="95"/>
      <c r="X645" s="95"/>
      <c r="Y645" s="95"/>
      <c r="Z645" s="95"/>
    </row>
    <row r="646" spans="1:26" ht="12.75" customHeight="1">
      <c r="A646" s="95"/>
      <c r="B646" s="95"/>
      <c r="C646" s="95"/>
      <c r="D646" s="95"/>
      <c r="E646" s="95"/>
      <c r="F646" s="95"/>
      <c r="G646" s="95"/>
      <c r="H646" s="95"/>
      <c r="I646" s="95"/>
      <c r="J646" s="95"/>
      <c r="K646" s="95"/>
      <c r="L646" s="95"/>
      <c r="M646" s="95"/>
      <c r="N646" s="95"/>
      <c r="O646" s="95"/>
      <c r="P646" s="95"/>
      <c r="Q646" s="95"/>
      <c r="R646" s="95"/>
      <c r="S646" s="95"/>
      <c r="T646" s="95"/>
      <c r="U646" s="95"/>
      <c r="V646" s="95"/>
      <c r="W646" s="95"/>
      <c r="X646" s="95"/>
      <c r="Y646" s="95"/>
      <c r="Z646" s="95"/>
    </row>
    <row r="647" spans="1:26" ht="12.75" customHeight="1">
      <c r="A647" s="95"/>
      <c r="B647" s="95"/>
      <c r="C647" s="95"/>
      <c r="D647" s="95"/>
      <c r="E647" s="95"/>
      <c r="F647" s="95"/>
      <c r="G647" s="95"/>
      <c r="H647" s="95"/>
      <c r="I647" s="95"/>
      <c r="J647" s="95"/>
      <c r="K647" s="95"/>
      <c r="L647" s="95"/>
      <c r="M647" s="95"/>
      <c r="N647" s="95"/>
      <c r="O647" s="95"/>
      <c r="P647" s="95"/>
      <c r="Q647" s="95"/>
      <c r="R647" s="95"/>
      <c r="S647" s="95"/>
      <c r="T647" s="95"/>
      <c r="U647" s="95"/>
      <c r="V647" s="95"/>
      <c r="W647" s="95"/>
      <c r="X647" s="95"/>
      <c r="Y647" s="95"/>
      <c r="Z647" s="95"/>
    </row>
    <row r="648" spans="1:26" ht="12.75" customHeight="1">
      <c r="A648" s="95"/>
      <c r="B648" s="95"/>
      <c r="C648" s="95"/>
      <c r="D648" s="95"/>
      <c r="E648" s="95"/>
      <c r="F648" s="95"/>
      <c r="G648" s="95"/>
      <c r="H648" s="95"/>
      <c r="I648" s="95"/>
      <c r="J648" s="95"/>
      <c r="K648" s="95"/>
      <c r="L648" s="95"/>
      <c r="M648" s="95"/>
      <c r="N648" s="95"/>
      <c r="O648" s="95"/>
      <c r="P648" s="95"/>
      <c r="Q648" s="95"/>
      <c r="R648" s="95"/>
      <c r="S648" s="95"/>
      <c r="T648" s="95"/>
      <c r="U648" s="95"/>
      <c r="V648" s="95"/>
      <c r="W648" s="95"/>
      <c r="X648" s="95"/>
      <c r="Y648" s="95"/>
      <c r="Z648" s="95"/>
    </row>
    <row r="649" spans="1:26" ht="12.75" customHeight="1">
      <c r="A649" s="95"/>
      <c r="B649" s="95"/>
      <c r="C649" s="95"/>
      <c r="D649" s="95"/>
      <c r="E649" s="95"/>
      <c r="F649" s="95"/>
      <c r="G649" s="95"/>
      <c r="H649" s="95"/>
      <c r="I649" s="95"/>
      <c r="J649" s="95"/>
      <c r="K649" s="95"/>
      <c r="L649" s="95"/>
      <c r="M649" s="95"/>
      <c r="N649" s="95"/>
      <c r="O649" s="95"/>
      <c r="P649" s="95"/>
      <c r="Q649" s="95"/>
      <c r="R649" s="95"/>
      <c r="S649" s="95"/>
      <c r="T649" s="95"/>
      <c r="U649" s="95"/>
      <c r="V649" s="95"/>
      <c r="W649" s="95"/>
      <c r="X649" s="95"/>
      <c r="Y649" s="95"/>
      <c r="Z649" s="95"/>
    </row>
    <row r="650" spans="1:26" ht="12.75" customHeight="1">
      <c r="A650" s="95"/>
      <c r="B650" s="95"/>
      <c r="C650" s="95"/>
      <c r="D650" s="95"/>
      <c r="E650" s="95"/>
      <c r="F650" s="95"/>
      <c r="G650" s="95"/>
      <c r="H650" s="95"/>
      <c r="I650" s="95"/>
      <c r="J650" s="95"/>
      <c r="K650" s="95"/>
      <c r="L650" s="95"/>
      <c r="M650" s="95"/>
      <c r="N650" s="95"/>
      <c r="O650" s="95"/>
      <c r="P650" s="95"/>
      <c r="Q650" s="95"/>
      <c r="R650" s="95"/>
      <c r="S650" s="95"/>
      <c r="T650" s="95"/>
      <c r="U650" s="95"/>
      <c r="V650" s="95"/>
      <c r="W650" s="95"/>
      <c r="X650" s="95"/>
      <c r="Y650" s="95"/>
      <c r="Z650" s="95"/>
    </row>
    <row r="651" spans="1:26" ht="12.75" customHeight="1">
      <c r="A651" s="95"/>
      <c r="B651" s="95"/>
      <c r="C651" s="95"/>
      <c r="D651" s="95"/>
      <c r="E651" s="95"/>
      <c r="F651" s="95"/>
      <c r="G651" s="95"/>
      <c r="H651" s="95"/>
      <c r="I651" s="95"/>
      <c r="J651" s="95"/>
      <c r="K651" s="95"/>
      <c r="L651" s="95"/>
      <c r="M651" s="95"/>
      <c r="N651" s="95"/>
      <c r="O651" s="95"/>
      <c r="P651" s="95"/>
      <c r="Q651" s="95"/>
      <c r="R651" s="95"/>
      <c r="S651" s="95"/>
      <c r="T651" s="95"/>
      <c r="U651" s="95"/>
      <c r="V651" s="95"/>
      <c r="W651" s="95"/>
      <c r="X651" s="95"/>
      <c r="Y651" s="95"/>
      <c r="Z651" s="95"/>
    </row>
    <row r="652" spans="1:26" ht="12.75" customHeight="1">
      <c r="A652" s="95"/>
      <c r="B652" s="95"/>
      <c r="C652" s="95"/>
      <c r="D652" s="95"/>
      <c r="E652" s="95"/>
      <c r="F652" s="95"/>
      <c r="G652" s="95"/>
      <c r="H652" s="95"/>
      <c r="I652" s="95"/>
      <c r="J652" s="95"/>
      <c r="K652" s="95"/>
      <c r="L652" s="95"/>
      <c r="M652" s="95"/>
      <c r="N652" s="95"/>
      <c r="O652" s="95"/>
      <c r="P652" s="95"/>
      <c r="Q652" s="95"/>
      <c r="R652" s="95"/>
      <c r="S652" s="95"/>
      <c r="T652" s="95"/>
      <c r="U652" s="95"/>
      <c r="V652" s="95"/>
      <c r="W652" s="95"/>
      <c r="X652" s="95"/>
      <c r="Y652" s="95"/>
      <c r="Z652" s="95"/>
    </row>
    <row r="653" spans="1:26" ht="12.75" customHeight="1">
      <c r="A653" s="95"/>
      <c r="B653" s="95"/>
      <c r="C653" s="95"/>
      <c r="D653" s="95"/>
      <c r="E653" s="95"/>
      <c r="F653" s="95"/>
      <c r="G653" s="95"/>
      <c r="H653" s="95"/>
      <c r="I653" s="95"/>
      <c r="J653" s="95"/>
      <c r="K653" s="95"/>
      <c r="L653" s="95"/>
      <c r="M653" s="95"/>
      <c r="N653" s="95"/>
      <c r="O653" s="95"/>
      <c r="P653" s="95"/>
      <c r="Q653" s="95"/>
      <c r="R653" s="95"/>
      <c r="S653" s="95"/>
      <c r="T653" s="95"/>
      <c r="U653" s="95"/>
      <c r="V653" s="95"/>
      <c r="W653" s="95"/>
      <c r="X653" s="95"/>
      <c r="Y653" s="95"/>
      <c r="Z653" s="95"/>
    </row>
    <row r="654" spans="1:26" ht="12.75" customHeight="1">
      <c r="A654" s="95"/>
      <c r="B654" s="95"/>
      <c r="C654" s="95"/>
      <c r="D654" s="95"/>
      <c r="E654" s="95"/>
      <c r="F654" s="95"/>
      <c r="G654" s="95"/>
      <c r="H654" s="95"/>
      <c r="I654" s="95"/>
      <c r="J654" s="95"/>
      <c r="K654" s="95"/>
      <c r="L654" s="95"/>
      <c r="M654" s="95"/>
      <c r="N654" s="95"/>
      <c r="O654" s="95"/>
      <c r="P654" s="95"/>
      <c r="Q654" s="95"/>
      <c r="R654" s="95"/>
      <c r="S654" s="95"/>
      <c r="T654" s="95"/>
      <c r="U654" s="95"/>
      <c r="V654" s="95"/>
      <c r="W654" s="95"/>
      <c r="X654" s="95"/>
      <c r="Y654" s="95"/>
      <c r="Z654" s="95"/>
    </row>
    <row r="655" spans="1:26" ht="12.75" customHeight="1">
      <c r="A655" s="95"/>
      <c r="B655" s="95"/>
      <c r="C655" s="95"/>
      <c r="D655" s="95"/>
      <c r="E655" s="95"/>
      <c r="F655" s="95"/>
      <c r="G655" s="95"/>
      <c r="H655" s="95"/>
      <c r="I655" s="95"/>
      <c r="J655" s="95"/>
      <c r="K655" s="95"/>
      <c r="L655" s="95"/>
      <c r="M655" s="95"/>
      <c r="N655" s="95"/>
      <c r="O655" s="95"/>
      <c r="P655" s="95"/>
      <c r="Q655" s="95"/>
      <c r="R655" s="95"/>
      <c r="S655" s="95"/>
      <c r="T655" s="95"/>
      <c r="U655" s="95"/>
      <c r="V655" s="95"/>
      <c r="W655" s="95"/>
      <c r="X655" s="95"/>
      <c r="Y655" s="95"/>
      <c r="Z655" s="95"/>
    </row>
    <row r="656" spans="1:26" ht="12.75" customHeight="1">
      <c r="A656" s="95"/>
      <c r="B656" s="95"/>
      <c r="C656" s="95"/>
      <c r="D656" s="95"/>
      <c r="E656" s="95"/>
      <c r="F656" s="95"/>
      <c r="G656" s="95"/>
      <c r="H656" s="95"/>
      <c r="I656" s="95"/>
      <c r="J656" s="95"/>
      <c r="K656" s="95"/>
      <c r="L656" s="95"/>
      <c r="M656" s="95"/>
      <c r="N656" s="95"/>
      <c r="O656" s="95"/>
      <c r="P656" s="95"/>
      <c r="Q656" s="95"/>
      <c r="R656" s="95"/>
      <c r="S656" s="95"/>
      <c r="T656" s="95"/>
      <c r="U656" s="95"/>
      <c r="V656" s="95"/>
      <c r="W656" s="95"/>
      <c r="X656" s="95"/>
      <c r="Y656" s="95"/>
      <c r="Z656" s="95"/>
    </row>
    <row r="657" spans="1:26" ht="12.75" customHeight="1">
      <c r="A657" s="95"/>
      <c r="B657" s="95"/>
      <c r="C657" s="95"/>
      <c r="D657" s="95"/>
      <c r="E657" s="95"/>
      <c r="F657" s="95"/>
      <c r="G657" s="95"/>
      <c r="H657" s="95"/>
      <c r="I657" s="95"/>
      <c r="J657" s="95"/>
      <c r="K657" s="95"/>
      <c r="L657" s="95"/>
      <c r="M657" s="95"/>
      <c r="N657" s="95"/>
      <c r="O657" s="95"/>
      <c r="P657" s="95"/>
      <c r="Q657" s="95"/>
      <c r="R657" s="95"/>
      <c r="S657" s="95"/>
      <c r="T657" s="95"/>
      <c r="U657" s="95"/>
      <c r="V657" s="95"/>
      <c r="W657" s="95"/>
      <c r="X657" s="95"/>
      <c r="Y657" s="95"/>
      <c r="Z657" s="95"/>
    </row>
    <row r="658" spans="1:26" ht="12.75" customHeight="1">
      <c r="A658" s="95"/>
      <c r="B658" s="95"/>
      <c r="C658" s="95"/>
      <c r="D658" s="95"/>
      <c r="E658" s="95"/>
      <c r="F658" s="95"/>
      <c r="G658" s="95"/>
      <c r="H658" s="95"/>
      <c r="I658" s="95"/>
      <c r="J658" s="95"/>
      <c r="K658" s="95"/>
      <c r="L658" s="95"/>
      <c r="M658" s="95"/>
      <c r="N658" s="95"/>
      <c r="O658" s="95"/>
      <c r="P658" s="95"/>
      <c r="Q658" s="95"/>
      <c r="R658" s="95"/>
      <c r="S658" s="95"/>
      <c r="T658" s="95"/>
      <c r="U658" s="95"/>
      <c r="V658" s="95"/>
      <c r="W658" s="95"/>
      <c r="X658" s="95"/>
      <c r="Y658" s="95"/>
      <c r="Z658" s="95"/>
    </row>
    <row r="659" spans="1:26" ht="12.75" customHeight="1">
      <c r="A659" s="95"/>
      <c r="B659" s="95"/>
      <c r="C659" s="95"/>
      <c r="D659" s="95"/>
      <c r="E659" s="95"/>
      <c r="F659" s="95"/>
      <c r="G659" s="95"/>
      <c r="H659" s="95"/>
      <c r="I659" s="95"/>
      <c r="J659" s="95"/>
      <c r="K659" s="95"/>
      <c r="L659" s="95"/>
      <c r="M659" s="95"/>
      <c r="N659" s="95"/>
      <c r="O659" s="95"/>
      <c r="P659" s="95"/>
      <c r="Q659" s="95"/>
      <c r="R659" s="95"/>
      <c r="S659" s="95"/>
      <c r="T659" s="95"/>
      <c r="U659" s="95"/>
      <c r="V659" s="95"/>
      <c r="W659" s="95"/>
      <c r="X659" s="95"/>
      <c r="Y659" s="95"/>
      <c r="Z659" s="95"/>
    </row>
    <row r="660" spans="1:26" ht="12.75" customHeight="1">
      <c r="A660" s="95"/>
      <c r="B660" s="95"/>
      <c r="C660" s="95"/>
      <c r="D660" s="95"/>
      <c r="E660" s="95"/>
      <c r="F660" s="95"/>
      <c r="G660" s="95"/>
      <c r="H660" s="95"/>
      <c r="I660" s="95"/>
      <c r="J660" s="95"/>
      <c r="K660" s="95"/>
      <c r="L660" s="95"/>
      <c r="M660" s="95"/>
      <c r="N660" s="95"/>
      <c r="O660" s="95"/>
      <c r="P660" s="95"/>
      <c r="Q660" s="95"/>
      <c r="R660" s="95"/>
      <c r="S660" s="95"/>
      <c r="T660" s="95"/>
      <c r="U660" s="95"/>
      <c r="V660" s="95"/>
      <c r="W660" s="95"/>
      <c r="X660" s="95"/>
      <c r="Y660" s="95"/>
      <c r="Z660" s="95"/>
    </row>
    <row r="661" spans="1:26" ht="12.75" customHeight="1">
      <c r="A661" s="95"/>
      <c r="B661" s="95"/>
      <c r="C661" s="95"/>
      <c r="D661" s="95"/>
      <c r="E661" s="95"/>
      <c r="F661" s="95"/>
      <c r="G661" s="95"/>
      <c r="H661" s="95"/>
      <c r="I661" s="95"/>
      <c r="J661" s="95"/>
      <c r="K661" s="95"/>
      <c r="L661" s="95"/>
      <c r="M661" s="95"/>
      <c r="N661" s="95"/>
      <c r="O661" s="95"/>
      <c r="P661" s="95"/>
      <c r="Q661" s="95"/>
      <c r="R661" s="95"/>
      <c r="S661" s="95"/>
      <c r="T661" s="95"/>
      <c r="U661" s="95"/>
      <c r="V661" s="95"/>
      <c r="W661" s="95"/>
      <c r="X661" s="95"/>
      <c r="Y661" s="95"/>
      <c r="Z661" s="95"/>
    </row>
    <row r="662" spans="1:26" ht="12.75" customHeight="1">
      <c r="A662" s="95"/>
      <c r="B662" s="95"/>
      <c r="C662" s="95"/>
      <c r="D662" s="95"/>
      <c r="E662" s="95"/>
      <c r="F662" s="95"/>
      <c r="G662" s="95"/>
      <c r="H662" s="95"/>
      <c r="I662" s="95"/>
      <c r="J662" s="95"/>
      <c r="K662" s="95"/>
      <c r="L662" s="95"/>
      <c r="M662" s="95"/>
      <c r="N662" s="95"/>
      <c r="O662" s="95"/>
      <c r="P662" s="95"/>
      <c r="Q662" s="95"/>
      <c r="R662" s="95"/>
      <c r="S662" s="95"/>
      <c r="T662" s="95"/>
      <c r="U662" s="95"/>
      <c r="V662" s="95"/>
      <c r="W662" s="95"/>
      <c r="X662" s="95"/>
      <c r="Y662" s="95"/>
      <c r="Z662" s="95"/>
    </row>
    <row r="663" spans="1:26" ht="12.75" customHeight="1">
      <c r="A663" s="95"/>
      <c r="B663" s="95"/>
      <c r="C663" s="95"/>
      <c r="D663" s="95"/>
      <c r="E663" s="95"/>
      <c r="F663" s="95"/>
      <c r="G663" s="95"/>
      <c r="H663" s="95"/>
      <c r="I663" s="95"/>
      <c r="J663" s="95"/>
      <c r="K663" s="95"/>
      <c r="L663" s="95"/>
      <c r="M663" s="95"/>
      <c r="N663" s="95"/>
      <c r="O663" s="95"/>
      <c r="P663" s="95"/>
      <c r="Q663" s="95"/>
      <c r="R663" s="95"/>
      <c r="S663" s="95"/>
      <c r="T663" s="95"/>
      <c r="U663" s="95"/>
      <c r="V663" s="95"/>
      <c r="W663" s="95"/>
      <c r="X663" s="95"/>
      <c r="Y663" s="95"/>
      <c r="Z663" s="95"/>
    </row>
    <row r="664" spans="1:26" ht="12.75" customHeight="1">
      <c r="A664" s="95"/>
      <c r="B664" s="95"/>
      <c r="C664" s="95"/>
      <c r="D664" s="95"/>
      <c r="E664" s="95"/>
      <c r="F664" s="95"/>
      <c r="G664" s="95"/>
      <c r="H664" s="95"/>
      <c r="I664" s="95"/>
      <c r="J664" s="95"/>
      <c r="K664" s="95"/>
      <c r="L664" s="95"/>
      <c r="M664" s="95"/>
      <c r="N664" s="95"/>
      <c r="O664" s="95"/>
      <c r="P664" s="95"/>
      <c r="Q664" s="95"/>
      <c r="R664" s="95"/>
      <c r="S664" s="95"/>
      <c r="T664" s="95"/>
      <c r="U664" s="95"/>
      <c r="V664" s="95"/>
      <c r="W664" s="95"/>
      <c r="X664" s="95"/>
      <c r="Y664" s="95"/>
      <c r="Z664" s="95"/>
    </row>
    <row r="665" spans="1:26" ht="12.75" customHeight="1">
      <c r="A665" s="95"/>
      <c r="B665" s="95"/>
      <c r="C665" s="95"/>
      <c r="D665" s="95"/>
      <c r="E665" s="95"/>
      <c r="F665" s="95"/>
      <c r="G665" s="95"/>
      <c r="H665" s="95"/>
      <c r="I665" s="95"/>
      <c r="J665" s="95"/>
      <c r="K665" s="95"/>
      <c r="L665" s="95"/>
      <c r="M665" s="95"/>
      <c r="N665" s="95"/>
      <c r="O665" s="95"/>
      <c r="P665" s="95"/>
      <c r="Q665" s="95"/>
      <c r="R665" s="95"/>
      <c r="S665" s="95"/>
      <c r="T665" s="95"/>
      <c r="U665" s="95"/>
      <c r="V665" s="95"/>
      <c r="W665" s="95"/>
      <c r="X665" s="95"/>
      <c r="Y665" s="95"/>
      <c r="Z665" s="95"/>
    </row>
    <row r="666" spans="1:26" ht="12.75" customHeight="1">
      <c r="A666" s="95"/>
      <c r="B666" s="95"/>
      <c r="C666" s="95"/>
      <c r="D666" s="95"/>
      <c r="E666" s="95"/>
      <c r="F666" s="95"/>
      <c r="G666" s="95"/>
      <c r="H666" s="95"/>
      <c r="I666" s="95"/>
      <c r="J666" s="95"/>
      <c r="K666" s="95"/>
      <c r="L666" s="95"/>
      <c r="M666" s="95"/>
      <c r="N666" s="95"/>
      <c r="O666" s="95"/>
      <c r="P666" s="95"/>
      <c r="Q666" s="95"/>
      <c r="R666" s="95"/>
      <c r="S666" s="95"/>
      <c r="T666" s="95"/>
      <c r="U666" s="95"/>
      <c r="V666" s="95"/>
      <c r="W666" s="95"/>
      <c r="X666" s="95"/>
      <c r="Y666" s="95"/>
      <c r="Z666" s="95"/>
    </row>
    <row r="667" spans="1:26" ht="12.75" customHeight="1">
      <c r="A667" s="95"/>
      <c r="B667" s="95"/>
      <c r="C667" s="95"/>
      <c r="D667" s="95"/>
      <c r="E667" s="95"/>
      <c r="F667" s="95"/>
      <c r="G667" s="95"/>
      <c r="H667" s="95"/>
      <c r="I667" s="95"/>
      <c r="J667" s="95"/>
      <c r="K667" s="95"/>
      <c r="L667" s="95"/>
      <c r="M667" s="95"/>
      <c r="N667" s="95"/>
      <c r="O667" s="95"/>
      <c r="P667" s="95"/>
      <c r="Q667" s="95"/>
      <c r="R667" s="95"/>
      <c r="S667" s="95"/>
      <c r="T667" s="95"/>
      <c r="U667" s="95"/>
      <c r="V667" s="95"/>
      <c r="W667" s="95"/>
      <c r="X667" s="95"/>
      <c r="Y667" s="95"/>
      <c r="Z667" s="95"/>
    </row>
    <row r="668" spans="1:26" ht="12.75" customHeight="1">
      <c r="A668" s="95"/>
      <c r="B668" s="95"/>
      <c r="C668" s="95"/>
      <c r="D668" s="95"/>
      <c r="E668" s="95"/>
      <c r="F668" s="95"/>
      <c r="G668" s="95"/>
      <c r="H668" s="95"/>
      <c r="I668" s="95"/>
      <c r="J668" s="95"/>
      <c r="K668" s="95"/>
      <c r="L668" s="95"/>
      <c r="M668" s="95"/>
      <c r="N668" s="95"/>
      <c r="O668" s="95"/>
      <c r="P668" s="95"/>
      <c r="Q668" s="95"/>
      <c r="R668" s="95"/>
      <c r="S668" s="95"/>
      <c r="T668" s="95"/>
      <c r="U668" s="95"/>
      <c r="V668" s="95"/>
      <c r="W668" s="95"/>
      <c r="X668" s="95"/>
      <c r="Y668" s="95"/>
      <c r="Z668" s="95"/>
    </row>
    <row r="669" spans="1:26" ht="12.75" customHeight="1">
      <c r="A669" s="95"/>
      <c r="B669" s="95"/>
      <c r="C669" s="95"/>
      <c r="D669" s="95"/>
      <c r="E669" s="95"/>
      <c r="F669" s="95"/>
      <c r="G669" s="95"/>
      <c r="H669" s="95"/>
      <c r="I669" s="95"/>
      <c r="J669" s="95"/>
      <c r="K669" s="95"/>
      <c r="L669" s="95"/>
      <c r="M669" s="95"/>
      <c r="N669" s="95"/>
      <c r="O669" s="95"/>
      <c r="P669" s="95"/>
      <c r="Q669" s="95"/>
      <c r="R669" s="95"/>
      <c r="S669" s="95"/>
      <c r="T669" s="95"/>
      <c r="U669" s="95"/>
      <c r="V669" s="95"/>
      <c r="W669" s="95"/>
      <c r="X669" s="95"/>
      <c r="Y669" s="95"/>
      <c r="Z669" s="95"/>
    </row>
    <row r="670" spans="1:26" ht="12.75" customHeight="1">
      <c r="A670" s="95"/>
      <c r="B670" s="95"/>
      <c r="C670" s="95"/>
      <c r="D670" s="95"/>
      <c r="E670" s="95"/>
      <c r="F670" s="95"/>
      <c r="G670" s="95"/>
      <c r="H670" s="95"/>
      <c r="I670" s="95"/>
      <c r="J670" s="95"/>
      <c r="K670" s="95"/>
      <c r="L670" s="95"/>
      <c r="M670" s="95"/>
      <c r="N670" s="95"/>
      <c r="O670" s="95"/>
      <c r="P670" s="95"/>
      <c r="Q670" s="95"/>
      <c r="R670" s="95"/>
      <c r="S670" s="95"/>
      <c r="T670" s="95"/>
      <c r="U670" s="95"/>
      <c r="V670" s="95"/>
      <c r="W670" s="95"/>
      <c r="X670" s="95"/>
      <c r="Y670" s="95"/>
      <c r="Z670" s="95"/>
    </row>
    <row r="671" spans="1:26" ht="12.75" customHeight="1">
      <c r="A671" s="95"/>
      <c r="B671" s="95"/>
      <c r="C671" s="95"/>
      <c r="D671" s="95"/>
      <c r="E671" s="95"/>
      <c r="F671" s="95"/>
      <c r="G671" s="95"/>
      <c r="H671" s="95"/>
      <c r="I671" s="95"/>
      <c r="J671" s="95"/>
      <c r="K671" s="95"/>
      <c r="L671" s="95"/>
      <c r="M671" s="95"/>
      <c r="N671" s="95"/>
      <c r="O671" s="95"/>
      <c r="P671" s="95"/>
      <c r="Q671" s="95"/>
      <c r="R671" s="95"/>
      <c r="S671" s="95"/>
      <c r="T671" s="95"/>
      <c r="U671" s="95"/>
      <c r="V671" s="95"/>
      <c r="W671" s="95"/>
      <c r="X671" s="95"/>
      <c r="Y671" s="95"/>
      <c r="Z671" s="95"/>
    </row>
    <row r="672" spans="1:26" ht="12.75" customHeight="1">
      <c r="A672" s="95"/>
      <c r="B672" s="95"/>
      <c r="C672" s="95"/>
      <c r="D672" s="95"/>
      <c r="E672" s="95"/>
      <c r="F672" s="95"/>
      <c r="G672" s="95"/>
      <c r="H672" s="95"/>
      <c r="I672" s="95"/>
      <c r="J672" s="95"/>
      <c r="K672" s="95"/>
      <c r="L672" s="95"/>
      <c r="M672" s="95"/>
      <c r="N672" s="95"/>
      <c r="O672" s="95"/>
      <c r="P672" s="95"/>
      <c r="Q672" s="95"/>
      <c r="R672" s="95"/>
      <c r="S672" s="95"/>
      <c r="T672" s="95"/>
      <c r="U672" s="95"/>
      <c r="V672" s="95"/>
      <c r="W672" s="95"/>
      <c r="X672" s="95"/>
      <c r="Y672" s="95"/>
      <c r="Z672" s="95"/>
    </row>
    <row r="673" spans="1:26" ht="12.75" customHeight="1">
      <c r="A673" s="95"/>
      <c r="B673" s="95"/>
      <c r="C673" s="95"/>
      <c r="D673" s="95"/>
      <c r="E673" s="95"/>
      <c r="F673" s="95"/>
      <c r="G673" s="95"/>
      <c r="H673" s="95"/>
      <c r="I673" s="95"/>
      <c r="J673" s="95"/>
      <c r="K673" s="95"/>
      <c r="L673" s="95"/>
      <c r="M673" s="95"/>
      <c r="N673" s="95"/>
      <c r="O673" s="95"/>
      <c r="P673" s="95"/>
      <c r="Q673" s="95"/>
      <c r="R673" s="95"/>
      <c r="S673" s="95"/>
      <c r="T673" s="95"/>
      <c r="U673" s="95"/>
      <c r="V673" s="95"/>
      <c r="W673" s="95"/>
      <c r="X673" s="95"/>
      <c r="Y673" s="95"/>
      <c r="Z673" s="95"/>
    </row>
    <row r="674" spans="1:26" ht="12.75" customHeight="1">
      <c r="A674" s="95"/>
      <c r="B674" s="95"/>
      <c r="C674" s="95"/>
      <c r="D674" s="95"/>
      <c r="E674" s="95"/>
      <c r="F674" s="95"/>
      <c r="G674" s="95"/>
      <c r="H674" s="95"/>
      <c r="I674" s="95"/>
      <c r="J674" s="95"/>
      <c r="K674" s="95"/>
      <c r="L674" s="95"/>
      <c r="M674" s="95"/>
      <c r="N674" s="95"/>
      <c r="O674" s="95"/>
      <c r="P674" s="95"/>
      <c r="Q674" s="95"/>
      <c r="R674" s="95"/>
      <c r="S674" s="95"/>
      <c r="T674" s="95"/>
      <c r="U674" s="95"/>
      <c r="V674" s="95"/>
      <c r="W674" s="95"/>
      <c r="X674" s="95"/>
      <c r="Y674" s="95"/>
      <c r="Z674" s="95"/>
    </row>
    <row r="675" spans="1:26" ht="12.75" customHeight="1">
      <c r="A675" s="95"/>
      <c r="B675" s="95"/>
      <c r="C675" s="95"/>
      <c r="D675" s="95"/>
      <c r="E675" s="95"/>
      <c r="F675" s="95"/>
      <c r="G675" s="95"/>
      <c r="H675" s="95"/>
      <c r="I675" s="95"/>
      <c r="J675" s="95"/>
      <c r="K675" s="95"/>
      <c r="L675" s="95"/>
      <c r="M675" s="95"/>
      <c r="N675" s="95"/>
      <c r="O675" s="95"/>
      <c r="P675" s="95"/>
      <c r="Q675" s="95"/>
      <c r="R675" s="95"/>
      <c r="S675" s="95"/>
      <c r="T675" s="95"/>
      <c r="U675" s="95"/>
      <c r="V675" s="95"/>
      <c r="W675" s="95"/>
      <c r="X675" s="95"/>
      <c r="Y675" s="95"/>
      <c r="Z675" s="95"/>
    </row>
    <row r="676" spans="1:26" ht="12.75" customHeight="1">
      <c r="A676" s="95"/>
      <c r="B676" s="95"/>
      <c r="C676" s="95"/>
      <c r="D676" s="95"/>
      <c r="E676" s="95"/>
      <c r="F676" s="95"/>
      <c r="G676" s="95"/>
      <c r="H676" s="95"/>
      <c r="I676" s="95"/>
      <c r="J676" s="95"/>
      <c r="K676" s="95"/>
      <c r="L676" s="95"/>
      <c r="M676" s="95"/>
      <c r="N676" s="95"/>
      <c r="O676" s="95"/>
      <c r="P676" s="95"/>
      <c r="Q676" s="95"/>
      <c r="R676" s="95"/>
      <c r="S676" s="95"/>
      <c r="T676" s="95"/>
      <c r="U676" s="95"/>
      <c r="V676" s="95"/>
      <c r="W676" s="95"/>
      <c r="X676" s="95"/>
      <c r="Y676" s="95"/>
      <c r="Z676" s="95"/>
    </row>
    <row r="677" spans="1:26" ht="12.75" customHeight="1">
      <c r="A677" s="95"/>
      <c r="B677" s="95"/>
      <c r="C677" s="95"/>
      <c r="D677" s="95"/>
      <c r="E677" s="95"/>
      <c r="F677" s="95"/>
      <c r="G677" s="95"/>
      <c r="H677" s="95"/>
      <c r="I677" s="95"/>
      <c r="J677" s="95"/>
      <c r="K677" s="95"/>
      <c r="L677" s="95"/>
      <c r="M677" s="95"/>
      <c r="N677" s="95"/>
      <c r="O677" s="95"/>
      <c r="P677" s="95"/>
      <c r="Q677" s="95"/>
      <c r="R677" s="95"/>
      <c r="S677" s="95"/>
      <c r="T677" s="95"/>
      <c r="U677" s="95"/>
      <c r="V677" s="95"/>
      <c r="W677" s="95"/>
      <c r="X677" s="95"/>
      <c r="Y677" s="95"/>
      <c r="Z677" s="95"/>
    </row>
    <row r="678" spans="1:26" ht="12.75" customHeight="1">
      <c r="A678" s="95"/>
      <c r="B678" s="95"/>
      <c r="C678" s="95"/>
      <c r="D678" s="95"/>
      <c r="E678" s="95"/>
      <c r="F678" s="95"/>
      <c r="G678" s="95"/>
      <c r="H678" s="95"/>
      <c r="I678" s="95"/>
      <c r="J678" s="95"/>
      <c r="K678" s="95"/>
      <c r="L678" s="95"/>
      <c r="M678" s="95"/>
      <c r="N678" s="95"/>
      <c r="O678" s="95"/>
      <c r="P678" s="95"/>
      <c r="Q678" s="95"/>
      <c r="R678" s="95"/>
      <c r="S678" s="95"/>
      <c r="T678" s="95"/>
      <c r="U678" s="95"/>
      <c r="V678" s="95"/>
      <c r="W678" s="95"/>
      <c r="X678" s="95"/>
      <c r="Y678" s="95"/>
      <c r="Z678" s="95"/>
    </row>
    <row r="679" spans="1:26" ht="12.75" customHeight="1">
      <c r="A679" s="95"/>
      <c r="B679" s="95"/>
      <c r="C679" s="95"/>
      <c r="D679" s="95"/>
      <c r="E679" s="95"/>
      <c r="F679" s="95"/>
      <c r="G679" s="95"/>
      <c r="H679" s="95"/>
      <c r="I679" s="95"/>
      <c r="J679" s="95"/>
      <c r="K679" s="95"/>
      <c r="L679" s="95"/>
      <c r="M679" s="95"/>
      <c r="N679" s="95"/>
      <c r="O679" s="95"/>
      <c r="P679" s="95"/>
      <c r="Q679" s="95"/>
      <c r="R679" s="95"/>
      <c r="S679" s="95"/>
      <c r="T679" s="95"/>
      <c r="U679" s="95"/>
      <c r="V679" s="95"/>
      <c r="W679" s="95"/>
      <c r="X679" s="95"/>
      <c r="Y679" s="95"/>
      <c r="Z679" s="95"/>
    </row>
    <row r="680" spans="1:26" ht="12.75" customHeight="1">
      <c r="A680" s="95"/>
      <c r="B680" s="95"/>
      <c r="C680" s="95"/>
      <c r="D680" s="95"/>
      <c r="E680" s="95"/>
      <c r="F680" s="95"/>
      <c r="G680" s="95"/>
      <c r="H680" s="95"/>
      <c r="I680" s="95"/>
      <c r="J680" s="95"/>
      <c r="K680" s="95"/>
      <c r="L680" s="95"/>
      <c r="M680" s="95"/>
      <c r="N680" s="95"/>
      <c r="O680" s="95"/>
      <c r="P680" s="95"/>
      <c r="Q680" s="95"/>
      <c r="R680" s="95"/>
      <c r="S680" s="95"/>
      <c r="T680" s="95"/>
      <c r="U680" s="95"/>
      <c r="V680" s="95"/>
      <c r="W680" s="95"/>
      <c r="X680" s="95"/>
      <c r="Y680" s="95"/>
      <c r="Z680" s="95"/>
    </row>
    <row r="681" spans="1:26" ht="12.75" customHeight="1">
      <c r="A681" s="95"/>
      <c r="B681" s="95"/>
      <c r="C681" s="95"/>
      <c r="D681" s="95"/>
      <c r="E681" s="95"/>
      <c r="F681" s="95"/>
      <c r="G681" s="95"/>
      <c r="H681" s="95"/>
      <c r="I681" s="95"/>
      <c r="J681" s="95"/>
      <c r="K681" s="95"/>
      <c r="L681" s="95"/>
      <c r="M681" s="95"/>
      <c r="N681" s="95"/>
      <c r="O681" s="95"/>
      <c r="P681" s="95"/>
      <c r="Q681" s="95"/>
      <c r="R681" s="95"/>
      <c r="S681" s="95"/>
      <c r="T681" s="95"/>
      <c r="U681" s="95"/>
      <c r="V681" s="95"/>
      <c r="W681" s="95"/>
      <c r="X681" s="95"/>
      <c r="Y681" s="95"/>
      <c r="Z681" s="95"/>
    </row>
    <row r="682" spans="1:26" ht="12.75" customHeight="1">
      <c r="A682" s="95"/>
      <c r="B682" s="95"/>
      <c r="C682" s="95"/>
      <c r="D682" s="95"/>
      <c r="E682" s="95"/>
      <c r="F682" s="95"/>
      <c r="G682" s="95"/>
      <c r="H682" s="95"/>
      <c r="I682" s="95"/>
      <c r="J682" s="95"/>
      <c r="K682" s="95"/>
      <c r="L682" s="95"/>
      <c r="M682" s="95"/>
      <c r="N682" s="95"/>
      <c r="O682" s="95"/>
      <c r="P682" s="95"/>
      <c r="Q682" s="95"/>
      <c r="R682" s="95"/>
      <c r="S682" s="95"/>
      <c r="T682" s="95"/>
      <c r="U682" s="95"/>
      <c r="V682" s="95"/>
      <c r="W682" s="95"/>
      <c r="X682" s="95"/>
      <c r="Y682" s="95"/>
      <c r="Z682" s="95"/>
    </row>
    <row r="683" spans="1:26" ht="12.75" customHeight="1">
      <c r="A683" s="95"/>
      <c r="B683" s="95"/>
      <c r="C683" s="95"/>
      <c r="D683" s="95"/>
      <c r="E683" s="95"/>
      <c r="F683" s="95"/>
      <c r="G683" s="95"/>
      <c r="H683" s="95"/>
      <c r="I683" s="95"/>
      <c r="J683" s="95"/>
      <c r="K683" s="95"/>
      <c r="L683" s="95"/>
      <c r="M683" s="95"/>
      <c r="N683" s="95"/>
      <c r="O683" s="95"/>
      <c r="P683" s="95"/>
      <c r="Q683" s="95"/>
      <c r="R683" s="95"/>
      <c r="S683" s="95"/>
      <c r="T683" s="95"/>
      <c r="U683" s="95"/>
      <c r="V683" s="95"/>
      <c r="W683" s="95"/>
      <c r="X683" s="95"/>
      <c r="Y683" s="95"/>
      <c r="Z683" s="95"/>
    </row>
    <row r="684" spans="1:26" ht="12.75" customHeight="1">
      <c r="A684" s="95"/>
      <c r="B684" s="95"/>
      <c r="C684" s="95"/>
      <c r="D684" s="95"/>
      <c r="E684" s="95"/>
      <c r="F684" s="95"/>
      <c r="G684" s="95"/>
      <c r="H684" s="95"/>
      <c r="I684" s="95"/>
      <c r="J684" s="95"/>
      <c r="K684" s="95"/>
      <c r="L684" s="95"/>
      <c r="M684" s="95"/>
      <c r="N684" s="95"/>
      <c r="O684" s="95"/>
      <c r="P684" s="95"/>
      <c r="Q684" s="95"/>
      <c r="R684" s="95"/>
      <c r="S684" s="95"/>
      <c r="T684" s="95"/>
      <c r="U684" s="95"/>
      <c r="V684" s="95"/>
      <c r="W684" s="95"/>
      <c r="X684" s="95"/>
      <c r="Y684" s="95"/>
      <c r="Z684" s="95"/>
    </row>
    <row r="685" spans="1:26" ht="12.75" customHeight="1">
      <c r="A685" s="95"/>
      <c r="B685" s="95"/>
      <c r="C685" s="95"/>
      <c r="D685" s="95"/>
      <c r="E685" s="95"/>
      <c r="F685" s="95"/>
      <c r="G685" s="95"/>
      <c r="H685" s="95"/>
      <c r="I685" s="95"/>
      <c r="J685" s="95"/>
      <c r="K685" s="95"/>
      <c r="L685" s="95"/>
      <c r="M685" s="95"/>
      <c r="N685" s="95"/>
      <c r="O685" s="95"/>
      <c r="P685" s="95"/>
      <c r="Q685" s="95"/>
      <c r="R685" s="95"/>
      <c r="S685" s="95"/>
      <c r="T685" s="95"/>
      <c r="U685" s="95"/>
      <c r="V685" s="95"/>
      <c r="W685" s="95"/>
      <c r="X685" s="95"/>
      <c r="Y685" s="95"/>
      <c r="Z685" s="95"/>
    </row>
    <row r="686" spans="1:26" ht="12.75" customHeight="1">
      <c r="A686" s="95"/>
      <c r="B686" s="95"/>
      <c r="C686" s="95"/>
      <c r="D686" s="95"/>
      <c r="E686" s="95"/>
      <c r="F686" s="95"/>
      <c r="G686" s="95"/>
      <c r="H686" s="95"/>
      <c r="I686" s="95"/>
      <c r="J686" s="95"/>
      <c r="K686" s="95"/>
      <c r="L686" s="95"/>
      <c r="M686" s="95"/>
      <c r="N686" s="95"/>
      <c r="O686" s="95"/>
      <c r="P686" s="95"/>
      <c r="Q686" s="95"/>
      <c r="R686" s="95"/>
      <c r="S686" s="95"/>
      <c r="T686" s="95"/>
      <c r="U686" s="95"/>
      <c r="V686" s="95"/>
      <c r="W686" s="95"/>
      <c r="X686" s="95"/>
      <c r="Y686" s="95"/>
      <c r="Z686" s="95"/>
    </row>
    <row r="687" spans="1:26" ht="12.75" customHeight="1">
      <c r="A687" s="95"/>
      <c r="B687" s="95"/>
      <c r="C687" s="95"/>
      <c r="D687" s="95"/>
      <c r="E687" s="95"/>
      <c r="F687" s="95"/>
      <c r="G687" s="95"/>
      <c r="H687" s="95"/>
      <c r="I687" s="95"/>
      <c r="J687" s="95"/>
      <c r="K687" s="95"/>
      <c r="L687" s="95"/>
      <c r="M687" s="95"/>
      <c r="N687" s="95"/>
      <c r="O687" s="95"/>
      <c r="P687" s="95"/>
      <c r="Q687" s="95"/>
      <c r="R687" s="95"/>
      <c r="S687" s="95"/>
      <c r="T687" s="95"/>
      <c r="U687" s="95"/>
      <c r="V687" s="95"/>
      <c r="W687" s="95"/>
      <c r="X687" s="95"/>
      <c r="Y687" s="95"/>
      <c r="Z687" s="95"/>
    </row>
    <row r="688" spans="1:26" ht="12.75" customHeight="1">
      <c r="A688" s="95"/>
      <c r="B688" s="95"/>
      <c r="C688" s="95"/>
      <c r="D688" s="95"/>
      <c r="E688" s="95"/>
      <c r="F688" s="95"/>
      <c r="G688" s="95"/>
      <c r="H688" s="95"/>
      <c r="I688" s="95"/>
      <c r="J688" s="95"/>
      <c r="K688" s="95"/>
      <c r="L688" s="95"/>
      <c r="M688" s="95"/>
      <c r="N688" s="95"/>
      <c r="O688" s="95"/>
      <c r="P688" s="95"/>
      <c r="Q688" s="95"/>
      <c r="R688" s="95"/>
      <c r="S688" s="95"/>
      <c r="T688" s="95"/>
      <c r="U688" s="95"/>
      <c r="V688" s="95"/>
      <c r="W688" s="95"/>
      <c r="X688" s="95"/>
      <c r="Y688" s="95"/>
      <c r="Z688" s="95"/>
    </row>
    <row r="689" spans="1:26" ht="12.75" customHeight="1">
      <c r="A689" s="95"/>
      <c r="B689" s="95"/>
      <c r="C689" s="95"/>
      <c r="D689" s="95"/>
      <c r="E689" s="95"/>
      <c r="F689" s="95"/>
      <c r="G689" s="95"/>
      <c r="H689" s="95"/>
      <c r="I689" s="95"/>
      <c r="J689" s="95"/>
      <c r="K689" s="95"/>
      <c r="L689" s="95"/>
      <c r="M689" s="95"/>
      <c r="N689" s="95"/>
      <c r="O689" s="95"/>
      <c r="P689" s="95"/>
      <c r="Q689" s="95"/>
      <c r="R689" s="95"/>
      <c r="S689" s="95"/>
      <c r="T689" s="95"/>
      <c r="U689" s="95"/>
      <c r="V689" s="95"/>
      <c r="W689" s="95"/>
      <c r="X689" s="95"/>
      <c r="Y689" s="95"/>
      <c r="Z689" s="95"/>
    </row>
    <row r="690" spans="1:26" ht="12.75" customHeight="1">
      <c r="A690" s="95"/>
      <c r="B690" s="95"/>
      <c r="C690" s="95"/>
      <c r="D690" s="95"/>
      <c r="E690" s="95"/>
      <c r="F690" s="95"/>
      <c r="G690" s="95"/>
      <c r="H690" s="95"/>
      <c r="I690" s="95"/>
      <c r="J690" s="95"/>
      <c r="K690" s="95"/>
      <c r="L690" s="95"/>
      <c r="M690" s="95"/>
      <c r="N690" s="95"/>
      <c r="O690" s="95"/>
      <c r="P690" s="95"/>
      <c r="Q690" s="95"/>
      <c r="R690" s="95"/>
      <c r="S690" s="95"/>
      <c r="T690" s="95"/>
      <c r="U690" s="95"/>
      <c r="V690" s="95"/>
      <c r="W690" s="95"/>
      <c r="X690" s="95"/>
      <c r="Y690" s="95"/>
      <c r="Z690" s="95"/>
    </row>
    <row r="691" spans="1:26" ht="12.75" customHeight="1">
      <c r="A691" s="95"/>
      <c r="B691" s="95"/>
      <c r="C691" s="95"/>
      <c r="D691" s="95"/>
      <c r="E691" s="95"/>
      <c r="F691" s="95"/>
      <c r="G691" s="95"/>
      <c r="H691" s="95"/>
      <c r="I691" s="95"/>
      <c r="J691" s="95"/>
      <c r="K691" s="95"/>
      <c r="L691" s="95"/>
      <c r="M691" s="95"/>
      <c r="N691" s="95"/>
      <c r="O691" s="95"/>
      <c r="P691" s="95"/>
      <c r="Q691" s="95"/>
      <c r="R691" s="95"/>
      <c r="S691" s="95"/>
      <c r="T691" s="95"/>
      <c r="U691" s="95"/>
      <c r="V691" s="95"/>
      <c r="W691" s="95"/>
      <c r="X691" s="95"/>
      <c r="Y691" s="95"/>
      <c r="Z691" s="95"/>
    </row>
    <row r="692" spans="1:26" ht="12.75" customHeight="1">
      <c r="A692" s="95"/>
      <c r="B692" s="95"/>
      <c r="C692" s="95"/>
      <c r="D692" s="95"/>
      <c r="E692" s="95"/>
      <c r="F692" s="95"/>
      <c r="G692" s="95"/>
      <c r="H692" s="95"/>
      <c r="I692" s="95"/>
      <c r="J692" s="95"/>
      <c r="K692" s="95"/>
      <c r="L692" s="95"/>
      <c r="M692" s="95"/>
      <c r="N692" s="95"/>
      <c r="O692" s="95"/>
      <c r="P692" s="95"/>
      <c r="Q692" s="95"/>
      <c r="R692" s="95"/>
      <c r="S692" s="95"/>
      <c r="T692" s="95"/>
      <c r="U692" s="95"/>
      <c r="V692" s="95"/>
      <c r="W692" s="95"/>
      <c r="X692" s="95"/>
      <c r="Y692" s="95"/>
      <c r="Z692" s="95"/>
    </row>
    <row r="693" spans="1:26" ht="12.75" customHeight="1">
      <c r="A693" s="95"/>
      <c r="B693" s="95"/>
      <c r="C693" s="95"/>
      <c r="D693" s="95"/>
      <c r="E693" s="95"/>
      <c r="F693" s="95"/>
      <c r="G693" s="95"/>
      <c r="H693" s="95"/>
      <c r="I693" s="95"/>
      <c r="J693" s="95"/>
      <c r="K693" s="95"/>
      <c r="L693" s="95"/>
      <c r="M693" s="95"/>
      <c r="N693" s="95"/>
      <c r="O693" s="95"/>
      <c r="P693" s="95"/>
      <c r="Q693" s="95"/>
      <c r="R693" s="95"/>
      <c r="S693" s="95"/>
      <c r="T693" s="95"/>
      <c r="U693" s="95"/>
      <c r="V693" s="95"/>
      <c r="W693" s="95"/>
      <c r="X693" s="95"/>
      <c r="Y693" s="95"/>
      <c r="Z693" s="95"/>
    </row>
    <row r="694" spans="1:26" ht="12.75" customHeight="1">
      <c r="A694" s="95"/>
      <c r="B694" s="95"/>
      <c r="C694" s="95"/>
      <c r="D694" s="95"/>
      <c r="E694" s="95"/>
      <c r="F694" s="95"/>
      <c r="G694" s="95"/>
      <c r="H694" s="95"/>
      <c r="I694" s="95"/>
      <c r="J694" s="95"/>
      <c r="K694" s="95"/>
      <c r="L694" s="95"/>
      <c r="M694" s="95"/>
      <c r="N694" s="95"/>
      <c r="O694" s="95"/>
      <c r="P694" s="95"/>
      <c r="Q694" s="95"/>
      <c r="R694" s="95"/>
      <c r="S694" s="95"/>
      <c r="T694" s="95"/>
      <c r="U694" s="95"/>
      <c r="V694" s="95"/>
      <c r="W694" s="95"/>
      <c r="X694" s="95"/>
      <c r="Y694" s="95"/>
      <c r="Z694" s="95"/>
    </row>
    <row r="695" spans="1:26" ht="12.75" customHeight="1">
      <c r="A695" s="95"/>
      <c r="B695" s="95"/>
      <c r="C695" s="95"/>
      <c r="D695" s="95"/>
      <c r="E695" s="95"/>
      <c r="F695" s="95"/>
      <c r="G695" s="95"/>
      <c r="H695" s="95"/>
      <c r="I695" s="95"/>
      <c r="J695" s="95"/>
      <c r="K695" s="95"/>
      <c r="L695" s="95"/>
      <c r="M695" s="95"/>
      <c r="N695" s="95"/>
      <c r="O695" s="95"/>
      <c r="P695" s="95"/>
      <c r="Q695" s="95"/>
      <c r="R695" s="95"/>
      <c r="S695" s="95"/>
      <c r="T695" s="95"/>
      <c r="U695" s="95"/>
      <c r="V695" s="95"/>
      <c r="W695" s="95"/>
      <c r="X695" s="95"/>
      <c r="Y695" s="95"/>
      <c r="Z695" s="95"/>
    </row>
    <row r="696" spans="1:26" ht="12.75" customHeight="1">
      <c r="A696" s="95"/>
      <c r="B696" s="95"/>
      <c r="C696" s="95"/>
      <c r="D696" s="95"/>
      <c r="E696" s="95"/>
      <c r="F696" s="95"/>
      <c r="G696" s="95"/>
      <c r="H696" s="95"/>
      <c r="I696" s="95"/>
      <c r="J696" s="95"/>
      <c r="K696" s="95"/>
      <c r="L696" s="95"/>
      <c r="M696" s="95"/>
      <c r="N696" s="95"/>
      <c r="O696" s="95"/>
      <c r="P696" s="95"/>
      <c r="Q696" s="95"/>
      <c r="R696" s="95"/>
      <c r="S696" s="95"/>
      <c r="T696" s="95"/>
      <c r="U696" s="95"/>
      <c r="V696" s="95"/>
      <c r="W696" s="95"/>
      <c r="X696" s="95"/>
      <c r="Y696" s="95"/>
      <c r="Z696" s="95"/>
    </row>
    <row r="697" spans="1:26" ht="12.75" customHeight="1">
      <c r="A697" s="95"/>
      <c r="B697" s="95"/>
      <c r="C697" s="95"/>
      <c r="D697" s="95"/>
      <c r="E697" s="95"/>
      <c r="F697" s="95"/>
      <c r="G697" s="95"/>
      <c r="H697" s="95"/>
      <c r="I697" s="95"/>
      <c r="J697" s="95"/>
      <c r="K697" s="95"/>
      <c r="L697" s="95"/>
      <c r="M697" s="95"/>
      <c r="N697" s="95"/>
      <c r="O697" s="95"/>
      <c r="P697" s="95"/>
      <c r="Q697" s="95"/>
      <c r="R697" s="95"/>
      <c r="S697" s="95"/>
      <c r="T697" s="95"/>
      <c r="U697" s="95"/>
      <c r="V697" s="95"/>
      <c r="W697" s="95"/>
      <c r="X697" s="95"/>
      <c r="Y697" s="95"/>
      <c r="Z697" s="95"/>
    </row>
    <row r="698" spans="1:26" ht="12.75" customHeight="1">
      <c r="A698" s="95"/>
      <c r="B698" s="95"/>
      <c r="C698" s="95"/>
      <c r="D698" s="95"/>
      <c r="E698" s="95"/>
      <c r="F698" s="95"/>
      <c r="G698" s="95"/>
      <c r="H698" s="95"/>
      <c r="I698" s="95"/>
      <c r="J698" s="95"/>
      <c r="K698" s="95"/>
      <c r="L698" s="95"/>
      <c r="M698" s="95"/>
      <c r="N698" s="95"/>
      <c r="O698" s="95"/>
      <c r="P698" s="95"/>
      <c r="Q698" s="95"/>
      <c r="R698" s="95"/>
      <c r="S698" s="95"/>
      <c r="T698" s="95"/>
      <c r="U698" s="95"/>
      <c r="V698" s="95"/>
      <c r="W698" s="95"/>
      <c r="X698" s="95"/>
      <c r="Y698" s="95"/>
      <c r="Z698" s="95"/>
    </row>
    <row r="699" spans="1:26" ht="12.75" customHeight="1">
      <c r="A699" s="95"/>
      <c r="B699" s="95"/>
      <c r="C699" s="95"/>
      <c r="D699" s="95"/>
      <c r="E699" s="95"/>
      <c r="F699" s="95"/>
      <c r="G699" s="95"/>
      <c r="H699" s="95"/>
      <c r="I699" s="95"/>
      <c r="J699" s="95"/>
      <c r="K699" s="95"/>
      <c r="L699" s="95"/>
      <c r="M699" s="95"/>
      <c r="N699" s="95"/>
      <c r="O699" s="95"/>
      <c r="P699" s="95"/>
      <c r="Q699" s="95"/>
      <c r="R699" s="95"/>
      <c r="S699" s="95"/>
      <c r="T699" s="95"/>
      <c r="U699" s="95"/>
      <c r="V699" s="95"/>
      <c r="W699" s="95"/>
      <c r="X699" s="95"/>
      <c r="Y699" s="95"/>
      <c r="Z699" s="95"/>
    </row>
    <row r="700" spans="1:26" ht="12.75" customHeight="1">
      <c r="A700" s="95"/>
      <c r="B700" s="95"/>
      <c r="C700" s="95"/>
      <c r="D700" s="95"/>
      <c r="E700" s="95"/>
      <c r="F700" s="95"/>
      <c r="G700" s="95"/>
      <c r="H700" s="95"/>
      <c r="I700" s="95"/>
      <c r="J700" s="95"/>
      <c r="K700" s="95"/>
      <c r="L700" s="95"/>
      <c r="M700" s="95"/>
      <c r="N700" s="95"/>
      <c r="O700" s="95"/>
      <c r="P700" s="95"/>
      <c r="Q700" s="95"/>
      <c r="R700" s="95"/>
      <c r="S700" s="95"/>
      <c r="T700" s="95"/>
      <c r="U700" s="95"/>
      <c r="V700" s="95"/>
      <c r="W700" s="95"/>
      <c r="X700" s="95"/>
      <c r="Y700" s="95"/>
      <c r="Z700" s="95"/>
    </row>
    <row r="701" spans="1:26" ht="12.75" customHeight="1">
      <c r="A701" s="95"/>
      <c r="B701" s="95"/>
      <c r="C701" s="95"/>
      <c r="D701" s="95"/>
      <c r="E701" s="95"/>
      <c r="F701" s="95"/>
      <c r="G701" s="95"/>
      <c r="H701" s="95"/>
      <c r="I701" s="95"/>
      <c r="J701" s="95"/>
      <c r="K701" s="95"/>
      <c r="L701" s="95"/>
      <c r="M701" s="95"/>
      <c r="N701" s="95"/>
      <c r="O701" s="95"/>
      <c r="P701" s="95"/>
      <c r="Q701" s="95"/>
      <c r="R701" s="95"/>
      <c r="S701" s="95"/>
      <c r="T701" s="95"/>
      <c r="U701" s="95"/>
      <c r="V701" s="95"/>
      <c r="W701" s="95"/>
      <c r="X701" s="95"/>
      <c r="Y701" s="95"/>
      <c r="Z701" s="95"/>
    </row>
    <row r="702" spans="1:26" ht="12.75" customHeight="1">
      <c r="A702" s="95"/>
      <c r="B702" s="95"/>
      <c r="C702" s="95"/>
      <c r="D702" s="95"/>
      <c r="E702" s="95"/>
      <c r="F702" s="95"/>
      <c r="G702" s="95"/>
      <c r="H702" s="95"/>
      <c r="I702" s="95"/>
      <c r="J702" s="95"/>
      <c r="K702" s="95"/>
      <c r="L702" s="95"/>
      <c r="M702" s="95"/>
      <c r="N702" s="95"/>
      <c r="O702" s="95"/>
      <c r="P702" s="95"/>
      <c r="Q702" s="95"/>
      <c r="R702" s="95"/>
      <c r="S702" s="95"/>
      <c r="T702" s="95"/>
      <c r="U702" s="95"/>
      <c r="V702" s="95"/>
      <c r="W702" s="95"/>
      <c r="X702" s="95"/>
      <c r="Y702" s="95"/>
      <c r="Z702" s="95"/>
    </row>
    <row r="703" spans="1:26" ht="12.75" customHeight="1">
      <c r="A703" s="95"/>
      <c r="B703" s="95"/>
      <c r="C703" s="95"/>
      <c r="D703" s="95"/>
      <c r="E703" s="95"/>
      <c r="F703" s="95"/>
      <c r="G703" s="95"/>
      <c r="H703" s="95"/>
      <c r="I703" s="95"/>
      <c r="J703" s="95"/>
      <c r="K703" s="95"/>
      <c r="L703" s="95"/>
      <c r="M703" s="95"/>
      <c r="N703" s="95"/>
      <c r="O703" s="95"/>
      <c r="P703" s="95"/>
      <c r="Q703" s="95"/>
      <c r="R703" s="95"/>
      <c r="S703" s="95"/>
      <c r="T703" s="95"/>
      <c r="U703" s="95"/>
      <c r="V703" s="95"/>
      <c r="W703" s="95"/>
      <c r="X703" s="95"/>
      <c r="Y703" s="95"/>
      <c r="Z703" s="95"/>
    </row>
    <row r="704" spans="1:26" ht="12.75" customHeight="1">
      <c r="A704" s="95"/>
      <c r="B704" s="95"/>
      <c r="C704" s="95"/>
      <c r="D704" s="95"/>
      <c r="E704" s="95"/>
      <c r="F704" s="95"/>
      <c r="G704" s="95"/>
      <c r="H704" s="95"/>
      <c r="I704" s="95"/>
      <c r="J704" s="95"/>
      <c r="K704" s="95"/>
      <c r="L704" s="95"/>
      <c r="M704" s="95"/>
      <c r="N704" s="95"/>
      <c r="O704" s="95"/>
      <c r="P704" s="95"/>
      <c r="Q704" s="95"/>
      <c r="R704" s="95"/>
      <c r="S704" s="95"/>
      <c r="T704" s="95"/>
      <c r="U704" s="95"/>
      <c r="V704" s="95"/>
      <c r="W704" s="95"/>
      <c r="X704" s="95"/>
      <c r="Y704" s="95"/>
      <c r="Z704" s="95"/>
    </row>
    <row r="705" spans="1:26" ht="12.75" customHeight="1">
      <c r="A705" s="95"/>
      <c r="B705" s="95"/>
      <c r="C705" s="95"/>
      <c r="D705" s="95"/>
      <c r="E705" s="95"/>
      <c r="F705" s="95"/>
      <c r="G705" s="95"/>
      <c r="H705" s="95"/>
      <c r="I705" s="95"/>
      <c r="J705" s="95"/>
      <c r="K705" s="95"/>
      <c r="L705" s="95"/>
      <c r="M705" s="95"/>
      <c r="N705" s="95"/>
      <c r="O705" s="95"/>
      <c r="P705" s="95"/>
      <c r="Q705" s="95"/>
      <c r="R705" s="95"/>
      <c r="S705" s="95"/>
      <c r="T705" s="95"/>
      <c r="U705" s="95"/>
      <c r="V705" s="95"/>
      <c r="W705" s="95"/>
      <c r="X705" s="95"/>
      <c r="Y705" s="95"/>
      <c r="Z705" s="95"/>
    </row>
    <row r="706" spans="1:26" ht="12.75" customHeight="1">
      <c r="A706" s="95"/>
      <c r="B706" s="95"/>
      <c r="C706" s="95"/>
      <c r="D706" s="95"/>
      <c r="E706" s="95"/>
      <c r="F706" s="95"/>
      <c r="G706" s="95"/>
      <c r="H706" s="95"/>
      <c r="I706" s="95"/>
      <c r="J706" s="95"/>
      <c r="K706" s="95"/>
      <c r="L706" s="95"/>
      <c r="M706" s="95"/>
      <c r="N706" s="95"/>
      <c r="O706" s="95"/>
      <c r="P706" s="95"/>
      <c r="Q706" s="95"/>
      <c r="R706" s="95"/>
      <c r="S706" s="95"/>
      <c r="T706" s="95"/>
      <c r="U706" s="95"/>
      <c r="V706" s="95"/>
      <c r="W706" s="95"/>
      <c r="X706" s="95"/>
      <c r="Y706" s="95"/>
      <c r="Z706" s="95"/>
    </row>
    <row r="707" spans="1:26" ht="12.75" customHeight="1">
      <c r="A707" s="95"/>
      <c r="B707" s="95"/>
      <c r="C707" s="95"/>
      <c r="D707" s="95"/>
      <c r="E707" s="95"/>
      <c r="F707" s="95"/>
      <c r="G707" s="95"/>
      <c r="H707" s="95"/>
      <c r="I707" s="95"/>
      <c r="J707" s="95"/>
      <c r="K707" s="95"/>
      <c r="L707" s="95"/>
      <c r="M707" s="95"/>
      <c r="N707" s="95"/>
      <c r="O707" s="95"/>
      <c r="P707" s="95"/>
      <c r="Q707" s="95"/>
      <c r="R707" s="95"/>
      <c r="S707" s="95"/>
      <c r="T707" s="95"/>
      <c r="U707" s="95"/>
      <c r="V707" s="95"/>
      <c r="W707" s="95"/>
      <c r="X707" s="95"/>
      <c r="Y707" s="95"/>
      <c r="Z707" s="95"/>
    </row>
    <row r="708" spans="1:26" ht="12.75" customHeight="1">
      <c r="A708" s="95"/>
      <c r="B708" s="95"/>
      <c r="C708" s="95"/>
      <c r="D708" s="95"/>
      <c r="E708" s="95"/>
      <c r="F708" s="95"/>
      <c r="G708" s="95"/>
      <c r="H708" s="95"/>
      <c r="I708" s="95"/>
      <c r="J708" s="95"/>
      <c r="K708" s="95"/>
      <c r="L708" s="95"/>
      <c r="M708" s="95"/>
      <c r="N708" s="95"/>
      <c r="O708" s="95"/>
      <c r="P708" s="95"/>
      <c r="Q708" s="95"/>
      <c r="R708" s="95"/>
      <c r="S708" s="95"/>
      <c r="T708" s="95"/>
      <c r="U708" s="95"/>
      <c r="V708" s="95"/>
      <c r="W708" s="95"/>
      <c r="X708" s="95"/>
      <c r="Y708" s="95"/>
      <c r="Z708" s="95"/>
    </row>
    <row r="709" spans="1:26" ht="12.75" customHeight="1">
      <c r="A709" s="95"/>
      <c r="B709" s="95"/>
      <c r="C709" s="95"/>
      <c r="D709" s="95"/>
      <c r="E709" s="95"/>
      <c r="F709" s="95"/>
      <c r="G709" s="95"/>
      <c r="H709" s="95"/>
      <c r="I709" s="95"/>
      <c r="J709" s="95"/>
      <c r="K709" s="95"/>
      <c r="L709" s="95"/>
      <c r="M709" s="95"/>
      <c r="N709" s="95"/>
      <c r="O709" s="95"/>
      <c r="P709" s="95"/>
      <c r="Q709" s="95"/>
      <c r="R709" s="95"/>
      <c r="S709" s="95"/>
      <c r="T709" s="95"/>
      <c r="U709" s="95"/>
      <c r="V709" s="95"/>
      <c r="W709" s="95"/>
      <c r="X709" s="95"/>
      <c r="Y709" s="95"/>
      <c r="Z709" s="95"/>
    </row>
    <row r="710" spans="1:26" ht="12.75" customHeight="1">
      <c r="A710" s="95"/>
      <c r="B710" s="95"/>
      <c r="C710" s="95"/>
      <c r="D710" s="95"/>
      <c r="E710" s="95"/>
      <c r="F710" s="95"/>
      <c r="G710" s="95"/>
      <c r="H710" s="95"/>
      <c r="I710" s="95"/>
      <c r="J710" s="95"/>
      <c r="K710" s="95"/>
      <c r="L710" s="95"/>
      <c r="M710" s="95"/>
      <c r="N710" s="95"/>
      <c r="O710" s="95"/>
      <c r="P710" s="95"/>
      <c r="Q710" s="95"/>
      <c r="R710" s="95"/>
      <c r="S710" s="95"/>
      <c r="T710" s="95"/>
      <c r="U710" s="95"/>
      <c r="V710" s="95"/>
      <c r="W710" s="95"/>
      <c r="X710" s="95"/>
      <c r="Y710" s="95"/>
      <c r="Z710" s="95"/>
    </row>
    <row r="711" spans="1:26" ht="12.75" customHeight="1">
      <c r="A711" s="95"/>
      <c r="B711" s="95"/>
      <c r="C711" s="95"/>
      <c r="D711" s="95"/>
      <c r="E711" s="95"/>
      <c r="F711" s="95"/>
      <c r="G711" s="95"/>
      <c r="H711" s="95"/>
      <c r="I711" s="95"/>
      <c r="J711" s="95"/>
      <c r="K711" s="95"/>
      <c r="L711" s="95"/>
      <c r="M711" s="95"/>
      <c r="N711" s="95"/>
      <c r="O711" s="95"/>
      <c r="P711" s="95"/>
      <c r="Q711" s="95"/>
      <c r="R711" s="95"/>
      <c r="S711" s="95"/>
      <c r="T711" s="95"/>
      <c r="U711" s="95"/>
      <c r="V711" s="95"/>
      <c r="W711" s="95"/>
      <c r="X711" s="95"/>
      <c r="Y711" s="95"/>
      <c r="Z711" s="95"/>
    </row>
    <row r="712" spans="1:26" ht="12.75" customHeight="1">
      <c r="A712" s="95"/>
      <c r="B712" s="95"/>
      <c r="C712" s="95"/>
      <c r="D712" s="95"/>
      <c r="E712" s="95"/>
      <c r="F712" s="95"/>
      <c r="G712" s="95"/>
      <c r="H712" s="95"/>
      <c r="I712" s="95"/>
      <c r="J712" s="95"/>
      <c r="K712" s="95"/>
      <c r="L712" s="95"/>
      <c r="M712" s="95"/>
      <c r="N712" s="95"/>
      <c r="O712" s="95"/>
      <c r="P712" s="95"/>
      <c r="Q712" s="95"/>
      <c r="R712" s="95"/>
      <c r="S712" s="95"/>
      <c r="T712" s="95"/>
      <c r="U712" s="95"/>
      <c r="V712" s="95"/>
      <c r="W712" s="95"/>
      <c r="X712" s="95"/>
      <c r="Y712" s="95"/>
      <c r="Z712" s="95"/>
    </row>
    <row r="713" spans="1:26" ht="12.75" customHeight="1">
      <c r="A713" s="95"/>
      <c r="B713" s="95"/>
      <c r="C713" s="95"/>
      <c r="D713" s="95"/>
      <c r="E713" s="95"/>
      <c r="F713" s="95"/>
      <c r="G713" s="95"/>
      <c r="H713" s="95"/>
      <c r="I713" s="95"/>
      <c r="J713" s="95"/>
      <c r="K713" s="95"/>
      <c r="L713" s="95"/>
      <c r="M713" s="95"/>
      <c r="N713" s="95"/>
      <c r="O713" s="95"/>
      <c r="P713" s="95"/>
      <c r="Q713" s="95"/>
      <c r="R713" s="95"/>
      <c r="S713" s="95"/>
      <c r="T713" s="95"/>
      <c r="U713" s="95"/>
      <c r="V713" s="95"/>
      <c r="W713" s="95"/>
      <c r="X713" s="95"/>
      <c r="Y713" s="95"/>
      <c r="Z713" s="95"/>
    </row>
    <row r="714" spans="1:26" ht="12.75" customHeight="1">
      <c r="A714" s="95"/>
      <c r="B714" s="95"/>
      <c r="C714" s="95"/>
      <c r="D714" s="95"/>
      <c r="E714" s="95"/>
      <c r="F714" s="95"/>
      <c r="G714" s="95"/>
      <c r="H714" s="95"/>
      <c r="I714" s="95"/>
      <c r="J714" s="95"/>
      <c r="K714" s="95"/>
      <c r="L714" s="95"/>
      <c r="M714" s="95"/>
      <c r="N714" s="95"/>
      <c r="O714" s="95"/>
      <c r="P714" s="95"/>
      <c r="Q714" s="95"/>
      <c r="R714" s="95"/>
      <c r="S714" s="95"/>
      <c r="T714" s="95"/>
      <c r="U714" s="95"/>
      <c r="V714" s="95"/>
      <c r="W714" s="95"/>
      <c r="X714" s="95"/>
      <c r="Y714" s="95"/>
      <c r="Z714" s="95"/>
    </row>
    <row r="715" spans="1:26" ht="12.75" customHeight="1">
      <c r="A715" s="95"/>
      <c r="B715" s="95"/>
      <c r="C715" s="95"/>
      <c r="D715" s="95"/>
      <c r="E715" s="95"/>
      <c r="F715" s="95"/>
      <c r="G715" s="95"/>
      <c r="H715" s="95"/>
      <c r="I715" s="95"/>
      <c r="J715" s="95"/>
      <c r="K715" s="95"/>
      <c r="L715" s="95"/>
      <c r="M715" s="95"/>
      <c r="N715" s="95"/>
      <c r="O715" s="95"/>
      <c r="P715" s="95"/>
      <c r="Q715" s="95"/>
      <c r="R715" s="95"/>
      <c r="S715" s="95"/>
      <c r="T715" s="95"/>
      <c r="U715" s="95"/>
      <c r="V715" s="95"/>
      <c r="W715" s="95"/>
      <c r="X715" s="95"/>
      <c r="Y715" s="95"/>
      <c r="Z715" s="95"/>
    </row>
    <row r="716" spans="1:26" ht="12.75" customHeight="1">
      <c r="A716" s="95"/>
      <c r="B716" s="95"/>
      <c r="C716" s="95"/>
      <c r="D716" s="95"/>
      <c r="E716" s="95"/>
      <c r="F716" s="95"/>
      <c r="G716" s="95"/>
      <c r="H716" s="95"/>
      <c r="I716" s="95"/>
      <c r="J716" s="95"/>
      <c r="K716" s="95"/>
      <c r="L716" s="95"/>
      <c r="M716" s="95"/>
      <c r="N716" s="95"/>
      <c r="O716" s="95"/>
      <c r="P716" s="95"/>
      <c r="Q716" s="95"/>
      <c r="R716" s="95"/>
      <c r="S716" s="95"/>
      <c r="T716" s="95"/>
      <c r="U716" s="95"/>
      <c r="V716" s="95"/>
      <c r="W716" s="95"/>
      <c r="X716" s="95"/>
      <c r="Y716" s="95"/>
      <c r="Z716" s="95"/>
    </row>
    <row r="717" spans="1:26" ht="12.75" customHeight="1">
      <c r="A717" s="95"/>
      <c r="B717" s="95"/>
      <c r="C717" s="95"/>
      <c r="D717" s="95"/>
      <c r="E717" s="95"/>
      <c r="F717" s="95"/>
      <c r="G717" s="95"/>
      <c r="H717" s="95"/>
      <c r="I717" s="95"/>
      <c r="J717" s="95"/>
      <c r="K717" s="95"/>
      <c r="L717" s="95"/>
      <c r="M717" s="95"/>
      <c r="N717" s="95"/>
      <c r="O717" s="95"/>
      <c r="P717" s="95"/>
      <c r="Q717" s="95"/>
      <c r="R717" s="95"/>
      <c r="S717" s="95"/>
      <c r="T717" s="95"/>
      <c r="U717" s="95"/>
      <c r="V717" s="95"/>
      <c r="W717" s="95"/>
      <c r="X717" s="95"/>
      <c r="Y717" s="95"/>
      <c r="Z717" s="95"/>
    </row>
    <row r="718" spans="1:26" ht="12.75" customHeight="1">
      <c r="A718" s="95"/>
      <c r="B718" s="95"/>
      <c r="C718" s="95"/>
      <c r="D718" s="95"/>
      <c r="E718" s="95"/>
      <c r="F718" s="95"/>
      <c r="G718" s="95"/>
      <c r="H718" s="95"/>
      <c r="I718" s="95"/>
      <c r="J718" s="95"/>
      <c r="K718" s="95"/>
      <c r="L718" s="95"/>
      <c r="M718" s="95"/>
      <c r="N718" s="95"/>
      <c r="O718" s="95"/>
      <c r="P718" s="95"/>
      <c r="Q718" s="95"/>
      <c r="R718" s="95"/>
      <c r="S718" s="95"/>
      <c r="T718" s="95"/>
      <c r="U718" s="95"/>
      <c r="V718" s="95"/>
      <c r="W718" s="95"/>
      <c r="X718" s="95"/>
      <c r="Y718" s="95"/>
      <c r="Z718" s="95"/>
    </row>
    <row r="719" spans="1:26" ht="12.75" customHeight="1">
      <c r="A719" s="95"/>
      <c r="B719" s="95"/>
      <c r="C719" s="95"/>
      <c r="D719" s="95"/>
      <c r="E719" s="95"/>
      <c r="F719" s="95"/>
      <c r="G719" s="95"/>
      <c r="H719" s="95"/>
      <c r="I719" s="95"/>
      <c r="J719" s="95"/>
      <c r="K719" s="95"/>
      <c r="L719" s="95"/>
      <c r="M719" s="95"/>
      <c r="N719" s="95"/>
      <c r="O719" s="95"/>
      <c r="P719" s="95"/>
      <c r="Q719" s="95"/>
      <c r="R719" s="95"/>
      <c r="S719" s="95"/>
      <c r="T719" s="95"/>
      <c r="U719" s="95"/>
      <c r="V719" s="95"/>
      <c r="W719" s="95"/>
      <c r="X719" s="95"/>
      <c r="Y719" s="95"/>
      <c r="Z719" s="95"/>
    </row>
    <row r="720" spans="1:26" ht="12.75" customHeight="1">
      <c r="A720" s="95"/>
      <c r="B720" s="95"/>
      <c r="C720" s="95"/>
      <c r="D720" s="95"/>
      <c r="E720" s="95"/>
      <c r="F720" s="95"/>
      <c r="G720" s="95"/>
      <c r="H720" s="95"/>
      <c r="I720" s="95"/>
      <c r="J720" s="95"/>
      <c r="K720" s="95"/>
      <c r="L720" s="95"/>
      <c r="M720" s="95"/>
      <c r="N720" s="95"/>
      <c r="O720" s="95"/>
      <c r="P720" s="95"/>
      <c r="Q720" s="95"/>
      <c r="R720" s="95"/>
      <c r="S720" s="95"/>
      <c r="T720" s="95"/>
      <c r="U720" s="95"/>
      <c r="V720" s="95"/>
      <c r="W720" s="95"/>
      <c r="X720" s="95"/>
      <c r="Y720" s="95"/>
      <c r="Z720" s="95"/>
    </row>
    <row r="721" spans="1:26" ht="12.75" customHeight="1">
      <c r="A721" s="95"/>
      <c r="B721" s="95"/>
      <c r="C721" s="95"/>
      <c r="D721" s="95"/>
      <c r="E721" s="95"/>
      <c r="F721" s="95"/>
      <c r="G721" s="95"/>
      <c r="H721" s="95"/>
      <c r="I721" s="95"/>
      <c r="J721" s="95"/>
      <c r="K721" s="95"/>
      <c r="L721" s="95"/>
      <c r="M721" s="95"/>
      <c r="N721" s="95"/>
      <c r="O721" s="95"/>
      <c r="P721" s="95"/>
      <c r="Q721" s="95"/>
      <c r="R721" s="95"/>
      <c r="S721" s="95"/>
      <c r="T721" s="95"/>
      <c r="U721" s="95"/>
      <c r="V721" s="95"/>
      <c r="W721" s="95"/>
      <c r="X721" s="95"/>
      <c r="Y721" s="95"/>
      <c r="Z721" s="95"/>
    </row>
    <row r="722" spans="1:26" ht="12.75" customHeight="1">
      <c r="A722" s="95"/>
      <c r="B722" s="95"/>
      <c r="C722" s="95"/>
      <c r="D722" s="95"/>
      <c r="E722" s="95"/>
      <c r="F722" s="95"/>
      <c r="G722" s="95"/>
      <c r="H722" s="95"/>
      <c r="I722" s="95"/>
      <c r="J722" s="95"/>
      <c r="K722" s="95"/>
      <c r="L722" s="95"/>
      <c r="M722" s="95"/>
      <c r="N722" s="95"/>
      <c r="O722" s="95"/>
      <c r="P722" s="95"/>
      <c r="Q722" s="95"/>
      <c r="R722" s="95"/>
      <c r="S722" s="95"/>
      <c r="T722" s="95"/>
      <c r="U722" s="95"/>
      <c r="V722" s="95"/>
      <c r="W722" s="95"/>
      <c r="X722" s="95"/>
      <c r="Y722" s="95"/>
      <c r="Z722" s="95"/>
    </row>
    <row r="723" spans="1:26" ht="12.75" customHeight="1">
      <c r="A723" s="95"/>
      <c r="B723" s="95"/>
      <c r="C723" s="95"/>
      <c r="D723" s="95"/>
      <c r="E723" s="95"/>
      <c r="F723" s="95"/>
      <c r="G723" s="95"/>
      <c r="H723" s="95"/>
      <c r="I723" s="95"/>
      <c r="J723" s="95"/>
      <c r="K723" s="95"/>
      <c r="L723" s="95"/>
      <c r="M723" s="95"/>
      <c r="N723" s="95"/>
      <c r="O723" s="95"/>
      <c r="P723" s="95"/>
      <c r="Q723" s="95"/>
      <c r="R723" s="95"/>
      <c r="S723" s="95"/>
      <c r="T723" s="95"/>
      <c r="U723" s="95"/>
      <c r="V723" s="95"/>
      <c r="W723" s="95"/>
      <c r="X723" s="95"/>
      <c r="Y723" s="95"/>
      <c r="Z723" s="95"/>
    </row>
    <row r="724" spans="1:26" ht="12.75" customHeight="1">
      <c r="A724" s="95"/>
      <c r="B724" s="95"/>
      <c r="C724" s="95"/>
      <c r="D724" s="95"/>
      <c r="E724" s="95"/>
      <c r="F724" s="95"/>
      <c r="G724" s="95"/>
      <c r="H724" s="95"/>
      <c r="I724" s="95"/>
      <c r="J724" s="95"/>
      <c r="K724" s="95"/>
      <c r="L724" s="95"/>
      <c r="M724" s="95"/>
      <c r="N724" s="95"/>
      <c r="O724" s="95"/>
      <c r="P724" s="95"/>
      <c r="Q724" s="95"/>
      <c r="R724" s="95"/>
      <c r="S724" s="95"/>
      <c r="T724" s="95"/>
      <c r="U724" s="95"/>
      <c r="V724" s="95"/>
      <c r="W724" s="95"/>
      <c r="X724" s="95"/>
      <c r="Y724" s="95"/>
      <c r="Z724" s="95"/>
    </row>
    <row r="725" spans="1:26" ht="12.75" customHeight="1">
      <c r="A725" s="95"/>
      <c r="B725" s="95"/>
      <c r="C725" s="95"/>
      <c r="D725" s="95"/>
      <c r="E725" s="95"/>
      <c r="F725" s="95"/>
      <c r="G725" s="95"/>
      <c r="H725" s="95"/>
      <c r="I725" s="95"/>
      <c r="J725" s="95"/>
      <c r="K725" s="95"/>
      <c r="L725" s="95"/>
      <c r="M725" s="95"/>
      <c r="N725" s="95"/>
      <c r="O725" s="95"/>
      <c r="P725" s="95"/>
      <c r="Q725" s="95"/>
      <c r="R725" s="95"/>
      <c r="S725" s="95"/>
      <c r="T725" s="95"/>
      <c r="U725" s="95"/>
      <c r="V725" s="95"/>
      <c r="W725" s="95"/>
      <c r="X725" s="95"/>
      <c r="Y725" s="95"/>
      <c r="Z725" s="95"/>
    </row>
    <row r="726" spans="1:26" ht="12.75" customHeight="1">
      <c r="A726" s="95"/>
      <c r="B726" s="95"/>
      <c r="C726" s="95"/>
      <c r="D726" s="95"/>
      <c r="E726" s="95"/>
      <c r="F726" s="95"/>
      <c r="G726" s="95"/>
      <c r="H726" s="95"/>
      <c r="I726" s="95"/>
      <c r="J726" s="95"/>
      <c r="K726" s="95"/>
      <c r="L726" s="95"/>
      <c r="M726" s="95"/>
      <c r="N726" s="95"/>
      <c r="O726" s="95"/>
      <c r="P726" s="95"/>
      <c r="Q726" s="95"/>
      <c r="R726" s="95"/>
      <c r="S726" s="95"/>
      <c r="T726" s="95"/>
      <c r="U726" s="95"/>
      <c r="V726" s="95"/>
      <c r="W726" s="95"/>
      <c r="X726" s="95"/>
      <c r="Y726" s="95"/>
      <c r="Z726" s="95"/>
    </row>
    <row r="727" spans="1:26" ht="12.75" customHeight="1">
      <c r="A727" s="95"/>
      <c r="B727" s="95"/>
      <c r="C727" s="95"/>
      <c r="D727" s="95"/>
      <c r="E727" s="95"/>
      <c r="F727" s="95"/>
      <c r="G727" s="95"/>
      <c r="H727" s="95"/>
      <c r="I727" s="95"/>
      <c r="J727" s="95"/>
      <c r="K727" s="95"/>
      <c r="L727" s="95"/>
      <c r="M727" s="95"/>
      <c r="N727" s="95"/>
      <c r="O727" s="95"/>
      <c r="P727" s="95"/>
      <c r="Q727" s="95"/>
      <c r="R727" s="95"/>
      <c r="S727" s="95"/>
      <c r="T727" s="95"/>
      <c r="U727" s="95"/>
      <c r="V727" s="95"/>
      <c r="W727" s="95"/>
      <c r="X727" s="95"/>
      <c r="Y727" s="95"/>
      <c r="Z727" s="95"/>
    </row>
    <row r="728" spans="1:26" ht="12.75" customHeight="1">
      <c r="A728" s="95"/>
      <c r="B728" s="95"/>
      <c r="C728" s="95"/>
      <c r="D728" s="95"/>
      <c r="E728" s="95"/>
      <c r="F728" s="95"/>
      <c r="G728" s="95"/>
      <c r="H728" s="95"/>
      <c r="I728" s="95"/>
      <c r="J728" s="95"/>
      <c r="K728" s="95"/>
      <c r="L728" s="95"/>
      <c r="M728" s="95"/>
      <c r="N728" s="95"/>
      <c r="O728" s="95"/>
      <c r="P728" s="95"/>
      <c r="Q728" s="95"/>
      <c r="R728" s="95"/>
      <c r="S728" s="95"/>
      <c r="T728" s="95"/>
      <c r="U728" s="95"/>
      <c r="V728" s="95"/>
      <c r="W728" s="95"/>
      <c r="X728" s="95"/>
      <c r="Y728" s="95"/>
      <c r="Z728" s="95"/>
    </row>
    <row r="729" spans="1:26" ht="12.75" customHeight="1">
      <c r="A729" s="95"/>
      <c r="B729" s="95"/>
      <c r="C729" s="95"/>
      <c r="D729" s="95"/>
      <c r="E729" s="95"/>
      <c r="F729" s="95"/>
      <c r="G729" s="95"/>
      <c r="H729" s="95"/>
      <c r="I729" s="95"/>
      <c r="J729" s="95"/>
      <c r="K729" s="95"/>
      <c r="L729" s="95"/>
      <c r="M729" s="95"/>
      <c r="N729" s="95"/>
      <c r="O729" s="95"/>
      <c r="P729" s="95"/>
      <c r="Q729" s="95"/>
      <c r="R729" s="95"/>
      <c r="S729" s="95"/>
      <c r="T729" s="95"/>
      <c r="U729" s="95"/>
      <c r="V729" s="95"/>
      <c r="W729" s="95"/>
      <c r="X729" s="95"/>
      <c r="Y729" s="95"/>
      <c r="Z729" s="95"/>
    </row>
    <row r="730" spans="1:26" ht="12.75" customHeight="1">
      <c r="A730" s="95"/>
      <c r="B730" s="95"/>
      <c r="C730" s="95"/>
      <c r="D730" s="95"/>
      <c r="E730" s="95"/>
      <c r="F730" s="95"/>
      <c r="G730" s="95"/>
      <c r="H730" s="95"/>
      <c r="I730" s="95"/>
      <c r="J730" s="95"/>
      <c r="K730" s="95"/>
      <c r="L730" s="95"/>
      <c r="M730" s="95"/>
      <c r="N730" s="95"/>
      <c r="O730" s="95"/>
      <c r="P730" s="95"/>
      <c r="Q730" s="95"/>
      <c r="R730" s="95"/>
      <c r="S730" s="95"/>
      <c r="T730" s="95"/>
      <c r="U730" s="95"/>
      <c r="V730" s="95"/>
      <c r="W730" s="95"/>
      <c r="X730" s="95"/>
      <c r="Y730" s="95"/>
      <c r="Z730" s="95"/>
    </row>
    <row r="731" spans="1:26" ht="12.75" customHeight="1">
      <c r="A731" s="95"/>
      <c r="B731" s="95"/>
      <c r="C731" s="95"/>
      <c r="D731" s="95"/>
      <c r="E731" s="95"/>
      <c r="F731" s="95"/>
      <c r="G731" s="95"/>
      <c r="H731" s="95"/>
      <c r="I731" s="95"/>
      <c r="J731" s="95"/>
      <c r="K731" s="95"/>
      <c r="L731" s="95"/>
      <c r="M731" s="95"/>
      <c r="N731" s="95"/>
      <c r="O731" s="95"/>
      <c r="P731" s="95"/>
      <c r="Q731" s="95"/>
      <c r="R731" s="95"/>
      <c r="S731" s="95"/>
      <c r="T731" s="95"/>
      <c r="U731" s="95"/>
      <c r="V731" s="95"/>
      <c r="W731" s="95"/>
      <c r="X731" s="95"/>
      <c r="Y731" s="95"/>
      <c r="Z731" s="95"/>
    </row>
    <row r="732" spans="1:26" ht="12.75" customHeight="1">
      <c r="A732" s="95"/>
      <c r="B732" s="95"/>
      <c r="C732" s="95"/>
      <c r="D732" s="95"/>
      <c r="E732" s="95"/>
      <c r="F732" s="95"/>
      <c r="G732" s="95"/>
      <c r="H732" s="95"/>
      <c r="I732" s="95"/>
      <c r="J732" s="95"/>
      <c r="K732" s="95"/>
      <c r="L732" s="95"/>
      <c r="M732" s="95"/>
      <c r="N732" s="95"/>
      <c r="O732" s="95"/>
      <c r="P732" s="95"/>
      <c r="Q732" s="95"/>
      <c r="R732" s="95"/>
      <c r="S732" s="95"/>
      <c r="T732" s="95"/>
      <c r="U732" s="95"/>
      <c r="V732" s="95"/>
      <c r="W732" s="95"/>
      <c r="X732" s="95"/>
      <c r="Y732" s="95"/>
      <c r="Z732" s="95"/>
    </row>
    <row r="733" spans="1:26" ht="12.75" customHeight="1">
      <c r="A733" s="95"/>
      <c r="B733" s="95"/>
      <c r="C733" s="95"/>
      <c r="D733" s="95"/>
      <c r="E733" s="95"/>
      <c r="F733" s="95"/>
      <c r="G733" s="95"/>
      <c r="H733" s="95"/>
      <c r="I733" s="95"/>
      <c r="J733" s="95"/>
      <c r="K733" s="95"/>
      <c r="L733" s="95"/>
      <c r="M733" s="95"/>
      <c r="N733" s="95"/>
      <c r="O733" s="95"/>
      <c r="P733" s="95"/>
      <c r="Q733" s="95"/>
      <c r="R733" s="95"/>
      <c r="S733" s="95"/>
      <c r="T733" s="95"/>
      <c r="U733" s="95"/>
      <c r="V733" s="95"/>
      <c r="W733" s="95"/>
      <c r="X733" s="95"/>
      <c r="Y733" s="95"/>
      <c r="Z733" s="95"/>
    </row>
    <row r="734" spans="1:26" ht="12.75" customHeight="1">
      <c r="A734" s="95"/>
      <c r="B734" s="95"/>
      <c r="C734" s="95"/>
      <c r="D734" s="95"/>
      <c r="E734" s="95"/>
      <c r="F734" s="95"/>
      <c r="G734" s="95"/>
      <c r="H734" s="95"/>
      <c r="I734" s="95"/>
      <c r="J734" s="95"/>
      <c r="K734" s="95"/>
      <c r="L734" s="95"/>
      <c r="M734" s="95"/>
      <c r="N734" s="95"/>
      <c r="O734" s="95"/>
      <c r="P734" s="95"/>
      <c r="Q734" s="95"/>
      <c r="R734" s="95"/>
      <c r="S734" s="95"/>
      <c r="T734" s="95"/>
      <c r="U734" s="95"/>
      <c r="V734" s="95"/>
      <c r="W734" s="95"/>
      <c r="X734" s="95"/>
      <c r="Y734" s="95"/>
      <c r="Z734" s="95"/>
    </row>
    <row r="735" spans="1:26" ht="12.75" customHeight="1">
      <c r="A735" s="95"/>
      <c r="B735" s="95"/>
      <c r="C735" s="95"/>
      <c r="D735" s="95"/>
      <c r="E735" s="95"/>
      <c r="F735" s="95"/>
      <c r="G735" s="95"/>
      <c r="H735" s="95"/>
      <c r="I735" s="95"/>
      <c r="J735" s="95"/>
      <c r="K735" s="95"/>
      <c r="L735" s="95"/>
      <c r="M735" s="95"/>
      <c r="N735" s="95"/>
      <c r="O735" s="95"/>
      <c r="P735" s="95"/>
      <c r="Q735" s="95"/>
      <c r="R735" s="95"/>
      <c r="S735" s="95"/>
      <c r="T735" s="95"/>
      <c r="U735" s="95"/>
      <c r="V735" s="95"/>
      <c r="W735" s="95"/>
      <c r="X735" s="95"/>
      <c r="Y735" s="95"/>
      <c r="Z735" s="95"/>
    </row>
    <row r="736" spans="1:26" ht="12.75" customHeight="1">
      <c r="A736" s="95"/>
      <c r="B736" s="95"/>
      <c r="C736" s="95"/>
      <c r="D736" s="95"/>
      <c r="E736" s="95"/>
      <c r="F736" s="95"/>
      <c r="G736" s="95"/>
      <c r="H736" s="95"/>
      <c r="I736" s="95"/>
      <c r="J736" s="95"/>
      <c r="K736" s="95"/>
      <c r="L736" s="95"/>
      <c r="M736" s="95"/>
      <c r="N736" s="95"/>
      <c r="O736" s="95"/>
      <c r="P736" s="95"/>
      <c r="Q736" s="95"/>
      <c r="R736" s="95"/>
      <c r="S736" s="95"/>
      <c r="T736" s="95"/>
      <c r="U736" s="95"/>
      <c r="V736" s="95"/>
      <c r="W736" s="95"/>
      <c r="X736" s="95"/>
      <c r="Y736" s="95"/>
      <c r="Z736" s="95"/>
    </row>
    <row r="737" spans="1:26" ht="12.75" customHeight="1">
      <c r="A737" s="95"/>
      <c r="B737" s="95"/>
      <c r="C737" s="95"/>
      <c r="D737" s="95"/>
      <c r="E737" s="95"/>
      <c r="F737" s="95"/>
      <c r="G737" s="95"/>
      <c r="H737" s="95"/>
      <c r="I737" s="95"/>
      <c r="J737" s="95"/>
      <c r="K737" s="95"/>
      <c r="L737" s="95"/>
      <c r="M737" s="95"/>
      <c r="N737" s="95"/>
      <c r="O737" s="95"/>
      <c r="P737" s="95"/>
      <c r="Q737" s="95"/>
      <c r="R737" s="95"/>
      <c r="S737" s="95"/>
      <c r="T737" s="95"/>
      <c r="U737" s="95"/>
      <c r="V737" s="95"/>
      <c r="W737" s="95"/>
      <c r="X737" s="95"/>
      <c r="Y737" s="95"/>
      <c r="Z737" s="95"/>
    </row>
    <row r="738" spans="1:26" ht="12.75" customHeight="1">
      <c r="A738" s="95"/>
      <c r="B738" s="95"/>
      <c r="C738" s="95"/>
      <c r="D738" s="95"/>
      <c r="E738" s="95"/>
      <c r="F738" s="95"/>
      <c r="G738" s="95"/>
      <c r="H738" s="95"/>
      <c r="I738" s="95"/>
      <c r="J738" s="95"/>
      <c r="K738" s="95"/>
      <c r="L738" s="95"/>
      <c r="M738" s="95"/>
      <c r="N738" s="95"/>
      <c r="O738" s="95"/>
      <c r="P738" s="95"/>
      <c r="Q738" s="95"/>
      <c r="R738" s="95"/>
      <c r="S738" s="95"/>
      <c r="T738" s="95"/>
      <c r="U738" s="95"/>
      <c r="V738" s="95"/>
      <c r="W738" s="95"/>
      <c r="X738" s="95"/>
      <c r="Y738" s="95"/>
      <c r="Z738" s="95"/>
    </row>
    <row r="739" spans="1:26" ht="12.75" customHeight="1">
      <c r="A739" s="95"/>
      <c r="B739" s="95"/>
      <c r="C739" s="95"/>
      <c r="D739" s="95"/>
      <c r="E739" s="95"/>
      <c r="F739" s="95"/>
      <c r="G739" s="95"/>
      <c r="H739" s="95"/>
      <c r="I739" s="95"/>
      <c r="J739" s="95"/>
      <c r="K739" s="95"/>
      <c r="L739" s="95"/>
      <c r="M739" s="95"/>
      <c r="N739" s="95"/>
      <c r="O739" s="95"/>
      <c r="P739" s="95"/>
      <c r="Q739" s="95"/>
      <c r="R739" s="95"/>
      <c r="S739" s="95"/>
      <c r="T739" s="95"/>
      <c r="U739" s="95"/>
      <c r="V739" s="95"/>
      <c r="W739" s="95"/>
      <c r="X739" s="95"/>
      <c r="Y739" s="95"/>
      <c r="Z739" s="95"/>
    </row>
    <row r="740" spans="1:26" ht="12.75" customHeight="1">
      <c r="A740" s="95"/>
      <c r="B740" s="95"/>
      <c r="C740" s="95"/>
      <c r="D740" s="95"/>
      <c r="E740" s="95"/>
      <c r="F740" s="95"/>
      <c r="G740" s="95"/>
      <c r="H740" s="95"/>
      <c r="I740" s="95"/>
      <c r="J740" s="95"/>
      <c r="K740" s="95"/>
      <c r="L740" s="95"/>
      <c r="M740" s="95"/>
      <c r="N740" s="95"/>
      <c r="O740" s="95"/>
      <c r="P740" s="95"/>
      <c r="Q740" s="95"/>
      <c r="R740" s="95"/>
      <c r="S740" s="95"/>
      <c r="T740" s="95"/>
      <c r="U740" s="95"/>
      <c r="V740" s="95"/>
      <c r="W740" s="95"/>
      <c r="X740" s="95"/>
      <c r="Y740" s="95"/>
      <c r="Z740" s="95"/>
    </row>
    <row r="741" spans="1:26" ht="12.75" customHeight="1">
      <c r="A741" s="95"/>
      <c r="B741" s="95"/>
      <c r="C741" s="95"/>
      <c r="D741" s="95"/>
      <c r="E741" s="95"/>
      <c r="F741" s="95"/>
      <c r="G741" s="95"/>
      <c r="H741" s="95"/>
      <c r="I741" s="95"/>
      <c r="J741" s="95"/>
      <c r="K741" s="95"/>
      <c r="L741" s="95"/>
      <c r="M741" s="95"/>
      <c r="N741" s="95"/>
      <c r="O741" s="95"/>
      <c r="P741" s="95"/>
      <c r="Q741" s="95"/>
      <c r="R741" s="95"/>
      <c r="S741" s="95"/>
      <c r="T741" s="95"/>
      <c r="U741" s="95"/>
      <c r="V741" s="95"/>
      <c r="W741" s="95"/>
      <c r="X741" s="95"/>
      <c r="Y741" s="95"/>
      <c r="Z741" s="95"/>
    </row>
    <row r="742" spans="1:26" ht="12.75" customHeight="1">
      <c r="A742" s="95"/>
      <c r="B742" s="95"/>
      <c r="C742" s="95"/>
      <c r="D742" s="95"/>
      <c r="E742" s="95"/>
      <c r="F742" s="95"/>
      <c r="G742" s="95"/>
      <c r="H742" s="95"/>
      <c r="I742" s="95"/>
      <c r="J742" s="95"/>
      <c r="K742" s="95"/>
      <c r="L742" s="95"/>
      <c r="M742" s="95"/>
      <c r="N742" s="95"/>
      <c r="O742" s="95"/>
      <c r="P742" s="95"/>
      <c r="Q742" s="95"/>
      <c r="R742" s="95"/>
      <c r="S742" s="95"/>
      <c r="T742" s="95"/>
      <c r="U742" s="95"/>
      <c r="V742" s="95"/>
      <c r="W742" s="95"/>
      <c r="X742" s="95"/>
      <c r="Y742" s="95"/>
      <c r="Z742" s="95"/>
    </row>
    <row r="743" spans="1:26" ht="12.75" customHeight="1">
      <c r="A743" s="95"/>
      <c r="B743" s="95"/>
      <c r="C743" s="95"/>
      <c r="D743" s="95"/>
      <c r="E743" s="95"/>
      <c r="F743" s="95"/>
      <c r="G743" s="95"/>
      <c r="H743" s="95"/>
      <c r="I743" s="95"/>
      <c r="J743" s="95"/>
      <c r="K743" s="95"/>
      <c r="L743" s="95"/>
      <c r="M743" s="95"/>
      <c r="N743" s="95"/>
      <c r="O743" s="95"/>
      <c r="P743" s="95"/>
      <c r="Q743" s="95"/>
      <c r="R743" s="95"/>
      <c r="S743" s="95"/>
      <c r="T743" s="95"/>
      <c r="U743" s="95"/>
      <c r="V743" s="95"/>
      <c r="W743" s="95"/>
      <c r="X743" s="95"/>
      <c r="Y743" s="95"/>
      <c r="Z743" s="95"/>
    </row>
    <row r="744" spans="1:26" ht="12.75" customHeight="1">
      <c r="A744" s="95"/>
      <c r="B744" s="95"/>
      <c r="C744" s="95"/>
      <c r="D744" s="95"/>
      <c r="E744" s="95"/>
      <c r="F744" s="95"/>
      <c r="G744" s="95"/>
      <c r="H744" s="95"/>
      <c r="I744" s="95"/>
      <c r="J744" s="95"/>
      <c r="K744" s="95"/>
      <c r="L744" s="95"/>
      <c r="M744" s="95"/>
      <c r="N744" s="95"/>
      <c r="O744" s="95"/>
      <c r="P744" s="95"/>
      <c r="Q744" s="95"/>
      <c r="R744" s="95"/>
      <c r="S744" s="95"/>
      <c r="T744" s="95"/>
      <c r="U744" s="95"/>
      <c r="V744" s="95"/>
      <c r="W744" s="95"/>
      <c r="X744" s="95"/>
      <c r="Y744" s="95"/>
      <c r="Z744" s="95"/>
    </row>
    <row r="745" spans="1:26" ht="12.75" customHeight="1">
      <c r="A745" s="95"/>
      <c r="B745" s="95"/>
      <c r="C745" s="95"/>
      <c r="D745" s="95"/>
      <c r="E745" s="95"/>
      <c r="F745" s="95"/>
      <c r="G745" s="95"/>
      <c r="H745" s="95"/>
      <c r="I745" s="95"/>
      <c r="J745" s="95"/>
      <c r="K745" s="95"/>
      <c r="L745" s="95"/>
      <c r="M745" s="95"/>
      <c r="N745" s="95"/>
      <c r="O745" s="95"/>
      <c r="P745" s="95"/>
      <c r="Q745" s="95"/>
      <c r="R745" s="95"/>
      <c r="S745" s="95"/>
      <c r="T745" s="95"/>
      <c r="U745" s="95"/>
      <c r="V745" s="95"/>
      <c r="W745" s="95"/>
      <c r="X745" s="95"/>
      <c r="Y745" s="95"/>
      <c r="Z745" s="95"/>
    </row>
    <row r="746" spans="1:26" ht="12.75" customHeight="1">
      <c r="A746" s="95"/>
      <c r="B746" s="95"/>
      <c r="C746" s="95"/>
      <c r="D746" s="95"/>
      <c r="E746" s="95"/>
      <c r="F746" s="95"/>
      <c r="G746" s="95"/>
      <c r="H746" s="95"/>
      <c r="I746" s="95"/>
      <c r="J746" s="95"/>
      <c r="K746" s="95"/>
      <c r="L746" s="95"/>
      <c r="M746" s="95"/>
      <c r="N746" s="95"/>
      <c r="O746" s="95"/>
      <c r="P746" s="95"/>
      <c r="Q746" s="95"/>
      <c r="R746" s="95"/>
      <c r="S746" s="95"/>
      <c r="T746" s="95"/>
      <c r="U746" s="95"/>
      <c r="V746" s="95"/>
      <c r="W746" s="95"/>
      <c r="X746" s="95"/>
      <c r="Y746" s="95"/>
      <c r="Z746" s="95"/>
    </row>
    <row r="747" spans="1:26" ht="12.75" customHeight="1">
      <c r="A747" s="95"/>
      <c r="B747" s="95"/>
      <c r="C747" s="95"/>
      <c r="D747" s="95"/>
      <c r="E747" s="95"/>
      <c r="F747" s="95"/>
      <c r="G747" s="95"/>
      <c r="H747" s="95"/>
      <c r="I747" s="95"/>
      <c r="J747" s="95"/>
      <c r="K747" s="95"/>
      <c r="L747" s="95"/>
      <c r="M747" s="95"/>
      <c r="N747" s="95"/>
      <c r="O747" s="95"/>
      <c r="P747" s="95"/>
      <c r="Q747" s="95"/>
      <c r="R747" s="95"/>
      <c r="S747" s="95"/>
      <c r="T747" s="95"/>
      <c r="U747" s="95"/>
      <c r="V747" s="95"/>
      <c r="W747" s="95"/>
      <c r="X747" s="95"/>
      <c r="Y747" s="95"/>
      <c r="Z747" s="95"/>
    </row>
    <row r="748" spans="1:26" ht="12.75" customHeight="1">
      <c r="A748" s="95"/>
      <c r="B748" s="95"/>
      <c r="C748" s="95"/>
      <c r="D748" s="95"/>
      <c r="E748" s="95"/>
      <c r="F748" s="95"/>
      <c r="G748" s="95"/>
      <c r="H748" s="95"/>
      <c r="I748" s="95"/>
      <c r="J748" s="95"/>
      <c r="K748" s="95"/>
      <c r="L748" s="95"/>
      <c r="M748" s="95"/>
      <c r="N748" s="95"/>
      <c r="O748" s="95"/>
      <c r="P748" s="95"/>
      <c r="Q748" s="95"/>
      <c r="R748" s="95"/>
      <c r="S748" s="95"/>
      <c r="T748" s="95"/>
      <c r="U748" s="95"/>
      <c r="V748" s="95"/>
      <c r="W748" s="95"/>
      <c r="X748" s="95"/>
      <c r="Y748" s="95"/>
      <c r="Z748" s="95"/>
    </row>
    <row r="749" spans="1:26" ht="12.75" customHeight="1">
      <c r="A749" s="95"/>
      <c r="B749" s="95"/>
      <c r="C749" s="95"/>
      <c r="D749" s="95"/>
      <c r="E749" s="95"/>
      <c r="F749" s="95"/>
      <c r="G749" s="95"/>
      <c r="H749" s="95"/>
      <c r="I749" s="95"/>
      <c r="J749" s="95"/>
      <c r="K749" s="95"/>
      <c r="L749" s="95"/>
      <c r="M749" s="95"/>
      <c r="N749" s="95"/>
      <c r="O749" s="95"/>
      <c r="P749" s="95"/>
      <c r="Q749" s="95"/>
      <c r="R749" s="95"/>
      <c r="S749" s="95"/>
      <c r="T749" s="95"/>
      <c r="U749" s="95"/>
      <c r="V749" s="95"/>
      <c r="W749" s="95"/>
      <c r="X749" s="95"/>
      <c r="Y749" s="95"/>
      <c r="Z749" s="95"/>
    </row>
    <row r="750" spans="1:26" ht="12.75" customHeight="1">
      <c r="A750" s="95"/>
      <c r="B750" s="95"/>
      <c r="C750" s="95"/>
      <c r="D750" s="95"/>
      <c r="E750" s="95"/>
      <c r="F750" s="95"/>
      <c r="G750" s="95"/>
      <c r="H750" s="95"/>
      <c r="I750" s="95"/>
      <c r="J750" s="95"/>
      <c r="K750" s="95"/>
      <c r="L750" s="95"/>
      <c r="M750" s="95"/>
      <c r="N750" s="95"/>
      <c r="O750" s="95"/>
      <c r="P750" s="95"/>
      <c r="Q750" s="95"/>
      <c r="R750" s="95"/>
      <c r="S750" s="95"/>
      <c r="T750" s="95"/>
      <c r="U750" s="95"/>
      <c r="V750" s="95"/>
      <c r="W750" s="95"/>
      <c r="X750" s="95"/>
      <c r="Y750" s="95"/>
      <c r="Z750" s="95"/>
    </row>
    <row r="751" spans="1:26" ht="12.75" customHeight="1">
      <c r="A751" s="95"/>
      <c r="B751" s="95"/>
      <c r="C751" s="95"/>
      <c r="D751" s="95"/>
      <c r="E751" s="95"/>
      <c r="F751" s="95"/>
      <c r="G751" s="95"/>
      <c r="H751" s="95"/>
      <c r="I751" s="95"/>
      <c r="J751" s="95"/>
      <c r="K751" s="95"/>
      <c r="L751" s="95"/>
      <c r="M751" s="95"/>
      <c r="N751" s="95"/>
      <c r="O751" s="95"/>
      <c r="P751" s="95"/>
      <c r="Q751" s="95"/>
      <c r="R751" s="95"/>
      <c r="S751" s="95"/>
      <c r="T751" s="95"/>
      <c r="U751" s="95"/>
      <c r="V751" s="95"/>
      <c r="W751" s="95"/>
      <c r="X751" s="95"/>
      <c r="Y751" s="95"/>
      <c r="Z751" s="95"/>
    </row>
    <row r="752" spans="1:26" ht="12.75" customHeight="1">
      <c r="A752" s="95"/>
      <c r="B752" s="95"/>
      <c r="C752" s="95"/>
      <c r="D752" s="95"/>
      <c r="E752" s="95"/>
      <c r="F752" s="95"/>
      <c r="G752" s="95"/>
      <c r="H752" s="95"/>
      <c r="I752" s="95"/>
      <c r="J752" s="95"/>
      <c r="K752" s="95"/>
      <c r="L752" s="95"/>
      <c r="M752" s="95"/>
      <c r="N752" s="95"/>
      <c r="O752" s="95"/>
      <c r="P752" s="95"/>
      <c r="Q752" s="95"/>
      <c r="R752" s="95"/>
      <c r="S752" s="95"/>
      <c r="T752" s="95"/>
      <c r="U752" s="95"/>
      <c r="V752" s="95"/>
      <c r="W752" s="95"/>
      <c r="X752" s="95"/>
      <c r="Y752" s="95"/>
      <c r="Z752" s="95"/>
    </row>
    <row r="753" spans="1:26" ht="12.75" customHeight="1">
      <c r="A753" s="95"/>
      <c r="B753" s="95"/>
      <c r="C753" s="95"/>
      <c r="D753" s="95"/>
      <c r="E753" s="95"/>
      <c r="F753" s="95"/>
      <c r="G753" s="95"/>
      <c r="H753" s="95"/>
      <c r="I753" s="95"/>
      <c r="J753" s="95"/>
      <c r="K753" s="95"/>
      <c r="L753" s="95"/>
      <c r="M753" s="95"/>
      <c r="N753" s="95"/>
      <c r="O753" s="95"/>
      <c r="P753" s="95"/>
      <c r="Q753" s="95"/>
      <c r="R753" s="95"/>
      <c r="S753" s="95"/>
      <c r="T753" s="95"/>
      <c r="U753" s="95"/>
      <c r="V753" s="95"/>
      <c r="W753" s="95"/>
      <c r="X753" s="95"/>
      <c r="Y753" s="95"/>
      <c r="Z753" s="95"/>
    </row>
    <row r="754" spans="1:26" ht="12.75" customHeight="1">
      <c r="A754" s="95"/>
      <c r="B754" s="95"/>
      <c r="C754" s="95"/>
      <c r="D754" s="95"/>
      <c r="E754" s="95"/>
      <c r="F754" s="95"/>
      <c r="G754" s="95"/>
      <c r="H754" s="95"/>
      <c r="I754" s="95"/>
      <c r="J754" s="95"/>
      <c r="K754" s="95"/>
      <c r="L754" s="95"/>
      <c r="M754" s="95"/>
      <c r="N754" s="95"/>
      <c r="O754" s="95"/>
      <c r="P754" s="95"/>
      <c r="Q754" s="95"/>
      <c r="R754" s="95"/>
      <c r="S754" s="95"/>
      <c r="T754" s="95"/>
      <c r="U754" s="95"/>
      <c r="V754" s="95"/>
      <c r="W754" s="95"/>
      <c r="X754" s="95"/>
      <c r="Y754" s="95"/>
      <c r="Z754" s="95"/>
    </row>
    <row r="755" spans="1:26" ht="12.75" customHeight="1">
      <c r="A755" s="95"/>
      <c r="B755" s="95"/>
      <c r="C755" s="95"/>
      <c r="D755" s="95"/>
      <c r="E755" s="95"/>
      <c r="F755" s="95"/>
      <c r="G755" s="95"/>
      <c r="H755" s="95"/>
      <c r="I755" s="95"/>
      <c r="J755" s="95"/>
      <c r="K755" s="95"/>
      <c r="L755" s="95"/>
      <c r="M755" s="95"/>
      <c r="N755" s="95"/>
      <c r="O755" s="95"/>
      <c r="P755" s="95"/>
      <c r="Q755" s="95"/>
      <c r="R755" s="95"/>
      <c r="S755" s="95"/>
      <c r="T755" s="95"/>
      <c r="U755" s="95"/>
      <c r="V755" s="95"/>
      <c r="W755" s="95"/>
      <c r="X755" s="95"/>
      <c r="Y755" s="95"/>
      <c r="Z755" s="95"/>
    </row>
    <row r="756" spans="1:26" ht="12.75" customHeight="1">
      <c r="A756" s="95"/>
      <c r="B756" s="95"/>
      <c r="C756" s="95"/>
      <c r="D756" s="95"/>
      <c r="E756" s="95"/>
      <c r="F756" s="95"/>
      <c r="G756" s="95"/>
      <c r="H756" s="95"/>
      <c r="I756" s="95"/>
      <c r="J756" s="95"/>
      <c r="K756" s="95"/>
      <c r="L756" s="95"/>
      <c r="M756" s="95"/>
      <c r="N756" s="95"/>
      <c r="O756" s="95"/>
      <c r="P756" s="95"/>
      <c r="Q756" s="95"/>
      <c r="R756" s="95"/>
      <c r="S756" s="95"/>
      <c r="T756" s="95"/>
      <c r="U756" s="95"/>
      <c r="V756" s="95"/>
      <c r="W756" s="95"/>
      <c r="X756" s="95"/>
      <c r="Y756" s="95"/>
      <c r="Z756" s="95"/>
    </row>
    <row r="757" spans="1:26" ht="12.75" customHeight="1">
      <c r="A757" s="95"/>
      <c r="B757" s="95"/>
      <c r="C757" s="95"/>
      <c r="D757" s="95"/>
      <c r="E757" s="95"/>
      <c r="F757" s="95"/>
      <c r="G757" s="95"/>
      <c r="H757" s="95"/>
      <c r="I757" s="95"/>
      <c r="J757" s="95"/>
      <c r="K757" s="95"/>
      <c r="L757" s="95"/>
      <c r="M757" s="95"/>
      <c r="N757" s="95"/>
      <c r="O757" s="95"/>
      <c r="P757" s="95"/>
      <c r="Q757" s="95"/>
      <c r="R757" s="95"/>
      <c r="S757" s="95"/>
      <c r="T757" s="95"/>
      <c r="U757" s="95"/>
      <c r="V757" s="95"/>
      <c r="W757" s="95"/>
      <c r="X757" s="95"/>
      <c r="Y757" s="95"/>
      <c r="Z757" s="95"/>
    </row>
    <row r="758" spans="1:26" ht="12.75" customHeight="1">
      <c r="A758" s="95"/>
      <c r="B758" s="95"/>
      <c r="C758" s="95"/>
      <c r="D758" s="95"/>
      <c r="E758" s="95"/>
      <c r="F758" s="95"/>
      <c r="G758" s="95"/>
      <c r="H758" s="95"/>
      <c r="I758" s="95"/>
      <c r="J758" s="95"/>
      <c r="K758" s="95"/>
      <c r="L758" s="95"/>
      <c r="M758" s="95"/>
      <c r="N758" s="95"/>
      <c r="O758" s="95"/>
      <c r="P758" s="95"/>
      <c r="Q758" s="95"/>
      <c r="R758" s="95"/>
      <c r="S758" s="95"/>
      <c r="T758" s="95"/>
      <c r="U758" s="95"/>
      <c r="V758" s="95"/>
      <c r="W758" s="95"/>
      <c r="X758" s="95"/>
      <c r="Y758" s="95"/>
      <c r="Z758" s="95"/>
    </row>
    <row r="759" spans="1:26" ht="12.75" customHeight="1">
      <c r="A759" s="95"/>
      <c r="B759" s="95"/>
      <c r="C759" s="95"/>
      <c r="D759" s="95"/>
      <c r="E759" s="95"/>
      <c r="F759" s="95"/>
      <c r="G759" s="95"/>
      <c r="H759" s="95"/>
      <c r="I759" s="95"/>
      <c r="J759" s="95"/>
      <c r="K759" s="95"/>
      <c r="L759" s="95"/>
      <c r="M759" s="95"/>
      <c r="N759" s="95"/>
      <c r="O759" s="95"/>
      <c r="P759" s="95"/>
      <c r="Q759" s="95"/>
      <c r="R759" s="95"/>
      <c r="S759" s="95"/>
      <c r="T759" s="95"/>
      <c r="U759" s="95"/>
      <c r="V759" s="95"/>
      <c r="W759" s="95"/>
      <c r="X759" s="95"/>
      <c r="Y759" s="95"/>
      <c r="Z759" s="95"/>
    </row>
    <row r="760" spans="1:26" ht="12.75" customHeight="1">
      <c r="A760" s="95"/>
      <c r="B760" s="95"/>
      <c r="C760" s="95"/>
      <c r="D760" s="95"/>
      <c r="E760" s="95"/>
      <c r="F760" s="95"/>
      <c r="G760" s="95"/>
      <c r="H760" s="95"/>
      <c r="I760" s="95"/>
      <c r="J760" s="95"/>
      <c r="K760" s="95"/>
      <c r="L760" s="95"/>
      <c r="M760" s="95"/>
      <c r="N760" s="95"/>
      <c r="O760" s="95"/>
      <c r="P760" s="95"/>
      <c r="Q760" s="95"/>
      <c r="R760" s="95"/>
      <c r="S760" s="95"/>
      <c r="T760" s="95"/>
      <c r="U760" s="95"/>
      <c r="V760" s="95"/>
      <c r="W760" s="95"/>
      <c r="X760" s="95"/>
      <c r="Y760" s="95"/>
      <c r="Z760" s="95"/>
    </row>
    <row r="761" spans="1:26" ht="12.75" customHeight="1">
      <c r="A761" s="95"/>
      <c r="B761" s="95"/>
      <c r="C761" s="95"/>
      <c r="D761" s="95"/>
      <c r="E761" s="95"/>
      <c r="F761" s="95"/>
      <c r="G761" s="95"/>
      <c r="H761" s="95"/>
      <c r="I761" s="95"/>
      <c r="J761" s="95"/>
      <c r="K761" s="95"/>
      <c r="L761" s="95"/>
      <c r="M761" s="95"/>
      <c r="N761" s="95"/>
      <c r="O761" s="95"/>
      <c r="P761" s="95"/>
      <c r="Q761" s="95"/>
      <c r="R761" s="95"/>
      <c r="S761" s="95"/>
      <c r="T761" s="95"/>
      <c r="U761" s="95"/>
      <c r="V761" s="95"/>
      <c r="W761" s="95"/>
      <c r="X761" s="95"/>
      <c r="Y761" s="95"/>
      <c r="Z761" s="95"/>
    </row>
    <row r="762" spans="1:26" ht="12.75" customHeight="1">
      <c r="A762" s="95"/>
      <c r="B762" s="95"/>
      <c r="C762" s="95"/>
      <c r="D762" s="95"/>
      <c r="E762" s="95"/>
      <c r="F762" s="95"/>
      <c r="G762" s="95"/>
      <c r="H762" s="95"/>
      <c r="I762" s="95"/>
      <c r="J762" s="95"/>
      <c r="K762" s="95"/>
      <c r="L762" s="95"/>
      <c r="M762" s="95"/>
      <c r="N762" s="95"/>
      <c r="O762" s="95"/>
      <c r="P762" s="95"/>
      <c r="Q762" s="95"/>
      <c r="R762" s="95"/>
      <c r="S762" s="95"/>
      <c r="T762" s="95"/>
      <c r="U762" s="95"/>
      <c r="V762" s="95"/>
      <c r="W762" s="95"/>
      <c r="X762" s="95"/>
      <c r="Y762" s="95"/>
      <c r="Z762" s="95"/>
    </row>
    <row r="763" spans="1:26" ht="12.75" customHeight="1">
      <c r="A763" s="95"/>
      <c r="B763" s="95"/>
      <c r="C763" s="95"/>
      <c r="D763" s="95"/>
      <c r="E763" s="95"/>
      <c r="F763" s="95"/>
      <c r="G763" s="95"/>
      <c r="H763" s="95"/>
      <c r="I763" s="95"/>
      <c r="J763" s="95"/>
      <c r="K763" s="95"/>
      <c r="L763" s="95"/>
      <c r="M763" s="95"/>
      <c r="N763" s="95"/>
      <c r="O763" s="95"/>
      <c r="P763" s="95"/>
      <c r="Q763" s="95"/>
      <c r="R763" s="95"/>
      <c r="S763" s="95"/>
      <c r="T763" s="95"/>
      <c r="U763" s="95"/>
      <c r="V763" s="95"/>
      <c r="W763" s="95"/>
      <c r="X763" s="95"/>
      <c r="Y763" s="95"/>
      <c r="Z763" s="95"/>
    </row>
    <row r="764" spans="1:26" ht="12.75" customHeight="1">
      <c r="A764" s="95"/>
      <c r="B764" s="95"/>
      <c r="C764" s="95"/>
      <c r="D764" s="95"/>
      <c r="E764" s="95"/>
      <c r="F764" s="95"/>
      <c r="G764" s="95"/>
      <c r="H764" s="95"/>
      <c r="I764" s="95"/>
      <c r="J764" s="95"/>
      <c r="K764" s="95"/>
      <c r="L764" s="95"/>
      <c r="M764" s="95"/>
      <c r="N764" s="95"/>
      <c r="O764" s="95"/>
      <c r="P764" s="95"/>
      <c r="Q764" s="95"/>
      <c r="R764" s="95"/>
      <c r="S764" s="95"/>
      <c r="T764" s="95"/>
      <c r="U764" s="95"/>
      <c r="V764" s="95"/>
      <c r="W764" s="95"/>
      <c r="X764" s="95"/>
      <c r="Y764" s="95"/>
      <c r="Z764" s="95"/>
    </row>
    <row r="765" spans="1:26" ht="12.75" customHeight="1">
      <c r="A765" s="95"/>
      <c r="B765" s="95"/>
      <c r="C765" s="95"/>
      <c r="D765" s="95"/>
      <c r="E765" s="95"/>
      <c r="F765" s="95"/>
      <c r="G765" s="95"/>
      <c r="H765" s="95"/>
      <c r="I765" s="95"/>
      <c r="J765" s="95"/>
      <c r="K765" s="95"/>
      <c r="L765" s="95"/>
      <c r="M765" s="95"/>
      <c r="N765" s="95"/>
      <c r="O765" s="95"/>
      <c r="P765" s="95"/>
      <c r="Q765" s="95"/>
      <c r="R765" s="95"/>
      <c r="S765" s="95"/>
      <c r="T765" s="95"/>
      <c r="U765" s="95"/>
      <c r="V765" s="95"/>
      <c r="W765" s="95"/>
      <c r="X765" s="95"/>
      <c r="Y765" s="95"/>
      <c r="Z765" s="95"/>
    </row>
    <row r="766" spans="1:26" ht="12.75" customHeight="1">
      <c r="A766" s="95"/>
      <c r="B766" s="95"/>
      <c r="C766" s="95"/>
      <c r="D766" s="95"/>
      <c r="E766" s="95"/>
      <c r="F766" s="95"/>
      <c r="G766" s="95"/>
      <c r="H766" s="95"/>
      <c r="I766" s="95"/>
      <c r="J766" s="95"/>
      <c r="K766" s="95"/>
      <c r="L766" s="95"/>
      <c r="M766" s="95"/>
      <c r="N766" s="95"/>
      <c r="O766" s="95"/>
      <c r="P766" s="95"/>
      <c r="Q766" s="95"/>
      <c r="R766" s="95"/>
      <c r="S766" s="95"/>
      <c r="T766" s="95"/>
      <c r="U766" s="95"/>
      <c r="V766" s="95"/>
      <c r="W766" s="95"/>
      <c r="X766" s="95"/>
      <c r="Y766" s="95"/>
      <c r="Z766" s="95"/>
    </row>
    <row r="767" spans="1:26" ht="12.75" customHeight="1">
      <c r="A767" s="95"/>
      <c r="B767" s="95"/>
      <c r="C767" s="95"/>
      <c r="D767" s="95"/>
      <c r="E767" s="95"/>
      <c r="F767" s="95"/>
      <c r="G767" s="95"/>
      <c r="H767" s="95"/>
      <c r="I767" s="95"/>
      <c r="J767" s="95"/>
      <c r="K767" s="95"/>
      <c r="L767" s="95"/>
      <c r="M767" s="95"/>
      <c r="N767" s="95"/>
      <c r="O767" s="95"/>
      <c r="P767" s="95"/>
      <c r="Q767" s="95"/>
      <c r="R767" s="95"/>
      <c r="S767" s="95"/>
      <c r="T767" s="95"/>
      <c r="U767" s="95"/>
      <c r="V767" s="95"/>
      <c r="W767" s="95"/>
      <c r="X767" s="95"/>
      <c r="Y767" s="95"/>
      <c r="Z767" s="95"/>
    </row>
    <row r="768" spans="1:26" ht="12.75" customHeight="1">
      <c r="A768" s="95"/>
      <c r="B768" s="95"/>
      <c r="C768" s="95"/>
      <c r="D768" s="95"/>
      <c r="E768" s="95"/>
      <c r="F768" s="95"/>
      <c r="G768" s="95"/>
      <c r="H768" s="95"/>
      <c r="I768" s="95"/>
      <c r="J768" s="95"/>
      <c r="K768" s="95"/>
      <c r="L768" s="95"/>
      <c r="M768" s="95"/>
      <c r="N768" s="95"/>
      <c r="O768" s="95"/>
      <c r="P768" s="95"/>
      <c r="Q768" s="95"/>
      <c r="R768" s="95"/>
      <c r="S768" s="95"/>
      <c r="T768" s="95"/>
      <c r="U768" s="95"/>
      <c r="V768" s="95"/>
      <c r="W768" s="95"/>
      <c r="X768" s="95"/>
      <c r="Y768" s="95"/>
      <c r="Z768" s="95"/>
    </row>
    <row r="769" spans="1:26" ht="12.75" customHeight="1">
      <c r="A769" s="95"/>
      <c r="B769" s="95"/>
      <c r="C769" s="95"/>
      <c r="D769" s="95"/>
      <c r="E769" s="95"/>
      <c r="F769" s="95"/>
      <c r="G769" s="95"/>
      <c r="H769" s="95"/>
      <c r="I769" s="95"/>
      <c r="J769" s="95"/>
      <c r="K769" s="95"/>
      <c r="L769" s="95"/>
      <c r="M769" s="95"/>
      <c r="N769" s="95"/>
      <c r="O769" s="95"/>
      <c r="P769" s="95"/>
      <c r="Q769" s="95"/>
      <c r="R769" s="95"/>
      <c r="S769" s="95"/>
      <c r="T769" s="95"/>
      <c r="U769" s="95"/>
      <c r="V769" s="95"/>
      <c r="W769" s="95"/>
      <c r="X769" s="95"/>
      <c r="Y769" s="95"/>
      <c r="Z769" s="95"/>
    </row>
    <row r="770" spans="1:26" ht="12.75" customHeight="1">
      <c r="A770" s="95"/>
      <c r="B770" s="95"/>
      <c r="C770" s="95"/>
      <c r="D770" s="95"/>
      <c r="E770" s="95"/>
      <c r="F770" s="95"/>
      <c r="G770" s="95"/>
      <c r="H770" s="95"/>
      <c r="I770" s="95"/>
      <c r="J770" s="95"/>
      <c r="K770" s="95"/>
      <c r="L770" s="95"/>
      <c r="M770" s="95"/>
      <c r="N770" s="95"/>
      <c r="O770" s="95"/>
      <c r="P770" s="95"/>
      <c r="Q770" s="95"/>
      <c r="R770" s="95"/>
      <c r="S770" s="95"/>
      <c r="T770" s="95"/>
      <c r="U770" s="95"/>
      <c r="V770" s="95"/>
      <c r="W770" s="95"/>
      <c r="X770" s="95"/>
      <c r="Y770" s="95"/>
      <c r="Z770" s="95"/>
    </row>
    <row r="771" spans="1:26" ht="12.75" customHeight="1">
      <c r="A771" s="95"/>
      <c r="B771" s="95"/>
      <c r="C771" s="95"/>
      <c r="D771" s="95"/>
      <c r="E771" s="95"/>
      <c r="F771" s="95"/>
      <c r="G771" s="95"/>
      <c r="H771" s="95"/>
      <c r="I771" s="95"/>
      <c r="J771" s="95"/>
      <c r="K771" s="95"/>
      <c r="L771" s="95"/>
      <c r="M771" s="95"/>
      <c r="N771" s="95"/>
      <c r="O771" s="95"/>
      <c r="P771" s="95"/>
      <c r="Q771" s="95"/>
      <c r="R771" s="95"/>
      <c r="S771" s="95"/>
      <c r="T771" s="95"/>
      <c r="U771" s="95"/>
      <c r="V771" s="95"/>
      <c r="W771" s="95"/>
      <c r="X771" s="95"/>
      <c r="Y771" s="95"/>
      <c r="Z771" s="95"/>
    </row>
    <row r="772" spans="1:26" ht="12.75" customHeight="1">
      <c r="A772" s="95"/>
      <c r="B772" s="95"/>
      <c r="C772" s="95"/>
      <c r="D772" s="95"/>
      <c r="E772" s="95"/>
      <c r="F772" s="95"/>
      <c r="G772" s="95"/>
      <c r="H772" s="95"/>
      <c r="I772" s="95"/>
      <c r="J772" s="95"/>
      <c r="K772" s="95"/>
      <c r="L772" s="95"/>
      <c r="M772" s="95"/>
      <c r="N772" s="95"/>
      <c r="O772" s="95"/>
      <c r="P772" s="95"/>
      <c r="Q772" s="95"/>
      <c r="R772" s="95"/>
      <c r="S772" s="95"/>
      <c r="T772" s="95"/>
      <c r="U772" s="95"/>
      <c r="V772" s="95"/>
      <c r="W772" s="95"/>
      <c r="X772" s="95"/>
      <c r="Y772" s="95"/>
      <c r="Z772" s="95"/>
    </row>
    <row r="773" spans="1:26" ht="12.75" customHeight="1">
      <c r="A773" s="95"/>
      <c r="B773" s="95"/>
      <c r="C773" s="95"/>
      <c r="D773" s="95"/>
      <c r="E773" s="95"/>
      <c r="F773" s="95"/>
      <c r="G773" s="95"/>
      <c r="H773" s="95"/>
      <c r="I773" s="95"/>
      <c r="J773" s="95"/>
      <c r="K773" s="95"/>
      <c r="L773" s="95"/>
      <c r="M773" s="95"/>
      <c r="N773" s="95"/>
      <c r="O773" s="95"/>
      <c r="P773" s="95"/>
      <c r="Q773" s="95"/>
      <c r="R773" s="95"/>
      <c r="S773" s="95"/>
      <c r="T773" s="95"/>
      <c r="U773" s="95"/>
      <c r="V773" s="95"/>
      <c r="W773" s="95"/>
      <c r="X773" s="95"/>
      <c r="Y773" s="95"/>
      <c r="Z773" s="95"/>
    </row>
    <row r="774" spans="1:26" ht="12.75" customHeight="1">
      <c r="A774" s="95"/>
      <c r="B774" s="95"/>
      <c r="C774" s="95"/>
      <c r="D774" s="95"/>
      <c r="E774" s="95"/>
      <c r="F774" s="95"/>
      <c r="G774" s="95"/>
      <c r="H774" s="95"/>
      <c r="I774" s="95"/>
      <c r="J774" s="95"/>
      <c r="K774" s="95"/>
      <c r="L774" s="95"/>
      <c r="M774" s="95"/>
      <c r="N774" s="95"/>
      <c r="O774" s="95"/>
      <c r="P774" s="95"/>
      <c r="Q774" s="95"/>
      <c r="R774" s="95"/>
      <c r="S774" s="95"/>
      <c r="T774" s="95"/>
      <c r="U774" s="95"/>
      <c r="V774" s="95"/>
      <c r="W774" s="95"/>
      <c r="X774" s="95"/>
      <c r="Y774" s="95"/>
      <c r="Z774" s="95"/>
    </row>
    <row r="775" spans="1:26" ht="12.75" customHeight="1">
      <c r="A775" s="95"/>
      <c r="B775" s="95"/>
      <c r="C775" s="95"/>
      <c r="D775" s="95"/>
      <c r="E775" s="95"/>
      <c r="F775" s="95"/>
      <c r="G775" s="95"/>
      <c r="H775" s="95"/>
      <c r="I775" s="95"/>
      <c r="J775" s="95"/>
      <c r="K775" s="95"/>
      <c r="L775" s="95"/>
      <c r="M775" s="95"/>
      <c r="N775" s="95"/>
      <c r="O775" s="95"/>
      <c r="P775" s="95"/>
      <c r="Q775" s="95"/>
      <c r="R775" s="95"/>
      <c r="S775" s="95"/>
      <c r="T775" s="95"/>
      <c r="U775" s="95"/>
      <c r="V775" s="95"/>
      <c r="W775" s="95"/>
      <c r="X775" s="95"/>
      <c r="Y775" s="95"/>
      <c r="Z775" s="95"/>
    </row>
    <row r="776" spans="1:26" ht="12.75" customHeight="1">
      <c r="A776" s="95"/>
      <c r="B776" s="95"/>
      <c r="C776" s="95"/>
      <c r="D776" s="95"/>
      <c r="E776" s="95"/>
      <c r="F776" s="95"/>
      <c r="G776" s="95"/>
      <c r="H776" s="95"/>
      <c r="I776" s="95"/>
      <c r="J776" s="95"/>
      <c r="K776" s="95"/>
      <c r="L776" s="95"/>
      <c r="M776" s="95"/>
      <c r="N776" s="95"/>
      <c r="O776" s="95"/>
      <c r="P776" s="95"/>
      <c r="Q776" s="95"/>
      <c r="R776" s="95"/>
      <c r="S776" s="95"/>
      <c r="T776" s="95"/>
      <c r="U776" s="95"/>
      <c r="V776" s="95"/>
      <c r="W776" s="95"/>
      <c r="X776" s="95"/>
      <c r="Y776" s="95"/>
      <c r="Z776" s="95"/>
    </row>
    <row r="777" spans="1:26" ht="12.75" customHeight="1">
      <c r="A777" s="95"/>
      <c r="B777" s="95"/>
      <c r="C777" s="95"/>
      <c r="D777" s="95"/>
      <c r="E777" s="95"/>
      <c r="F777" s="95"/>
      <c r="G777" s="95"/>
      <c r="H777" s="95"/>
      <c r="I777" s="95"/>
      <c r="J777" s="95"/>
      <c r="K777" s="95"/>
      <c r="L777" s="95"/>
      <c r="M777" s="95"/>
      <c r="N777" s="95"/>
      <c r="O777" s="95"/>
      <c r="P777" s="95"/>
      <c r="Q777" s="95"/>
      <c r="R777" s="95"/>
      <c r="S777" s="95"/>
      <c r="T777" s="95"/>
      <c r="U777" s="95"/>
      <c r="V777" s="95"/>
      <c r="W777" s="95"/>
      <c r="X777" s="95"/>
      <c r="Y777" s="95"/>
      <c r="Z777" s="95"/>
    </row>
    <row r="778" spans="1:26" ht="12.75" customHeight="1">
      <c r="A778" s="95"/>
      <c r="B778" s="95"/>
      <c r="C778" s="95"/>
      <c r="D778" s="95"/>
      <c r="E778" s="95"/>
      <c r="F778" s="95"/>
      <c r="G778" s="95"/>
      <c r="H778" s="95"/>
      <c r="I778" s="95"/>
      <c r="J778" s="95"/>
      <c r="K778" s="95"/>
      <c r="L778" s="95"/>
      <c r="M778" s="95"/>
      <c r="N778" s="95"/>
      <c r="O778" s="95"/>
      <c r="P778" s="95"/>
      <c r="Q778" s="95"/>
      <c r="R778" s="95"/>
      <c r="S778" s="95"/>
      <c r="T778" s="95"/>
      <c r="U778" s="95"/>
      <c r="V778" s="95"/>
      <c r="W778" s="95"/>
      <c r="X778" s="95"/>
      <c r="Y778" s="95"/>
      <c r="Z778" s="95"/>
    </row>
    <row r="779" spans="1:26" ht="12.75" customHeight="1">
      <c r="A779" s="95"/>
      <c r="B779" s="95"/>
      <c r="C779" s="95"/>
      <c r="D779" s="95"/>
      <c r="E779" s="95"/>
      <c r="F779" s="95"/>
      <c r="G779" s="95"/>
      <c r="H779" s="95"/>
      <c r="I779" s="95"/>
      <c r="J779" s="95"/>
      <c r="K779" s="95"/>
      <c r="L779" s="95"/>
      <c r="M779" s="95"/>
      <c r="N779" s="95"/>
      <c r="O779" s="95"/>
      <c r="P779" s="95"/>
      <c r="Q779" s="95"/>
      <c r="R779" s="95"/>
      <c r="S779" s="95"/>
      <c r="T779" s="95"/>
      <c r="U779" s="95"/>
      <c r="V779" s="95"/>
      <c r="W779" s="95"/>
      <c r="X779" s="95"/>
      <c r="Y779" s="95"/>
      <c r="Z779" s="95"/>
    </row>
    <row r="780" spans="1:26" ht="12.75" customHeight="1">
      <c r="A780" s="95"/>
      <c r="B780" s="95"/>
      <c r="C780" s="95"/>
      <c r="D780" s="95"/>
      <c r="E780" s="95"/>
      <c r="F780" s="95"/>
      <c r="G780" s="95"/>
      <c r="H780" s="95"/>
      <c r="I780" s="95"/>
      <c r="J780" s="95"/>
      <c r="K780" s="95"/>
      <c r="L780" s="95"/>
      <c r="M780" s="95"/>
      <c r="N780" s="95"/>
      <c r="O780" s="95"/>
      <c r="P780" s="95"/>
      <c r="Q780" s="95"/>
      <c r="R780" s="95"/>
      <c r="S780" s="95"/>
      <c r="T780" s="95"/>
      <c r="U780" s="95"/>
      <c r="V780" s="95"/>
      <c r="W780" s="95"/>
      <c r="X780" s="95"/>
      <c r="Y780" s="95"/>
      <c r="Z780" s="95"/>
    </row>
    <row r="781" spans="1:26" ht="12.75" customHeight="1">
      <c r="A781" s="95"/>
      <c r="B781" s="95"/>
      <c r="C781" s="95"/>
      <c r="D781" s="95"/>
      <c r="E781" s="95"/>
      <c r="F781" s="95"/>
      <c r="G781" s="95"/>
      <c r="H781" s="95"/>
      <c r="I781" s="95"/>
      <c r="J781" s="95"/>
      <c r="K781" s="95"/>
      <c r="L781" s="95"/>
      <c r="M781" s="95"/>
      <c r="N781" s="95"/>
      <c r="O781" s="95"/>
      <c r="P781" s="95"/>
      <c r="Q781" s="95"/>
      <c r="R781" s="95"/>
      <c r="S781" s="95"/>
      <c r="T781" s="95"/>
      <c r="U781" s="95"/>
      <c r="V781" s="95"/>
      <c r="W781" s="95"/>
      <c r="X781" s="95"/>
      <c r="Y781" s="95"/>
      <c r="Z781" s="95"/>
    </row>
    <row r="782" spans="1:26" ht="12.75" customHeight="1">
      <c r="A782" s="95"/>
      <c r="B782" s="95"/>
      <c r="C782" s="95"/>
      <c r="D782" s="95"/>
      <c r="E782" s="95"/>
      <c r="F782" s="95"/>
      <c r="G782" s="95"/>
      <c r="H782" s="95"/>
      <c r="I782" s="95"/>
      <c r="J782" s="95"/>
      <c r="K782" s="95"/>
      <c r="L782" s="95"/>
      <c r="M782" s="95"/>
      <c r="N782" s="95"/>
      <c r="O782" s="95"/>
      <c r="P782" s="95"/>
      <c r="Q782" s="95"/>
      <c r="R782" s="95"/>
      <c r="S782" s="95"/>
      <c r="T782" s="95"/>
      <c r="U782" s="95"/>
      <c r="V782" s="95"/>
      <c r="W782" s="95"/>
      <c r="X782" s="95"/>
      <c r="Y782" s="95"/>
      <c r="Z782" s="95"/>
    </row>
    <row r="783" spans="1:26" ht="12.75" customHeight="1">
      <c r="A783" s="95"/>
      <c r="B783" s="95"/>
      <c r="C783" s="95"/>
      <c r="D783" s="95"/>
      <c r="E783" s="95"/>
      <c r="F783" s="95"/>
      <c r="G783" s="95"/>
      <c r="H783" s="95"/>
      <c r="I783" s="95"/>
      <c r="J783" s="95"/>
      <c r="K783" s="95"/>
      <c r="L783" s="95"/>
      <c r="M783" s="95"/>
      <c r="N783" s="95"/>
      <c r="O783" s="95"/>
      <c r="P783" s="95"/>
      <c r="Q783" s="95"/>
      <c r="R783" s="95"/>
      <c r="S783" s="95"/>
      <c r="T783" s="95"/>
      <c r="U783" s="95"/>
      <c r="V783" s="95"/>
      <c r="W783" s="95"/>
      <c r="X783" s="95"/>
      <c r="Y783" s="95"/>
      <c r="Z783" s="95"/>
    </row>
    <row r="784" spans="1:26" ht="12.75" customHeight="1">
      <c r="A784" s="95"/>
      <c r="B784" s="95"/>
      <c r="C784" s="95"/>
      <c r="D784" s="95"/>
      <c r="E784" s="95"/>
      <c r="F784" s="95"/>
      <c r="G784" s="95"/>
      <c r="H784" s="95"/>
      <c r="I784" s="95"/>
      <c r="J784" s="95"/>
      <c r="K784" s="95"/>
      <c r="L784" s="95"/>
      <c r="M784" s="95"/>
      <c r="N784" s="95"/>
      <c r="O784" s="95"/>
      <c r="P784" s="95"/>
      <c r="Q784" s="95"/>
      <c r="R784" s="95"/>
      <c r="S784" s="95"/>
      <c r="T784" s="95"/>
      <c r="U784" s="95"/>
      <c r="V784" s="95"/>
      <c r="W784" s="95"/>
      <c r="X784" s="95"/>
      <c r="Y784" s="95"/>
      <c r="Z784" s="95"/>
    </row>
    <row r="785" spans="1:26" ht="12.75" customHeight="1">
      <c r="A785" s="95"/>
      <c r="B785" s="95"/>
      <c r="C785" s="95"/>
      <c r="D785" s="95"/>
      <c r="E785" s="95"/>
      <c r="F785" s="95"/>
      <c r="G785" s="95"/>
      <c r="H785" s="95"/>
      <c r="I785" s="95"/>
      <c r="J785" s="95"/>
      <c r="K785" s="95"/>
      <c r="L785" s="95"/>
      <c r="M785" s="95"/>
      <c r="N785" s="95"/>
      <c r="O785" s="95"/>
      <c r="P785" s="95"/>
      <c r="Q785" s="95"/>
      <c r="R785" s="95"/>
      <c r="S785" s="95"/>
      <c r="T785" s="95"/>
      <c r="U785" s="95"/>
      <c r="V785" s="95"/>
      <c r="W785" s="95"/>
      <c r="X785" s="95"/>
      <c r="Y785" s="95"/>
      <c r="Z785" s="95"/>
    </row>
    <row r="786" spans="1:26" ht="12.75" customHeight="1">
      <c r="A786" s="95"/>
      <c r="B786" s="95"/>
      <c r="C786" s="95"/>
      <c r="D786" s="95"/>
      <c r="E786" s="95"/>
      <c r="F786" s="95"/>
      <c r="G786" s="95"/>
      <c r="H786" s="95"/>
      <c r="I786" s="95"/>
      <c r="J786" s="95"/>
      <c r="K786" s="95"/>
      <c r="L786" s="95"/>
      <c r="M786" s="95"/>
      <c r="N786" s="95"/>
      <c r="O786" s="95"/>
      <c r="P786" s="95"/>
      <c r="Q786" s="95"/>
      <c r="R786" s="95"/>
      <c r="S786" s="95"/>
      <c r="T786" s="95"/>
      <c r="U786" s="95"/>
      <c r="V786" s="95"/>
      <c r="W786" s="95"/>
      <c r="X786" s="95"/>
      <c r="Y786" s="95"/>
      <c r="Z786" s="95"/>
    </row>
    <row r="787" spans="1:26" ht="12.75" customHeight="1">
      <c r="A787" s="95"/>
      <c r="B787" s="95"/>
      <c r="C787" s="95"/>
      <c r="D787" s="95"/>
      <c r="E787" s="95"/>
      <c r="F787" s="95"/>
      <c r="G787" s="95"/>
      <c r="H787" s="95"/>
      <c r="I787" s="95"/>
      <c r="J787" s="95"/>
      <c r="K787" s="95"/>
      <c r="L787" s="95"/>
      <c r="M787" s="95"/>
      <c r="N787" s="95"/>
      <c r="O787" s="95"/>
      <c r="P787" s="95"/>
      <c r="Q787" s="95"/>
      <c r="R787" s="95"/>
      <c r="S787" s="95"/>
      <c r="T787" s="95"/>
      <c r="U787" s="95"/>
      <c r="V787" s="95"/>
      <c r="W787" s="95"/>
      <c r="X787" s="95"/>
      <c r="Y787" s="95"/>
      <c r="Z787" s="95"/>
    </row>
    <row r="788" spans="1:26" ht="12.75" customHeight="1">
      <c r="A788" s="95"/>
      <c r="B788" s="95"/>
      <c r="C788" s="95"/>
      <c r="D788" s="95"/>
      <c r="E788" s="95"/>
      <c r="F788" s="95"/>
      <c r="G788" s="95"/>
      <c r="H788" s="95"/>
      <c r="I788" s="95"/>
      <c r="J788" s="95"/>
      <c r="K788" s="95"/>
      <c r="L788" s="95"/>
      <c r="M788" s="95"/>
      <c r="N788" s="95"/>
      <c r="O788" s="95"/>
      <c r="P788" s="95"/>
      <c r="Q788" s="95"/>
      <c r="R788" s="95"/>
      <c r="S788" s="95"/>
      <c r="T788" s="95"/>
      <c r="U788" s="95"/>
      <c r="V788" s="95"/>
      <c r="W788" s="95"/>
      <c r="X788" s="95"/>
      <c r="Y788" s="95"/>
      <c r="Z788" s="95"/>
    </row>
    <row r="789" spans="1:26" ht="12.75" customHeight="1">
      <c r="A789" s="95"/>
      <c r="B789" s="95"/>
      <c r="C789" s="95"/>
      <c r="D789" s="95"/>
      <c r="E789" s="95"/>
      <c r="F789" s="95"/>
      <c r="G789" s="95"/>
      <c r="H789" s="95"/>
      <c r="I789" s="95"/>
      <c r="J789" s="95"/>
      <c r="K789" s="95"/>
      <c r="L789" s="95"/>
      <c r="M789" s="95"/>
      <c r="N789" s="95"/>
      <c r="O789" s="95"/>
      <c r="P789" s="95"/>
      <c r="Q789" s="95"/>
      <c r="R789" s="95"/>
      <c r="S789" s="95"/>
      <c r="T789" s="95"/>
      <c r="U789" s="95"/>
      <c r="V789" s="95"/>
      <c r="W789" s="95"/>
      <c r="X789" s="95"/>
      <c r="Y789" s="95"/>
      <c r="Z789" s="95"/>
    </row>
    <row r="790" spans="1:26" ht="12.75" customHeight="1">
      <c r="A790" s="95"/>
      <c r="B790" s="95"/>
      <c r="C790" s="95"/>
      <c r="D790" s="95"/>
      <c r="E790" s="95"/>
      <c r="F790" s="95"/>
      <c r="G790" s="95"/>
      <c r="H790" s="95"/>
      <c r="I790" s="95"/>
      <c r="J790" s="95"/>
      <c r="K790" s="95"/>
      <c r="L790" s="95"/>
      <c r="M790" s="95"/>
      <c r="N790" s="95"/>
      <c r="O790" s="95"/>
      <c r="P790" s="95"/>
      <c r="Q790" s="95"/>
      <c r="R790" s="95"/>
      <c r="S790" s="95"/>
      <c r="T790" s="95"/>
      <c r="U790" s="95"/>
      <c r="V790" s="95"/>
      <c r="W790" s="95"/>
      <c r="X790" s="95"/>
      <c r="Y790" s="95"/>
      <c r="Z790" s="95"/>
    </row>
    <row r="791" spans="1:26" ht="12.75" customHeight="1">
      <c r="A791" s="95"/>
      <c r="B791" s="95"/>
      <c r="C791" s="95"/>
      <c r="D791" s="95"/>
      <c r="E791" s="95"/>
      <c r="F791" s="95"/>
      <c r="G791" s="95"/>
      <c r="H791" s="95"/>
      <c r="I791" s="95"/>
      <c r="J791" s="95"/>
      <c r="K791" s="95"/>
      <c r="L791" s="95"/>
      <c r="M791" s="95"/>
      <c r="N791" s="95"/>
      <c r="O791" s="95"/>
      <c r="P791" s="95"/>
      <c r="Q791" s="95"/>
      <c r="R791" s="95"/>
      <c r="S791" s="95"/>
      <c r="T791" s="95"/>
      <c r="U791" s="95"/>
      <c r="V791" s="95"/>
      <c r="W791" s="95"/>
      <c r="X791" s="95"/>
      <c r="Y791" s="95"/>
      <c r="Z791" s="95"/>
    </row>
    <row r="792" spans="1:26" ht="12.75" customHeight="1">
      <c r="A792" s="95"/>
      <c r="B792" s="95"/>
      <c r="C792" s="95"/>
      <c r="D792" s="95"/>
      <c r="E792" s="95"/>
      <c r="F792" s="95"/>
      <c r="G792" s="95"/>
      <c r="H792" s="95"/>
      <c r="I792" s="95"/>
      <c r="J792" s="95"/>
      <c r="K792" s="95"/>
      <c r="L792" s="95"/>
      <c r="M792" s="95"/>
      <c r="N792" s="95"/>
      <c r="O792" s="95"/>
      <c r="P792" s="95"/>
      <c r="Q792" s="95"/>
      <c r="R792" s="95"/>
      <c r="S792" s="95"/>
      <c r="T792" s="95"/>
      <c r="U792" s="95"/>
      <c r="V792" s="95"/>
      <c r="W792" s="95"/>
      <c r="X792" s="95"/>
      <c r="Y792" s="95"/>
      <c r="Z792" s="95"/>
    </row>
    <row r="793" spans="1:26" ht="12.75" customHeight="1">
      <c r="A793" s="95"/>
      <c r="B793" s="95"/>
      <c r="C793" s="95"/>
      <c r="D793" s="95"/>
      <c r="E793" s="95"/>
      <c r="F793" s="95"/>
      <c r="G793" s="95"/>
      <c r="H793" s="95"/>
      <c r="I793" s="95"/>
      <c r="J793" s="95"/>
      <c r="K793" s="95"/>
      <c r="L793" s="95"/>
      <c r="M793" s="95"/>
      <c r="N793" s="95"/>
      <c r="O793" s="95"/>
      <c r="P793" s="95"/>
      <c r="Q793" s="95"/>
      <c r="R793" s="95"/>
      <c r="S793" s="95"/>
      <c r="T793" s="95"/>
      <c r="U793" s="95"/>
      <c r="V793" s="95"/>
      <c r="W793" s="95"/>
      <c r="X793" s="95"/>
      <c r="Y793" s="95"/>
      <c r="Z793" s="95"/>
    </row>
    <row r="794" spans="1:26" ht="12.75" customHeight="1">
      <c r="A794" s="95"/>
      <c r="B794" s="95"/>
      <c r="C794" s="95"/>
      <c r="D794" s="95"/>
      <c r="E794" s="95"/>
      <c r="F794" s="95"/>
      <c r="G794" s="95"/>
      <c r="H794" s="95"/>
      <c r="I794" s="95"/>
      <c r="J794" s="95"/>
      <c r="K794" s="95"/>
      <c r="L794" s="95"/>
      <c r="M794" s="95"/>
      <c r="N794" s="95"/>
      <c r="O794" s="95"/>
      <c r="P794" s="95"/>
      <c r="Q794" s="95"/>
      <c r="R794" s="95"/>
      <c r="S794" s="95"/>
      <c r="T794" s="95"/>
      <c r="U794" s="95"/>
      <c r="V794" s="95"/>
      <c r="W794" s="95"/>
      <c r="X794" s="95"/>
      <c r="Y794" s="95"/>
      <c r="Z794" s="95"/>
    </row>
    <row r="795" spans="1:26" ht="12.75" customHeight="1">
      <c r="A795" s="95"/>
      <c r="B795" s="95"/>
      <c r="C795" s="95"/>
      <c r="D795" s="95"/>
      <c r="E795" s="95"/>
      <c r="F795" s="95"/>
      <c r="G795" s="95"/>
      <c r="H795" s="95"/>
      <c r="I795" s="95"/>
      <c r="J795" s="95"/>
      <c r="K795" s="95"/>
      <c r="L795" s="95"/>
      <c r="M795" s="95"/>
      <c r="N795" s="95"/>
      <c r="O795" s="95"/>
      <c r="P795" s="95"/>
      <c r="Q795" s="95"/>
      <c r="R795" s="95"/>
      <c r="S795" s="95"/>
      <c r="T795" s="95"/>
      <c r="U795" s="95"/>
      <c r="V795" s="95"/>
      <c r="W795" s="95"/>
      <c r="X795" s="95"/>
      <c r="Y795" s="95"/>
      <c r="Z795" s="95"/>
    </row>
    <row r="796" spans="1:26" ht="12.75" customHeight="1">
      <c r="A796" s="95"/>
      <c r="B796" s="95"/>
      <c r="C796" s="95"/>
      <c r="D796" s="95"/>
      <c r="E796" s="95"/>
      <c r="F796" s="95"/>
      <c r="G796" s="95"/>
      <c r="H796" s="95"/>
      <c r="I796" s="95"/>
      <c r="J796" s="95"/>
      <c r="K796" s="95"/>
      <c r="L796" s="95"/>
      <c r="M796" s="95"/>
      <c r="N796" s="95"/>
      <c r="O796" s="95"/>
      <c r="P796" s="95"/>
      <c r="Q796" s="95"/>
      <c r="R796" s="95"/>
      <c r="S796" s="95"/>
      <c r="T796" s="95"/>
      <c r="U796" s="95"/>
      <c r="V796" s="95"/>
      <c r="W796" s="95"/>
      <c r="X796" s="95"/>
      <c r="Y796" s="95"/>
      <c r="Z796" s="95"/>
    </row>
    <row r="797" spans="1:26" ht="12.75" customHeight="1">
      <c r="A797" s="95"/>
      <c r="B797" s="95"/>
      <c r="C797" s="95"/>
      <c r="D797" s="95"/>
      <c r="E797" s="95"/>
      <c r="F797" s="95"/>
      <c r="G797" s="95"/>
      <c r="H797" s="95"/>
      <c r="I797" s="95"/>
      <c r="J797" s="95"/>
      <c r="K797" s="95"/>
      <c r="L797" s="95"/>
      <c r="M797" s="95"/>
      <c r="N797" s="95"/>
      <c r="O797" s="95"/>
      <c r="P797" s="95"/>
      <c r="Q797" s="95"/>
      <c r="R797" s="95"/>
      <c r="S797" s="95"/>
      <c r="T797" s="95"/>
      <c r="U797" s="95"/>
      <c r="V797" s="95"/>
      <c r="W797" s="95"/>
      <c r="X797" s="95"/>
      <c r="Y797" s="95"/>
      <c r="Z797" s="95"/>
    </row>
    <row r="798" spans="1:26" ht="12.75" customHeight="1">
      <c r="A798" s="95"/>
      <c r="B798" s="95"/>
      <c r="C798" s="95"/>
      <c r="D798" s="95"/>
      <c r="E798" s="95"/>
      <c r="F798" s="95"/>
      <c r="G798" s="95"/>
      <c r="H798" s="95"/>
      <c r="I798" s="95"/>
      <c r="J798" s="95"/>
      <c r="K798" s="95"/>
      <c r="L798" s="95"/>
      <c r="M798" s="95"/>
      <c r="N798" s="95"/>
      <c r="O798" s="95"/>
      <c r="P798" s="95"/>
      <c r="Q798" s="95"/>
      <c r="R798" s="95"/>
      <c r="S798" s="95"/>
      <c r="T798" s="95"/>
      <c r="U798" s="95"/>
      <c r="V798" s="95"/>
      <c r="W798" s="95"/>
      <c r="X798" s="95"/>
      <c r="Y798" s="95"/>
      <c r="Z798" s="95"/>
    </row>
    <row r="799" spans="1:26" ht="12.75" customHeight="1">
      <c r="A799" s="95"/>
      <c r="B799" s="95"/>
      <c r="C799" s="95"/>
      <c r="D799" s="95"/>
      <c r="E799" s="95"/>
      <c r="F799" s="95"/>
      <c r="G799" s="95"/>
      <c r="H799" s="95"/>
      <c r="I799" s="95"/>
      <c r="J799" s="95"/>
      <c r="K799" s="95"/>
      <c r="L799" s="95"/>
      <c r="M799" s="95"/>
      <c r="N799" s="95"/>
      <c r="O799" s="95"/>
      <c r="P799" s="95"/>
      <c r="Q799" s="95"/>
      <c r="R799" s="95"/>
      <c r="S799" s="95"/>
      <c r="T799" s="95"/>
      <c r="U799" s="95"/>
      <c r="V799" s="95"/>
      <c r="W799" s="95"/>
      <c r="X799" s="95"/>
      <c r="Y799" s="95"/>
      <c r="Z799" s="95"/>
    </row>
    <row r="800" spans="1:26" ht="12.75" customHeight="1">
      <c r="A800" s="95"/>
      <c r="B800" s="95"/>
      <c r="C800" s="95"/>
      <c r="D800" s="95"/>
      <c r="E800" s="95"/>
      <c r="F800" s="95"/>
      <c r="G800" s="95"/>
      <c r="H800" s="95"/>
      <c r="I800" s="95"/>
      <c r="J800" s="95"/>
      <c r="K800" s="95"/>
      <c r="L800" s="95"/>
      <c r="M800" s="95"/>
      <c r="N800" s="95"/>
      <c r="O800" s="95"/>
      <c r="P800" s="95"/>
      <c r="Q800" s="95"/>
      <c r="R800" s="95"/>
      <c r="S800" s="95"/>
      <c r="T800" s="95"/>
      <c r="U800" s="95"/>
      <c r="V800" s="95"/>
      <c r="W800" s="95"/>
      <c r="X800" s="95"/>
      <c r="Y800" s="95"/>
      <c r="Z800" s="95"/>
    </row>
    <row r="801" spans="1:26" ht="12.75" customHeight="1">
      <c r="A801" s="95"/>
      <c r="B801" s="95"/>
      <c r="C801" s="95"/>
      <c r="D801" s="95"/>
      <c r="E801" s="95"/>
      <c r="F801" s="95"/>
      <c r="G801" s="95"/>
      <c r="H801" s="95"/>
      <c r="I801" s="95"/>
      <c r="J801" s="95"/>
      <c r="K801" s="95"/>
      <c r="L801" s="95"/>
      <c r="M801" s="95"/>
      <c r="N801" s="95"/>
      <c r="O801" s="95"/>
      <c r="P801" s="95"/>
      <c r="Q801" s="95"/>
      <c r="R801" s="95"/>
      <c r="S801" s="95"/>
      <c r="T801" s="95"/>
      <c r="U801" s="95"/>
      <c r="V801" s="95"/>
      <c r="W801" s="95"/>
      <c r="X801" s="95"/>
      <c r="Y801" s="95"/>
      <c r="Z801" s="95"/>
    </row>
    <row r="802" spans="1:26" ht="12.75" customHeight="1">
      <c r="A802" s="95"/>
      <c r="B802" s="95"/>
      <c r="C802" s="95"/>
      <c r="D802" s="95"/>
      <c r="E802" s="95"/>
      <c r="F802" s="95"/>
      <c r="G802" s="95"/>
      <c r="H802" s="95"/>
      <c r="I802" s="95"/>
      <c r="J802" s="95"/>
      <c r="K802" s="95"/>
      <c r="L802" s="95"/>
      <c r="M802" s="95"/>
      <c r="N802" s="95"/>
      <c r="O802" s="95"/>
      <c r="P802" s="95"/>
      <c r="Q802" s="95"/>
      <c r="R802" s="95"/>
      <c r="S802" s="95"/>
      <c r="T802" s="95"/>
      <c r="U802" s="95"/>
      <c r="V802" s="95"/>
      <c r="W802" s="95"/>
      <c r="X802" s="95"/>
      <c r="Y802" s="95"/>
      <c r="Z802" s="95"/>
    </row>
    <row r="803" spans="1:26" ht="12.75" customHeight="1">
      <c r="A803" s="95"/>
      <c r="B803" s="95"/>
      <c r="C803" s="95"/>
      <c r="D803" s="95"/>
      <c r="E803" s="95"/>
      <c r="F803" s="95"/>
      <c r="G803" s="95"/>
      <c r="H803" s="95"/>
      <c r="I803" s="95"/>
      <c r="J803" s="95"/>
      <c r="K803" s="95"/>
      <c r="L803" s="95"/>
      <c r="M803" s="95"/>
      <c r="N803" s="95"/>
      <c r="O803" s="95"/>
      <c r="P803" s="95"/>
      <c r="Q803" s="95"/>
      <c r="R803" s="95"/>
      <c r="S803" s="95"/>
      <c r="T803" s="95"/>
      <c r="U803" s="95"/>
      <c r="V803" s="95"/>
      <c r="W803" s="95"/>
      <c r="X803" s="95"/>
      <c r="Y803" s="95"/>
      <c r="Z803" s="95"/>
    </row>
    <row r="804" spans="1:26" ht="12.75" customHeight="1">
      <c r="A804" s="95"/>
      <c r="B804" s="95"/>
      <c r="C804" s="95"/>
      <c r="D804" s="95"/>
      <c r="E804" s="95"/>
      <c r="F804" s="95"/>
      <c r="G804" s="95"/>
      <c r="H804" s="95"/>
      <c r="I804" s="95"/>
      <c r="J804" s="95"/>
      <c r="K804" s="95"/>
      <c r="L804" s="95"/>
      <c r="M804" s="95"/>
      <c r="N804" s="95"/>
      <c r="O804" s="95"/>
      <c r="P804" s="95"/>
      <c r="Q804" s="95"/>
      <c r="R804" s="95"/>
      <c r="S804" s="95"/>
      <c r="T804" s="95"/>
      <c r="U804" s="95"/>
      <c r="V804" s="95"/>
      <c r="W804" s="95"/>
      <c r="X804" s="95"/>
      <c r="Y804" s="95"/>
      <c r="Z804" s="95"/>
    </row>
    <row r="805" spans="1:26" ht="12.75" customHeight="1">
      <c r="A805" s="95"/>
      <c r="B805" s="95"/>
      <c r="C805" s="95"/>
      <c r="D805" s="95"/>
      <c r="E805" s="95"/>
      <c r="F805" s="95"/>
      <c r="G805" s="95"/>
      <c r="H805" s="95"/>
      <c r="I805" s="95"/>
      <c r="J805" s="95"/>
      <c r="K805" s="95"/>
      <c r="L805" s="95"/>
      <c r="M805" s="95"/>
      <c r="N805" s="95"/>
      <c r="O805" s="95"/>
      <c r="P805" s="95"/>
      <c r="Q805" s="95"/>
      <c r="R805" s="95"/>
      <c r="S805" s="95"/>
      <c r="T805" s="95"/>
      <c r="U805" s="95"/>
      <c r="V805" s="95"/>
      <c r="W805" s="95"/>
      <c r="X805" s="95"/>
      <c r="Y805" s="95"/>
      <c r="Z805" s="95"/>
    </row>
    <row r="806" spans="1:26" ht="12.75" customHeight="1">
      <c r="A806" s="95"/>
      <c r="B806" s="95"/>
      <c r="C806" s="95"/>
      <c r="D806" s="95"/>
      <c r="E806" s="95"/>
      <c r="F806" s="95"/>
      <c r="G806" s="95"/>
      <c r="H806" s="95"/>
      <c r="I806" s="95"/>
      <c r="J806" s="95"/>
      <c r="K806" s="95"/>
      <c r="L806" s="95"/>
      <c r="M806" s="95"/>
      <c r="N806" s="95"/>
      <c r="O806" s="95"/>
      <c r="P806" s="95"/>
      <c r="Q806" s="95"/>
      <c r="R806" s="95"/>
      <c r="S806" s="95"/>
      <c r="T806" s="95"/>
      <c r="U806" s="95"/>
      <c r="V806" s="95"/>
      <c r="W806" s="95"/>
      <c r="X806" s="95"/>
      <c r="Y806" s="95"/>
      <c r="Z806" s="95"/>
    </row>
    <row r="807" spans="1:26" ht="12.75" customHeight="1">
      <c r="A807" s="95"/>
      <c r="B807" s="95"/>
      <c r="C807" s="95"/>
      <c r="D807" s="95"/>
      <c r="E807" s="95"/>
      <c r="F807" s="95"/>
      <c r="G807" s="95"/>
      <c r="H807" s="95"/>
      <c r="I807" s="95"/>
      <c r="J807" s="95"/>
      <c r="K807" s="95"/>
      <c r="L807" s="95"/>
      <c r="M807" s="95"/>
      <c r="N807" s="95"/>
      <c r="O807" s="95"/>
      <c r="P807" s="95"/>
      <c r="Q807" s="95"/>
      <c r="R807" s="95"/>
      <c r="S807" s="95"/>
      <c r="T807" s="95"/>
      <c r="U807" s="95"/>
      <c r="V807" s="95"/>
      <c r="W807" s="95"/>
      <c r="X807" s="95"/>
      <c r="Y807" s="95"/>
      <c r="Z807" s="95"/>
    </row>
    <row r="808" spans="1:26" ht="12.75" customHeight="1">
      <c r="A808" s="95"/>
      <c r="B808" s="95"/>
      <c r="C808" s="95"/>
      <c r="D808" s="95"/>
      <c r="E808" s="95"/>
      <c r="F808" s="95"/>
      <c r="G808" s="95"/>
      <c r="H808" s="95"/>
      <c r="I808" s="95"/>
      <c r="J808" s="95"/>
      <c r="K808" s="95"/>
      <c r="L808" s="95"/>
      <c r="M808" s="95"/>
      <c r="N808" s="95"/>
      <c r="O808" s="95"/>
      <c r="P808" s="95"/>
      <c r="Q808" s="95"/>
      <c r="R808" s="95"/>
      <c r="S808" s="95"/>
      <c r="T808" s="95"/>
      <c r="U808" s="95"/>
      <c r="V808" s="95"/>
      <c r="W808" s="95"/>
      <c r="X808" s="95"/>
      <c r="Y808" s="95"/>
      <c r="Z808" s="95"/>
    </row>
    <row r="809" spans="1:26" ht="12.75" customHeight="1">
      <c r="A809" s="95"/>
      <c r="B809" s="95"/>
      <c r="C809" s="95"/>
      <c r="D809" s="95"/>
      <c r="E809" s="95"/>
      <c r="F809" s="95"/>
      <c r="G809" s="95"/>
      <c r="H809" s="95"/>
      <c r="I809" s="95"/>
      <c r="J809" s="95"/>
      <c r="K809" s="95"/>
      <c r="L809" s="95"/>
      <c r="M809" s="95"/>
      <c r="N809" s="95"/>
      <c r="O809" s="95"/>
      <c r="P809" s="95"/>
      <c r="Q809" s="95"/>
      <c r="R809" s="95"/>
      <c r="S809" s="95"/>
      <c r="T809" s="95"/>
      <c r="U809" s="95"/>
      <c r="V809" s="95"/>
      <c r="W809" s="95"/>
      <c r="X809" s="95"/>
      <c r="Y809" s="95"/>
      <c r="Z809" s="95"/>
    </row>
    <row r="810" spans="1:26" ht="12.75" customHeight="1">
      <c r="A810" s="95"/>
      <c r="B810" s="95"/>
      <c r="C810" s="95"/>
      <c r="D810" s="95"/>
      <c r="E810" s="95"/>
      <c r="F810" s="95"/>
      <c r="G810" s="95"/>
      <c r="H810" s="95"/>
      <c r="I810" s="95"/>
      <c r="J810" s="95"/>
      <c r="K810" s="95"/>
      <c r="L810" s="95"/>
      <c r="M810" s="95"/>
      <c r="N810" s="95"/>
      <c r="O810" s="95"/>
      <c r="P810" s="95"/>
      <c r="Q810" s="95"/>
      <c r="R810" s="95"/>
      <c r="S810" s="95"/>
      <c r="T810" s="95"/>
      <c r="U810" s="95"/>
      <c r="V810" s="95"/>
      <c r="W810" s="95"/>
      <c r="X810" s="95"/>
      <c r="Y810" s="95"/>
      <c r="Z810" s="95"/>
    </row>
    <row r="811" spans="1:26" ht="12.75" customHeight="1">
      <c r="A811" s="95"/>
      <c r="B811" s="95"/>
      <c r="C811" s="95"/>
      <c r="D811" s="95"/>
      <c r="E811" s="95"/>
      <c r="F811" s="95"/>
      <c r="G811" s="95"/>
      <c r="H811" s="95"/>
      <c r="I811" s="95"/>
      <c r="J811" s="95"/>
      <c r="K811" s="95"/>
      <c r="L811" s="95"/>
      <c r="M811" s="95"/>
      <c r="N811" s="95"/>
      <c r="O811" s="95"/>
      <c r="P811" s="95"/>
      <c r="Q811" s="95"/>
      <c r="R811" s="95"/>
      <c r="S811" s="95"/>
      <c r="T811" s="95"/>
      <c r="U811" s="95"/>
      <c r="V811" s="95"/>
      <c r="W811" s="95"/>
      <c r="X811" s="95"/>
      <c r="Y811" s="95"/>
      <c r="Z811" s="95"/>
    </row>
    <row r="812" spans="1:26" ht="12.75" customHeight="1">
      <c r="A812" s="95"/>
      <c r="B812" s="95"/>
      <c r="C812" s="95"/>
      <c r="D812" s="95"/>
      <c r="E812" s="95"/>
      <c r="F812" s="95"/>
      <c r="G812" s="95"/>
      <c r="H812" s="95"/>
      <c r="I812" s="95"/>
      <c r="J812" s="95"/>
      <c r="K812" s="95"/>
      <c r="L812" s="95"/>
      <c r="M812" s="95"/>
      <c r="N812" s="95"/>
      <c r="O812" s="95"/>
      <c r="P812" s="95"/>
      <c r="Q812" s="95"/>
      <c r="R812" s="95"/>
      <c r="S812" s="95"/>
      <c r="T812" s="95"/>
      <c r="U812" s="95"/>
      <c r="V812" s="95"/>
      <c r="W812" s="95"/>
      <c r="X812" s="95"/>
      <c r="Y812" s="95"/>
      <c r="Z812" s="95"/>
    </row>
    <row r="813" spans="1:26" ht="12.75" customHeight="1">
      <c r="A813" s="95"/>
      <c r="B813" s="95"/>
      <c r="C813" s="95"/>
      <c r="D813" s="95"/>
      <c r="E813" s="95"/>
      <c r="F813" s="95"/>
      <c r="G813" s="95"/>
      <c r="H813" s="95"/>
      <c r="I813" s="95"/>
      <c r="J813" s="95"/>
      <c r="K813" s="95"/>
      <c r="L813" s="95"/>
      <c r="M813" s="95"/>
      <c r="N813" s="95"/>
      <c r="O813" s="95"/>
      <c r="P813" s="95"/>
      <c r="Q813" s="95"/>
      <c r="R813" s="95"/>
      <c r="S813" s="95"/>
      <c r="T813" s="95"/>
      <c r="U813" s="95"/>
      <c r="V813" s="95"/>
      <c r="W813" s="95"/>
      <c r="X813" s="95"/>
      <c r="Y813" s="95"/>
      <c r="Z813" s="95"/>
    </row>
    <row r="814" spans="1:26" ht="12.75" customHeight="1">
      <c r="A814" s="95"/>
      <c r="B814" s="95"/>
      <c r="C814" s="95"/>
      <c r="D814" s="95"/>
      <c r="E814" s="95"/>
      <c r="F814" s="95"/>
      <c r="G814" s="95"/>
      <c r="H814" s="95"/>
      <c r="I814" s="95"/>
      <c r="J814" s="95"/>
      <c r="K814" s="95"/>
      <c r="L814" s="95"/>
      <c r="M814" s="95"/>
      <c r="N814" s="95"/>
      <c r="O814" s="95"/>
      <c r="P814" s="95"/>
      <c r="Q814" s="95"/>
      <c r="R814" s="95"/>
      <c r="S814" s="95"/>
      <c r="T814" s="95"/>
      <c r="U814" s="95"/>
      <c r="V814" s="95"/>
      <c r="W814" s="95"/>
      <c r="X814" s="95"/>
      <c r="Y814" s="95"/>
      <c r="Z814" s="95"/>
    </row>
    <row r="815" spans="1:26" ht="12.75" customHeight="1">
      <c r="A815" s="95"/>
      <c r="B815" s="95"/>
      <c r="C815" s="95"/>
      <c r="D815" s="95"/>
      <c r="E815" s="95"/>
      <c r="F815" s="95"/>
      <c r="G815" s="95"/>
      <c r="H815" s="95"/>
      <c r="I815" s="95"/>
      <c r="J815" s="95"/>
      <c r="K815" s="95"/>
      <c r="L815" s="95"/>
      <c r="M815" s="95"/>
      <c r="N815" s="95"/>
      <c r="O815" s="95"/>
      <c r="P815" s="95"/>
      <c r="Q815" s="95"/>
      <c r="R815" s="95"/>
      <c r="S815" s="95"/>
      <c r="T815" s="95"/>
      <c r="U815" s="95"/>
      <c r="V815" s="95"/>
      <c r="W815" s="95"/>
      <c r="X815" s="95"/>
      <c r="Y815" s="95"/>
      <c r="Z815" s="95"/>
    </row>
    <row r="816" spans="1:26" ht="12.75" customHeight="1">
      <c r="A816" s="95"/>
      <c r="B816" s="95"/>
      <c r="C816" s="95"/>
      <c r="D816" s="95"/>
      <c r="E816" s="95"/>
      <c r="F816" s="95"/>
      <c r="G816" s="95"/>
      <c r="H816" s="95"/>
      <c r="I816" s="95"/>
      <c r="J816" s="95"/>
      <c r="K816" s="95"/>
      <c r="L816" s="95"/>
      <c r="M816" s="95"/>
      <c r="N816" s="95"/>
      <c r="O816" s="95"/>
      <c r="P816" s="95"/>
      <c r="Q816" s="95"/>
      <c r="R816" s="95"/>
      <c r="S816" s="95"/>
      <c r="T816" s="95"/>
      <c r="U816" s="95"/>
      <c r="V816" s="95"/>
      <c r="W816" s="95"/>
      <c r="X816" s="95"/>
      <c r="Y816" s="95"/>
      <c r="Z816" s="95"/>
    </row>
    <row r="817" spans="1:26" ht="12.75" customHeight="1">
      <c r="A817" s="95"/>
      <c r="B817" s="95"/>
      <c r="C817" s="95"/>
      <c r="D817" s="95"/>
      <c r="E817" s="95"/>
      <c r="F817" s="95"/>
      <c r="G817" s="95"/>
      <c r="H817" s="95"/>
      <c r="I817" s="95"/>
      <c r="J817" s="95"/>
      <c r="K817" s="95"/>
      <c r="L817" s="95"/>
      <c r="M817" s="95"/>
      <c r="N817" s="95"/>
      <c r="O817" s="95"/>
      <c r="P817" s="95"/>
      <c r="Q817" s="95"/>
      <c r="R817" s="95"/>
      <c r="S817" s="95"/>
      <c r="T817" s="95"/>
      <c r="U817" s="95"/>
      <c r="V817" s="95"/>
      <c r="W817" s="95"/>
      <c r="X817" s="95"/>
      <c r="Y817" s="95"/>
      <c r="Z817" s="95"/>
    </row>
    <row r="818" spans="1:26" ht="12.75" customHeight="1">
      <c r="A818" s="95"/>
      <c r="B818" s="95"/>
      <c r="C818" s="95"/>
      <c r="D818" s="95"/>
      <c r="E818" s="95"/>
      <c r="F818" s="95"/>
      <c r="G818" s="95"/>
      <c r="H818" s="95"/>
      <c r="I818" s="95"/>
      <c r="J818" s="95"/>
      <c r="K818" s="95"/>
      <c r="L818" s="95"/>
      <c r="M818" s="95"/>
      <c r="N818" s="95"/>
      <c r="O818" s="95"/>
      <c r="P818" s="95"/>
      <c r="Q818" s="95"/>
      <c r="R818" s="95"/>
      <c r="S818" s="95"/>
      <c r="T818" s="95"/>
      <c r="U818" s="95"/>
      <c r="V818" s="95"/>
      <c r="W818" s="95"/>
      <c r="X818" s="95"/>
      <c r="Y818" s="95"/>
      <c r="Z818" s="95"/>
    </row>
    <row r="819" spans="1:26" ht="12.75" customHeight="1">
      <c r="A819" s="95"/>
      <c r="B819" s="95"/>
      <c r="C819" s="95"/>
      <c r="D819" s="95"/>
      <c r="E819" s="95"/>
      <c r="F819" s="95"/>
      <c r="G819" s="95"/>
      <c r="H819" s="95"/>
      <c r="I819" s="95"/>
      <c r="J819" s="95"/>
      <c r="K819" s="95"/>
      <c r="L819" s="95"/>
      <c r="M819" s="95"/>
      <c r="N819" s="95"/>
      <c r="O819" s="95"/>
      <c r="P819" s="95"/>
      <c r="Q819" s="95"/>
      <c r="R819" s="95"/>
      <c r="S819" s="95"/>
      <c r="T819" s="95"/>
      <c r="U819" s="95"/>
      <c r="V819" s="95"/>
      <c r="W819" s="95"/>
      <c r="X819" s="95"/>
      <c r="Y819" s="95"/>
      <c r="Z819" s="95"/>
    </row>
    <row r="820" spans="1:26" ht="12.75" customHeight="1">
      <c r="A820" s="95"/>
      <c r="B820" s="95"/>
      <c r="C820" s="95"/>
      <c r="D820" s="95"/>
      <c r="E820" s="95"/>
      <c r="F820" s="95"/>
      <c r="G820" s="95"/>
      <c r="H820" s="95"/>
      <c r="I820" s="95"/>
      <c r="J820" s="95"/>
      <c r="K820" s="95"/>
      <c r="L820" s="95"/>
      <c r="M820" s="95"/>
      <c r="N820" s="95"/>
      <c r="O820" s="95"/>
      <c r="P820" s="95"/>
      <c r="Q820" s="95"/>
      <c r="R820" s="95"/>
      <c r="S820" s="95"/>
      <c r="T820" s="95"/>
      <c r="U820" s="95"/>
      <c r="V820" s="95"/>
      <c r="W820" s="95"/>
      <c r="X820" s="95"/>
      <c r="Y820" s="95"/>
      <c r="Z820" s="95"/>
    </row>
    <row r="821" spans="1:26" ht="12.75" customHeight="1">
      <c r="A821" s="95"/>
      <c r="B821" s="95"/>
      <c r="C821" s="95"/>
      <c r="D821" s="95"/>
      <c r="E821" s="95"/>
      <c r="F821" s="95"/>
      <c r="G821" s="95"/>
      <c r="H821" s="95"/>
      <c r="I821" s="95"/>
      <c r="J821" s="95"/>
      <c r="K821" s="95"/>
      <c r="L821" s="95"/>
      <c r="M821" s="95"/>
      <c r="N821" s="95"/>
      <c r="O821" s="95"/>
      <c r="P821" s="95"/>
      <c r="Q821" s="95"/>
      <c r="R821" s="95"/>
      <c r="S821" s="95"/>
      <c r="T821" s="95"/>
      <c r="U821" s="95"/>
      <c r="V821" s="95"/>
      <c r="W821" s="95"/>
      <c r="X821" s="95"/>
      <c r="Y821" s="95"/>
      <c r="Z821" s="95"/>
    </row>
    <row r="822" spans="1:26" ht="12.75" customHeight="1">
      <c r="A822" s="95"/>
      <c r="B822" s="95"/>
      <c r="C822" s="95"/>
      <c r="D822" s="95"/>
      <c r="E822" s="95"/>
      <c r="F822" s="95"/>
      <c r="G822" s="95"/>
      <c r="H822" s="95"/>
      <c r="I822" s="95"/>
      <c r="J822" s="95"/>
      <c r="K822" s="95"/>
      <c r="L822" s="95"/>
      <c r="M822" s="95"/>
      <c r="N822" s="95"/>
      <c r="O822" s="95"/>
      <c r="P822" s="95"/>
      <c r="Q822" s="95"/>
      <c r="R822" s="95"/>
      <c r="S822" s="95"/>
      <c r="T822" s="95"/>
      <c r="U822" s="95"/>
      <c r="V822" s="95"/>
      <c r="W822" s="95"/>
      <c r="X822" s="95"/>
      <c r="Y822" s="95"/>
      <c r="Z822" s="95"/>
    </row>
    <row r="823" spans="1:26" ht="12.75" customHeight="1">
      <c r="A823" s="95"/>
      <c r="B823" s="95"/>
      <c r="C823" s="95"/>
      <c r="D823" s="95"/>
      <c r="E823" s="95"/>
      <c r="F823" s="95"/>
      <c r="G823" s="95"/>
      <c r="H823" s="95"/>
      <c r="I823" s="95"/>
      <c r="J823" s="95"/>
      <c r="K823" s="95"/>
      <c r="L823" s="95"/>
      <c r="M823" s="95"/>
      <c r="N823" s="95"/>
      <c r="O823" s="95"/>
      <c r="P823" s="95"/>
      <c r="Q823" s="95"/>
      <c r="R823" s="95"/>
      <c r="S823" s="95"/>
      <c r="T823" s="95"/>
      <c r="U823" s="95"/>
      <c r="V823" s="95"/>
      <c r="W823" s="95"/>
      <c r="X823" s="95"/>
      <c r="Y823" s="95"/>
      <c r="Z823" s="95"/>
    </row>
    <row r="824" spans="1:26" ht="12.75" customHeight="1">
      <c r="A824" s="95"/>
      <c r="B824" s="95"/>
      <c r="C824" s="95"/>
      <c r="D824" s="95"/>
      <c r="E824" s="95"/>
      <c r="F824" s="95"/>
      <c r="G824" s="95"/>
      <c r="H824" s="95"/>
      <c r="I824" s="95"/>
      <c r="J824" s="95"/>
      <c r="K824" s="95"/>
      <c r="L824" s="95"/>
      <c r="M824" s="95"/>
      <c r="N824" s="95"/>
      <c r="O824" s="95"/>
      <c r="P824" s="95"/>
      <c r="Q824" s="95"/>
      <c r="R824" s="95"/>
      <c r="S824" s="95"/>
      <c r="T824" s="95"/>
      <c r="U824" s="95"/>
      <c r="V824" s="95"/>
      <c r="W824" s="95"/>
      <c r="X824" s="95"/>
      <c r="Y824" s="95"/>
      <c r="Z824" s="95"/>
    </row>
    <row r="825" spans="1:26" ht="12.75" customHeight="1">
      <c r="A825" s="95"/>
      <c r="B825" s="95"/>
      <c r="C825" s="95"/>
      <c r="D825" s="95"/>
      <c r="E825" s="95"/>
      <c r="F825" s="95"/>
      <c r="G825" s="95"/>
      <c r="H825" s="95"/>
      <c r="I825" s="95"/>
      <c r="J825" s="95"/>
      <c r="K825" s="95"/>
      <c r="L825" s="95"/>
      <c r="M825" s="95"/>
      <c r="N825" s="95"/>
      <c r="O825" s="95"/>
      <c r="P825" s="95"/>
      <c r="Q825" s="95"/>
      <c r="R825" s="95"/>
      <c r="S825" s="95"/>
      <c r="T825" s="95"/>
      <c r="U825" s="95"/>
      <c r="V825" s="95"/>
      <c r="W825" s="95"/>
      <c r="X825" s="95"/>
      <c r="Y825" s="95"/>
      <c r="Z825" s="95"/>
    </row>
    <row r="826" spans="1:26" ht="12.75" customHeight="1">
      <c r="A826" s="95"/>
      <c r="B826" s="95"/>
      <c r="C826" s="95"/>
      <c r="D826" s="95"/>
      <c r="E826" s="95"/>
      <c r="F826" s="95"/>
      <c r="G826" s="95"/>
      <c r="H826" s="95"/>
      <c r="I826" s="95"/>
      <c r="J826" s="95"/>
      <c r="K826" s="95"/>
      <c r="L826" s="95"/>
      <c r="M826" s="95"/>
      <c r="N826" s="95"/>
      <c r="O826" s="95"/>
      <c r="P826" s="95"/>
      <c r="Q826" s="95"/>
      <c r="R826" s="95"/>
      <c r="S826" s="95"/>
      <c r="T826" s="95"/>
      <c r="U826" s="95"/>
      <c r="V826" s="95"/>
      <c r="W826" s="95"/>
      <c r="X826" s="95"/>
      <c r="Y826" s="95"/>
      <c r="Z826" s="95"/>
    </row>
    <row r="827" spans="1:26" ht="12.75" customHeight="1">
      <c r="A827" s="95"/>
      <c r="B827" s="95"/>
      <c r="C827" s="95"/>
      <c r="D827" s="95"/>
      <c r="E827" s="95"/>
      <c r="F827" s="95"/>
      <c r="G827" s="95"/>
      <c r="H827" s="95"/>
      <c r="I827" s="95"/>
      <c r="J827" s="95"/>
      <c r="K827" s="95"/>
      <c r="L827" s="95"/>
      <c r="M827" s="95"/>
      <c r="N827" s="95"/>
      <c r="O827" s="95"/>
      <c r="P827" s="95"/>
      <c r="Q827" s="95"/>
      <c r="R827" s="95"/>
      <c r="S827" s="95"/>
      <c r="T827" s="95"/>
      <c r="U827" s="95"/>
      <c r="V827" s="95"/>
      <c r="W827" s="95"/>
      <c r="X827" s="95"/>
      <c r="Y827" s="95"/>
      <c r="Z827" s="95"/>
    </row>
    <row r="828" spans="1:26" ht="12.75" customHeight="1">
      <c r="A828" s="95"/>
      <c r="B828" s="95"/>
      <c r="C828" s="95"/>
      <c r="D828" s="95"/>
      <c r="E828" s="95"/>
      <c r="F828" s="95"/>
      <c r="G828" s="95"/>
      <c r="H828" s="95"/>
      <c r="I828" s="95"/>
      <c r="J828" s="95"/>
      <c r="K828" s="95"/>
      <c r="L828" s="95"/>
      <c r="M828" s="95"/>
      <c r="N828" s="95"/>
      <c r="O828" s="95"/>
      <c r="P828" s="95"/>
      <c r="Q828" s="95"/>
      <c r="R828" s="95"/>
      <c r="S828" s="95"/>
      <c r="T828" s="95"/>
      <c r="U828" s="95"/>
      <c r="V828" s="95"/>
      <c r="W828" s="95"/>
      <c r="X828" s="95"/>
      <c r="Y828" s="95"/>
      <c r="Z828" s="95"/>
    </row>
    <row r="829" spans="1:26" ht="12.75" customHeight="1">
      <c r="A829" s="95"/>
      <c r="B829" s="95"/>
      <c r="C829" s="95"/>
      <c r="D829" s="95"/>
      <c r="E829" s="95"/>
      <c r="F829" s="95"/>
      <c r="G829" s="95"/>
      <c r="H829" s="95"/>
      <c r="I829" s="95"/>
      <c r="J829" s="95"/>
      <c r="K829" s="95"/>
      <c r="L829" s="95"/>
      <c r="M829" s="95"/>
      <c r="N829" s="95"/>
      <c r="O829" s="95"/>
      <c r="P829" s="95"/>
      <c r="Q829" s="95"/>
      <c r="R829" s="95"/>
      <c r="S829" s="95"/>
      <c r="T829" s="95"/>
      <c r="U829" s="95"/>
      <c r="V829" s="95"/>
      <c r="W829" s="95"/>
      <c r="X829" s="95"/>
      <c r="Y829" s="95"/>
      <c r="Z829" s="95"/>
    </row>
    <row r="830" spans="1:26" ht="12.75" customHeight="1">
      <c r="A830" s="95"/>
      <c r="B830" s="95"/>
      <c r="C830" s="95"/>
      <c r="D830" s="95"/>
      <c r="E830" s="95"/>
      <c r="F830" s="95"/>
      <c r="G830" s="95"/>
      <c r="H830" s="95"/>
      <c r="I830" s="95"/>
      <c r="J830" s="95"/>
      <c r="K830" s="95"/>
      <c r="L830" s="95"/>
      <c r="M830" s="95"/>
      <c r="N830" s="95"/>
      <c r="O830" s="95"/>
      <c r="P830" s="95"/>
      <c r="Q830" s="95"/>
      <c r="R830" s="95"/>
      <c r="S830" s="95"/>
      <c r="T830" s="95"/>
      <c r="U830" s="95"/>
      <c r="V830" s="95"/>
      <c r="W830" s="95"/>
      <c r="X830" s="95"/>
      <c r="Y830" s="95"/>
      <c r="Z830" s="95"/>
    </row>
    <row r="831" spans="1:26" ht="12.75" customHeight="1">
      <c r="A831" s="95"/>
      <c r="B831" s="95"/>
      <c r="C831" s="95"/>
      <c r="D831" s="95"/>
      <c r="E831" s="95"/>
      <c r="F831" s="95"/>
      <c r="G831" s="95"/>
      <c r="H831" s="95"/>
      <c r="I831" s="95"/>
      <c r="J831" s="95"/>
      <c r="K831" s="95"/>
      <c r="L831" s="95"/>
      <c r="M831" s="95"/>
      <c r="N831" s="95"/>
      <c r="O831" s="95"/>
      <c r="P831" s="95"/>
      <c r="Q831" s="95"/>
      <c r="R831" s="95"/>
      <c r="S831" s="95"/>
      <c r="T831" s="95"/>
      <c r="U831" s="95"/>
      <c r="V831" s="95"/>
      <c r="W831" s="95"/>
      <c r="X831" s="95"/>
      <c r="Y831" s="95"/>
      <c r="Z831" s="95"/>
    </row>
    <row r="832" spans="1:26" ht="12.75" customHeight="1">
      <c r="A832" s="95"/>
      <c r="B832" s="95"/>
      <c r="C832" s="95"/>
      <c r="D832" s="95"/>
      <c r="E832" s="95"/>
      <c r="F832" s="95"/>
      <c r="G832" s="95"/>
      <c r="H832" s="95"/>
      <c r="I832" s="95"/>
      <c r="J832" s="95"/>
      <c r="K832" s="95"/>
      <c r="L832" s="95"/>
      <c r="M832" s="95"/>
      <c r="N832" s="95"/>
      <c r="O832" s="95"/>
      <c r="P832" s="95"/>
      <c r="Q832" s="95"/>
      <c r="R832" s="95"/>
      <c r="S832" s="95"/>
      <c r="T832" s="95"/>
      <c r="U832" s="95"/>
      <c r="V832" s="95"/>
      <c r="W832" s="95"/>
      <c r="X832" s="95"/>
      <c r="Y832" s="95"/>
      <c r="Z832" s="95"/>
    </row>
    <row r="833" spans="1:26" ht="12.75" customHeight="1">
      <c r="A833" s="95"/>
      <c r="B833" s="95"/>
      <c r="C833" s="95"/>
      <c r="D833" s="95"/>
      <c r="E833" s="95"/>
      <c r="F833" s="95"/>
      <c r="G833" s="95"/>
      <c r="H833" s="95"/>
      <c r="I833" s="95"/>
      <c r="J833" s="95"/>
      <c r="K833" s="95"/>
      <c r="L833" s="95"/>
      <c r="M833" s="95"/>
      <c r="N833" s="95"/>
      <c r="O833" s="95"/>
      <c r="P833" s="95"/>
      <c r="Q833" s="95"/>
      <c r="R833" s="95"/>
      <c r="S833" s="95"/>
      <c r="T833" s="95"/>
      <c r="U833" s="95"/>
      <c r="V833" s="95"/>
      <c r="W833" s="95"/>
      <c r="X833" s="95"/>
      <c r="Y833" s="95"/>
      <c r="Z833" s="95"/>
    </row>
    <row r="834" spans="1:26" ht="12.75" customHeight="1">
      <c r="A834" s="95"/>
      <c r="B834" s="95"/>
      <c r="C834" s="95"/>
      <c r="D834" s="95"/>
      <c r="E834" s="95"/>
      <c r="F834" s="95"/>
      <c r="G834" s="95"/>
      <c r="H834" s="95"/>
      <c r="I834" s="95"/>
      <c r="J834" s="95"/>
      <c r="K834" s="95"/>
      <c r="L834" s="95"/>
      <c r="M834" s="95"/>
      <c r="N834" s="95"/>
      <c r="O834" s="95"/>
      <c r="P834" s="95"/>
      <c r="Q834" s="95"/>
      <c r="R834" s="95"/>
      <c r="S834" s="95"/>
      <c r="T834" s="95"/>
      <c r="U834" s="95"/>
      <c r="V834" s="95"/>
      <c r="W834" s="95"/>
      <c r="X834" s="95"/>
      <c r="Y834" s="95"/>
      <c r="Z834" s="95"/>
    </row>
    <row r="835" spans="1:26" ht="12.75" customHeight="1">
      <c r="A835" s="95"/>
      <c r="B835" s="95"/>
      <c r="C835" s="95"/>
      <c r="D835" s="95"/>
      <c r="E835" s="95"/>
      <c r="F835" s="95"/>
      <c r="G835" s="95"/>
      <c r="H835" s="95"/>
      <c r="I835" s="95"/>
      <c r="J835" s="95"/>
      <c r="K835" s="95"/>
      <c r="L835" s="95"/>
      <c r="M835" s="95"/>
      <c r="N835" s="95"/>
      <c r="O835" s="95"/>
      <c r="P835" s="95"/>
      <c r="Q835" s="95"/>
      <c r="R835" s="95"/>
      <c r="S835" s="95"/>
      <c r="T835" s="95"/>
      <c r="U835" s="95"/>
      <c r="V835" s="95"/>
      <c r="W835" s="95"/>
      <c r="X835" s="95"/>
      <c r="Y835" s="95"/>
      <c r="Z835" s="95"/>
    </row>
    <row r="836" spans="1:26" ht="12.75" customHeight="1">
      <c r="A836" s="95"/>
      <c r="B836" s="95"/>
      <c r="C836" s="95"/>
      <c r="D836" s="95"/>
      <c r="E836" s="95"/>
      <c r="F836" s="95"/>
      <c r="G836" s="95"/>
      <c r="H836" s="95"/>
      <c r="I836" s="95"/>
      <c r="J836" s="95"/>
      <c r="K836" s="95"/>
      <c r="L836" s="95"/>
      <c r="M836" s="95"/>
      <c r="N836" s="95"/>
      <c r="O836" s="95"/>
      <c r="P836" s="95"/>
      <c r="Q836" s="95"/>
      <c r="R836" s="95"/>
      <c r="S836" s="95"/>
      <c r="T836" s="95"/>
      <c r="U836" s="95"/>
      <c r="V836" s="95"/>
      <c r="W836" s="95"/>
      <c r="X836" s="95"/>
      <c r="Y836" s="95"/>
      <c r="Z836" s="95"/>
    </row>
    <row r="837" spans="1:26" ht="12.75" customHeight="1">
      <c r="A837" s="95"/>
      <c r="B837" s="95"/>
      <c r="C837" s="95"/>
      <c r="D837" s="95"/>
      <c r="E837" s="95"/>
      <c r="F837" s="95"/>
      <c r="G837" s="95"/>
      <c r="H837" s="95"/>
      <c r="I837" s="95"/>
      <c r="J837" s="95"/>
      <c r="K837" s="95"/>
      <c r="L837" s="95"/>
      <c r="M837" s="95"/>
      <c r="N837" s="95"/>
      <c r="O837" s="95"/>
      <c r="P837" s="95"/>
      <c r="Q837" s="95"/>
      <c r="R837" s="95"/>
      <c r="S837" s="95"/>
      <c r="T837" s="95"/>
      <c r="U837" s="95"/>
      <c r="V837" s="95"/>
      <c r="W837" s="95"/>
      <c r="X837" s="95"/>
      <c r="Y837" s="95"/>
      <c r="Z837" s="95"/>
    </row>
    <row r="838" spans="1:26" ht="12.75" customHeight="1">
      <c r="A838" s="95"/>
      <c r="B838" s="95"/>
      <c r="C838" s="95"/>
      <c r="D838" s="95"/>
      <c r="E838" s="95"/>
      <c r="F838" s="95"/>
      <c r="G838" s="95"/>
      <c r="H838" s="95"/>
      <c r="I838" s="95"/>
      <c r="J838" s="95"/>
      <c r="K838" s="95"/>
      <c r="L838" s="95"/>
      <c r="M838" s="95"/>
      <c r="N838" s="95"/>
      <c r="O838" s="95"/>
      <c r="P838" s="95"/>
      <c r="Q838" s="95"/>
      <c r="R838" s="95"/>
      <c r="S838" s="95"/>
      <c r="T838" s="95"/>
      <c r="U838" s="95"/>
      <c r="V838" s="95"/>
      <c r="W838" s="95"/>
      <c r="X838" s="95"/>
      <c r="Y838" s="95"/>
      <c r="Z838" s="95"/>
    </row>
    <row r="839" spans="1:26" ht="12.75" customHeight="1">
      <c r="A839" s="95"/>
      <c r="B839" s="95"/>
      <c r="C839" s="95"/>
      <c r="D839" s="95"/>
      <c r="E839" s="95"/>
      <c r="F839" s="95"/>
      <c r="G839" s="95"/>
      <c r="H839" s="95"/>
      <c r="I839" s="95"/>
      <c r="J839" s="95"/>
      <c r="K839" s="95"/>
      <c r="L839" s="95"/>
      <c r="M839" s="95"/>
      <c r="N839" s="95"/>
      <c r="O839" s="95"/>
      <c r="P839" s="95"/>
      <c r="Q839" s="95"/>
      <c r="R839" s="95"/>
      <c r="S839" s="95"/>
      <c r="T839" s="95"/>
      <c r="U839" s="95"/>
      <c r="V839" s="95"/>
      <c r="W839" s="95"/>
      <c r="X839" s="95"/>
      <c r="Y839" s="95"/>
      <c r="Z839" s="95"/>
    </row>
    <row r="840" spans="1:26" ht="12.75" customHeight="1">
      <c r="A840" s="95"/>
      <c r="B840" s="95"/>
      <c r="C840" s="95"/>
      <c r="D840" s="95"/>
      <c r="E840" s="95"/>
      <c r="F840" s="95"/>
      <c r="G840" s="95"/>
      <c r="H840" s="95"/>
      <c r="I840" s="95"/>
      <c r="J840" s="95"/>
      <c r="K840" s="95"/>
      <c r="L840" s="95"/>
      <c r="M840" s="95"/>
      <c r="N840" s="95"/>
      <c r="O840" s="95"/>
      <c r="P840" s="95"/>
      <c r="Q840" s="95"/>
      <c r="R840" s="95"/>
      <c r="S840" s="95"/>
      <c r="T840" s="95"/>
      <c r="U840" s="95"/>
      <c r="V840" s="95"/>
      <c r="W840" s="95"/>
      <c r="X840" s="95"/>
      <c r="Y840" s="95"/>
      <c r="Z840" s="95"/>
    </row>
    <row r="841" spans="1:26" ht="12.75" customHeight="1">
      <c r="A841" s="95"/>
      <c r="B841" s="95"/>
      <c r="C841" s="95"/>
      <c r="D841" s="95"/>
      <c r="E841" s="95"/>
      <c r="F841" s="95"/>
      <c r="G841" s="95"/>
      <c r="H841" s="95"/>
      <c r="I841" s="95"/>
      <c r="J841" s="95"/>
      <c r="K841" s="95"/>
      <c r="L841" s="95"/>
      <c r="M841" s="95"/>
      <c r="N841" s="95"/>
      <c r="O841" s="95"/>
      <c r="P841" s="95"/>
      <c r="Q841" s="95"/>
      <c r="R841" s="95"/>
      <c r="S841" s="95"/>
      <c r="T841" s="95"/>
      <c r="U841" s="95"/>
      <c r="V841" s="95"/>
      <c r="W841" s="95"/>
      <c r="X841" s="95"/>
      <c r="Y841" s="95"/>
      <c r="Z841" s="95"/>
    </row>
    <row r="842" spans="1:26" ht="12.75" customHeight="1">
      <c r="A842" s="95"/>
      <c r="B842" s="95"/>
      <c r="C842" s="95"/>
      <c r="D842" s="95"/>
      <c r="E842" s="95"/>
      <c r="F842" s="95"/>
      <c r="G842" s="95"/>
      <c r="H842" s="95"/>
      <c r="I842" s="95"/>
      <c r="J842" s="95"/>
      <c r="K842" s="95"/>
      <c r="L842" s="95"/>
      <c r="M842" s="95"/>
      <c r="N842" s="95"/>
      <c r="O842" s="95"/>
      <c r="P842" s="95"/>
      <c r="Q842" s="95"/>
      <c r="R842" s="95"/>
      <c r="S842" s="95"/>
      <c r="T842" s="95"/>
      <c r="U842" s="95"/>
      <c r="V842" s="95"/>
      <c r="W842" s="95"/>
      <c r="X842" s="95"/>
      <c r="Y842" s="95"/>
      <c r="Z842" s="95"/>
    </row>
    <row r="843" spans="1:26" ht="12.75" customHeight="1">
      <c r="A843" s="95"/>
      <c r="B843" s="95"/>
      <c r="C843" s="95"/>
      <c r="D843" s="95"/>
      <c r="E843" s="95"/>
      <c r="F843" s="95"/>
      <c r="G843" s="95"/>
      <c r="H843" s="95"/>
      <c r="I843" s="95"/>
      <c r="J843" s="95"/>
      <c r="K843" s="95"/>
      <c r="L843" s="95"/>
      <c r="M843" s="95"/>
      <c r="N843" s="95"/>
      <c r="O843" s="95"/>
      <c r="P843" s="95"/>
      <c r="Q843" s="95"/>
      <c r="R843" s="95"/>
      <c r="S843" s="95"/>
      <c r="T843" s="95"/>
      <c r="U843" s="95"/>
      <c r="V843" s="95"/>
      <c r="W843" s="95"/>
      <c r="X843" s="95"/>
      <c r="Y843" s="95"/>
      <c r="Z843" s="95"/>
    </row>
    <row r="844" spans="1:26" ht="12.75" customHeight="1">
      <c r="A844" s="95"/>
      <c r="B844" s="95"/>
      <c r="C844" s="95"/>
      <c r="D844" s="95"/>
      <c r="E844" s="95"/>
      <c r="F844" s="95"/>
      <c r="G844" s="95"/>
      <c r="H844" s="95"/>
      <c r="I844" s="95"/>
      <c r="J844" s="95"/>
      <c r="K844" s="95"/>
      <c r="L844" s="95"/>
      <c r="M844" s="95"/>
      <c r="N844" s="95"/>
      <c r="O844" s="95"/>
      <c r="P844" s="95"/>
      <c r="Q844" s="95"/>
      <c r="R844" s="95"/>
      <c r="S844" s="95"/>
      <c r="T844" s="95"/>
      <c r="U844" s="95"/>
      <c r="V844" s="95"/>
      <c r="W844" s="95"/>
      <c r="X844" s="95"/>
      <c r="Y844" s="95"/>
      <c r="Z844" s="95"/>
    </row>
    <row r="845" spans="1:26" ht="12.75" customHeight="1">
      <c r="A845" s="95"/>
      <c r="B845" s="95"/>
      <c r="C845" s="95"/>
      <c r="D845" s="95"/>
      <c r="E845" s="95"/>
      <c r="F845" s="95"/>
      <c r="G845" s="95"/>
      <c r="H845" s="95"/>
      <c r="I845" s="95"/>
      <c r="J845" s="95"/>
      <c r="K845" s="95"/>
      <c r="L845" s="95"/>
      <c r="M845" s="95"/>
      <c r="N845" s="95"/>
      <c r="O845" s="95"/>
      <c r="P845" s="95"/>
      <c r="Q845" s="95"/>
      <c r="R845" s="95"/>
      <c r="S845" s="95"/>
      <c r="T845" s="95"/>
      <c r="U845" s="95"/>
      <c r="V845" s="95"/>
      <c r="W845" s="95"/>
      <c r="X845" s="95"/>
      <c r="Y845" s="95"/>
      <c r="Z845" s="95"/>
    </row>
    <row r="846" spans="1:26" ht="12.75" customHeight="1">
      <c r="A846" s="95"/>
      <c r="B846" s="95"/>
      <c r="C846" s="95"/>
      <c r="D846" s="95"/>
      <c r="E846" s="95"/>
      <c r="F846" s="95"/>
      <c r="G846" s="95"/>
      <c r="H846" s="95"/>
      <c r="I846" s="95"/>
      <c r="J846" s="95"/>
      <c r="K846" s="95"/>
      <c r="L846" s="95"/>
      <c r="M846" s="95"/>
      <c r="N846" s="95"/>
      <c r="O846" s="95"/>
      <c r="P846" s="95"/>
      <c r="Q846" s="95"/>
      <c r="R846" s="95"/>
      <c r="S846" s="95"/>
      <c r="T846" s="95"/>
      <c r="U846" s="95"/>
      <c r="V846" s="95"/>
      <c r="W846" s="95"/>
      <c r="X846" s="95"/>
      <c r="Y846" s="95"/>
      <c r="Z846" s="95"/>
    </row>
    <row r="847" spans="1:26" ht="12.75" customHeight="1">
      <c r="A847" s="95"/>
      <c r="B847" s="95"/>
      <c r="C847" s="95"/>
      <c r="D847" s="95"/>
      <c r="E847" s="95"/>
      <c r="F847" s="95"/>
      <c r="G847" s="95"/>
      <c r="H847" s="95"/>
      <c r="I847" s="95"/>
      <c r="J847" s="95"/>
      <c r="K847" s="95"/>
      <c r="L847" s="95"/>
      <c r="M847" s="95"/>
      <c r="N847" s="95"/>
      <c r="O847" s="95"/>
      <c r="P847" s="95"/>
      <c r="Q847" s="95"/>
      <c r="R847" s="95"/>
      <c r="S847" s="95"/>
      <c r="T847" s="95"/>
      <c r="U847" s="95"/>
      <c r="V847" s="95"/>
      <c r="W847" s="95"/>
      <c r="X847" s="95"/>
      <c r="Y847" s="95"/>
      <c r="Z847" s="95"/>
    </row>
    <row r="848" spans="1:26" ht="12.75" customHeight="1">
      <c r="A848" s="95"/>
      <c r="B848" s="95"/>
      <c r="C848" s="95"/>
      <c r="D848" s="95"/>
      <c r="E848" s="95"/>
      <c r="F848" s="95"/>
      <c r="G848" s="95"/>
      <c r="H848" s="95"/>
      <c r="I848" s="95"/>
      <c r="J848" s="95"/>
      <c r="K848" s="95"/>
      <c r="L848" s="95"/>
      <c r="M848" s="95"/>
      <c r="N848" s="95"/>
      <c r="O848" s="95"/>
      <c r="P848" s="95"/>
      <c r="Q848" s="95"/>
      <c r="R848" s="95"/>
      <c r="S848" s="95"/>
      <c r="T848" s="95"/>
      <c r="U848" s="95"/>
      <c r="V848" s="95"/>
      <c r="W848" s="95"/>
      <c r="X848" s="95"/>
      <c r="Y848" s="95"/>
      <c r="Z848" s="95"/>
    </row>
    <row r="849" spans="1:26" ht="12.75" customHeight="1">
      <c r="A849" s="95"/>
      <c r="B849" s="95"/>
      <c r="C849" s="95"/>
      <c r="D849" s="95"/>
      <c r="E849" s="95"/>
      <c r="F849" s="95"/>
      <c r="G849" s="95"/>
      <c r="H849" s="95"/>
      <c r="I849" s="95"/>
      <c r="J849" s="95"/>
      <c r="K849" s="95"/>
      <c r="L849" s="95"/>
      <c r="M849" s="95"/>
      <c r="N849" s="95"/>
      <c r="O849" s="95"/>
      <c r="P849" s="95"/>
      <c r="Q849" s="95"/>
      <c r="R849" s="95"/>
      <c r="S849" s="95"/>
      <c r="T849" s="95"/>
      <c r="U849" s="95"/>
      <c r="V849" s="95"/>
      <c r="W849" s="95"/>
      <c r="X849" s="95"/>
      <c r="Y849" s="95"/>
      <c r="Z849" s="95"/>
    </row>
    <row r="850" spans="1:26" ht="12.75" customHeight="1">
      <c r="A850" s="95"/>
      <c r="B850" s="95"/>
      <c r="C850" s="95"/>
      <c r="D850" s="95"/>
      <c r="E850" s="95"/>
      <c r="F850" s="95"/>
      <c r="G850" s="95"/>
      <c r="H850" s="95"/>
      <c r="I850" s="95"/>
      <c r="J850" s="95"/>
      <c r="K850" s="95"/>
      <c r="L850" s="95"/>
      <c r="M850" s="95"/>
      <c r="N850" s="95"/>
      <c r="O850" s="95"/>
      <c r="P850" s="95"/>
      <c r="Q850" s="95"/>
      <c r="R850" s="95"/>
      <c r="S850" s="95"/>
      <c r="T850" s="95"/>
      <c r="U850" s="95"/>
      <c r="V850" s="95"/>
      <c r="W850" s="95"/>
      <c r="X850" s="95"/>
      <c r="Y850" s="95"/>
      <c r="Z850" s="95"/>
    </row>
    <row r="851" spans="1:26" ht="12.75" customHeight="1">
      <c r="A851" s="95"/>
      <c r="B851" s="95"/>
      <c r="C851" s="95"/>
      <c r="D851" s="95"/>
      <c r="E851" s="95"/>
      <c r="F851" s="95"/>
      <c r="G851" s="95"/>
      <c r="H851" s="95"/>
      <c r="I851" s="95"/>
      <c r="J851" s="95"/>
      <c r="K851" s="95"/>
      <c r="L851" s="95"/>
      <c r="M851" s="95"/>
      <c r="N851" s="95"/>
      <c r="O851" s="95"/>
      <c r="P851" s="95"/>
      <c r="Q851" s="95"/>
      <c r="R851" s="95"/>
      <c r="S851" s="95"/>
      <c r="T851" s="95"/>
      <c r="U851" s="95"/>
      <c r="V851" s="95"/>
      <c r="W851" s="95"/>
      <c r="X851" s="95"/>
      <c r="Y851" s="95"/>
      <c r="Z851" s="95"/>
    </row>
    <row r="852" spans="1:26" ht="12.75" customHeight="1">
      <c r="A852" s="95"/>
      <c r="B852" s="95"/>
      <c r="C852" s="95"/>
      <c r="D852" s="95"/>
      <c r="E852" s="95"/>
      <c r="F852" s="95"/>
      <c r="G852" s="95"/>
      <c r="H852" s="95"/>
      <c r="I852" s="95"/>
      <c r="J852" s="95"/>
      <c r="K852" s="95"/>
      <c r="L852" s="95"/>
      <c r="M852" s="95"/>
      <c r="N852" s="95"/>
      <c r="O852" s="95"/>
      <c r="P852" s="95"/>
      <c r="Q852" s="95"/>
      <c r="R852" s="95"/>
      <c r="S852" s="95"/>
      <c r="T852" s="95"/>
      <c r="U852" s="95"/>
      <c r="V852" s="95"/>
      <c r="W852" s="95"/>
      <c r="X852" s="95"/>
      <c r="Y852" s="95"/>
      <c r="Z852" s="95"/>
    </row>
    <row r="853" spans="1:26" ht="12.75" customHeight="1">
      <c r="A853" s="95"/>
      <c r="B853" s="95"/>
      <c r="C853" s="95"/>
      <c r="D853" s="95"/>
      <c r="E853" s="95"/>
      <c r="F853" s="95"/>
      <c r="G853" s="95"/>
      <c r="H853" s="95"/>
      <c r="I853" s="95"/>
      <c r="J853" s="95"/>
      <c r="K853" s="95"/>
      <c r="L853" s="95"/>
      <c r="M853" s="95"/>
      <c r="N853" s="95"/>
      <c r="O853" s="95"/>
      <c r="P853" s="95"/>
      <c r="Q853" s="95"/>
      <c r="R853" s="95"/>
      <c r="S853" s="95"/>
      <c r="T853" s="95"/>
      <c r="U853" s="95"/>
      <c r="V853" s="95"/>
      <c r="W853" s="95"/>
      <c r="X853" s="95"/>
      <c r="Y853" s="95"/>
      <c r="Z853" s="95"/>
    </row>
    <row r="854" spans="1:26" ht="12.75" customHeight="1">
      <c r="A854" s="95"/>
      <c r="B854" s="95"/>
      <c r="C854" s="95"/>
      <c r="D854" s="95"/>
      <c r="E854" s="95"/>
      <c r="F854" s="95"/>
      <c r="G854" s="95"/>
      <c r="H854" s="95"/>
      <c r="I854" s="95"/>
      <c r="J854" s="95"/>
      <c r="K854" s="95"/>
      <c r="L854" s="95"/>
      <c r="M854" s="95"/>
      <c r="N854" s="95"/>
      <c r="O854" s="95"/>
      <c r="P854" s="95"/>
      <c r="Q854" s="95"/>
      <c r="R854" s="95"/>
      <c r="S854" s="95"/>
      <c r="T854" s="95"/>
      <c r="U854" s="95"/>
      <c r="V854" s="95"/>
      <c r="W854" s="95"/>
      <c r="X854" s="95"/>
      <c r="Y854" s="95"/>
      <c r="Z854" s="95"/>
    </row>
    <row r="855" spans="1:26" ht="12.75" customHeight="1">
      <c r="A855" s="95"/>
      <c r="B855" s="95"/>
      <c r="C855" s="95"/>
      <c r="D855" s="95"/>
      <c r="E855" s="95"/>
      <c r="F855" s="95"/>
      <c r="G855" s="95"/>
      <c r="H855" s="95"/>
      <c r="I855" s="95"/>
      <c r="J855" s="95"/>
      <c r="K855" s="95"/>
      <c r="L855" s="95"/>
      <c r="M855" s="95"/>
      <c r="N855" s="95"/>
      <c r="O855" s="95"/>
      <c r="P855" s="95"/>
      <c r="Q855" s="95"/>
      <c r="R855" s="95"/>
      <c r="S855" s="95"/>
      <c r="T855" s="95"/>
      <c r="U855" s="95"/>
      <c r="V855" s="95"/>
      <c r="W855" s="95"/>
      <c r="X855" s="95"/>
      <c r="Y855" s="95"/>
      <c r="Z855" s="95"/>
    </row>
    <row r="856" spans="1:26" ht="12.75" customHeight="1">
      <c r="A856" s="95"/>
      <c r="B856" s="95"/>
      <c r="C856" s="95"/>
      <c r="D856" s="95"/>
      <c r="E856" s="95"/>
      <c r="F856" s="95"/>
      <c r="G856" s="95"/>
      <c r="H856" s="95"/>
      <c r="I856" s="95"/>
      <c r="J856" s="95"/>
      <c r="K856" s="95"/>
      <c r="L856" s="95"/>
      <c r="M856" s="95"/>
      <c r="N856" s="95"/>
      <c r="O856" s="95"/>
      <c r="P856" s="95"/>
      <c r="Q856" s="95"/>
      <c r="R856" s="95"/>
      <c r="S856" s="95"/>
      <c r="T856" s="95"/>
      <c r="U856" s="95"/>
      <c r="V856" s="95"/>
      <c r="W856" s="95"/>
      <c r="X856" s="95"/>
      <c r="Y856" s="95"/>
      <c r="Z856" s="95"/>
    </row>
    <row r="857" spans="1:26" ht="12.75" customHeight="1">
      <c r="A857" s="95"/>
      <c r="B857" s="95"/>
      <c r="C857" s="95"/>
      <c r="D857" s="95"/>
      <c r="E857" s="95"/>
      <c r="F857" s="95"/>
      <c r="G857" s="95"/>
      <c r="H857" s="95"/>
      <c r="I857" s="95"/>
      <c r="J857" s="95"/>
      <c r="K857" s="95"/>
      <c r="L857" s="95"/>
      <c r="M857" s="95"/>
      <c r="N857" s="95"/>
      <c r="O857" s="95"/>
      <c r="P857" s="95"/>
      <c r="Q857" s="95"/>
      <c r="R857" s="95"/>
      <c r="S857" s="95"/>
      <c r="T857" s="95"/>
      <c r="U857" s="95"/>
      <c r="V857" s="95"/>
      <c r="W857" s="95"/>
      <c r="X857" s="95"/>
      <c r="Y857" s="95"/>
      <c r="Z857" s="95"/>
    </row>
    <row r="858" spans="1:26" ht="12.75" customHeight="1">
      <c r="A858" s="95"/>
      <c r="B858" s="95"/>
      <c r="C858" s="95"/>
      <c r="D858" s="95"/>
      <c r="E858" s="95"/>
      <c r="F858" s="95"/>
      <c r="G858" s="95"/>
      <c r="H858" s="95"/>
      <c r="I858" s="95"/>
      <c r="J858" s="95"/>
      <c r="K858" s="95"/>
      <c r="L858" s="95"/>
      <c r="M858" s="95"/>
      <c r="N858" s="95"/>
      <c r="O858" s="95"/>
      <c r="P858" s="95"/>
      <c r="Q858" s="95"/>
      <c r="R858" s="95"/>
      <c r="S858" s="95"/>
      <c r="T858" s="95"/>
      <c r="U858" s="95"/>
      <c r="V858" s="95"/>
      <c r="W858" s="95"/>
      <c r="X858" s="95"/>
      <c r="Y858" s="95"/>
      <c r="Z858" s="95"/>
    </row>
    <row r="859" spans="1:26" ht="12.75" customHeight="1">
      <c r="A859" s="95"/>
      <c r="B859" s="95"/>
      <c r="C859" s="95"/>
      <c r="D859" s="95"/>
      <c r="E859" s="95"/>
      <c r="F859" s="95"/>
      <c r="G859" s="95"/>
      <c r="H859" s="95"/>
      <c r="I859" s="95"/>
      <c r="J859" s="95"/>
      <c r="K859" s="95"/>
      <c r="L859" s="95"/>
      <c r="M859" s="95"/>
      <c r="N859" s="95"/>
      <c r="O859" s="95"/>
      <c r="P859" s="95"/>
      <c r="Q859" s="95"/>
      <c r="R859" s="95"/>
      <c r="S859" s="95"/>
      <c r="T859" s="95"/>
      <c r="U859" s="95"/>
      <c r="V859" s="95"/>
      <c r="W859" s="95"/>
      <c r="X859" s="95"/>
      <c r="Y859" s="95"/>
      <c r="Z859" s="95"/>
    </row>
    <row r="860" spans="1:26" ht="12.75" customHeight="1">
      <c r="A860" s="95"/>
      <c r="B860" s="95"/>
      <c r="C860" s="95"/>
      <c r="D860" s="95"/>
      <c r="E860" s="95"/>
      <c r="F860" s="95"/>
      <c r="G860" s="95"/>
      <c r="H860" s="95"/>
      <c r="I860" s="95"/>
      <c r="J860" s="95"/>
      <c r="K860" s="95"/>
      <c r="L860" s="95"/>
      <c r="M860" s="95"/>
      <c r="N860" s="95"/>
      <c r="O860" s="95"/>
      <c r="P860" s="95"/>
      <c r="Q860" s="95"/>
      <c r="R860" s="95"/>
      <c r="S860" s="95"/>
      <c r="T860" s="95"/>
      <c r="U860" s="95"/>
      <c r="V860" s="95"/>
      <c r="W860" s="95"/>
      <c r="X860" s="95"/>
      <c r="Y860" s="95"/>
      <c r="Z860" s="95"/>
    </row>
    <row r="861" spans="1:26" ht="12.75" customHeight="1">
      <c r="A861" s="95"/>
      <c r="B861" s="95"/>
      <c r="C861" s="95"/>
      <c r="D861" s="95"/>
      <c r="E861" s="95"/>
      <c r="F861" s="95"/>
      <c r="G861" s="95"/>
      <c r="H861" s="95"/>
      <c r="I861" s="95"/>
      <c r="J861" s="95"/>
      <c r="K861" s="95"/>
      <c r="L861" s="95"/>
      <c r="M861" s="95"/>
      <c r="N861" s="95"/>
      <c r="O861" s="95"/>
      <c r="P861" s="95"/>
      <c r="Q861" s="95"/>
      <c r="R861" s="95"/>
      <c r="S861" s="95"/>
      <c r="T861" s="95"/>
      <c r="U861" s="95"/>
      <c r="V861" s="95"/>
      <c r="W861" s="95"/>
      <c r="X861" s="95"/>
      <c r="Y861" s="95"/>
      <c r="Z861" s="95"/>
    </row>
    <row r="862" spans="1:26" ht="12.75" customHeight="1">
      <c r="A862" s="95"/>
      <c r="B862" s="95"/>
      <c r="C862" s="95"/>
      <c r="D862" s="95"/>
      <c r="E862" s="95"/>
      <c r="F862" s="95"/>
      <c r="G862" s="95"/>
      <c r="H862" s="95"/>
      <c r="I862" s="95"/>
      <c r="J862" s="95"/>
      <c r="K862" s="95"/>
      <c r="L862" s="95"/>
      <c r="M862" s="95"/>
      <c r="N862" s="95"/>
      <c r="O862" s="95"/>
      <c r="P862" s="95"/>
      <c r="Q862" s="95"/>
      <c r="R862" s="95"/>
      <c r="S862" s="95"/>
      <c r="T862" s="95"/>
      <c r="U862" s="95"/>
      <c r="V862" s="95"/>
      <c r="W862" s="95"/>
      <c r="X862" s="95"/>
      <c r="Y862" s="95"/>
      <c r="Z862" s="95"/>
    </row>
    <row r="863" spans="1:26" ht="12.75" customHeight="1">
      <c r="A863" s="95"/>
      <c r="B863" s="95"/>
      <c r="C863" s="95"/>
      <c r="D863" s="95"/>
      <c r="E863" s="95"/>
      <c r="F863" s="95"/>
      <c r="G863" s="95"/>
      <c r="H863" s="95"/>
      <c r="I863" s="95"/>
      <c r="J863" s="95"/>
      <c r="K863" s="95"/>
      <c r="L863" s="95"/>
      <c r="M863" s="95"/>
      <c r="N863" s="95"/>
      <c r="O863" s="95"/>
      <c r="P863" s="95"/>
      <c r="Q863" s="95"/>
      <c r="R863" s="95"/>
      <c r="S863" s="95"/>
      <c r="T863" s="95"/>
      <c r="U863" s="95"/>
      <c r="V863" s="95"/>
      <c r="W863" s="95"/>
      <c r="X863" s="95"/>
      <c r="Y863" s="95"/>
      <c r="Z863" s="95"/>
    </row>
    <row r="864" spans="1:26" ht="12.75" customHeight="1">
      <c r="A864" s="95"/>
      <c r="B864" s="95"/>
      <c r="C864" s="95"/>
      <c r="D864" s="95"/>
      <c r="E864" s="95"/>
      <c r="F864" s="95"/>
      <c r="G864" s="95"/>
      <c r="H864" s="95"/>
      <c r="I864" s="95"/>
      <c r="J864" s="95"/>
      <c r="K864" s="95"/>
      <c r="L864" s="95"/>
      <c r="M864" s="95"/>
      <c r="N864" s="95"/>
      <c r="O864" s="95"/>
      <c r="P864" s="95"/>
      <c r="Q864" s="95"/>
      <c r="R864" s="95"/>
      <c r="S864" s="95"/>
      <c r="T864" s="95"/>
      <c r="U864" s="95"/>
      <c r="V864" s="95"/>
      <c r="W864" s="95"/>
      <c r="X864" s="95"/>
      <c r="Y864" s="95"/>
      <c r="Z864" s="95"/>
    </row>
    <row r="865" spans="1:26" ht="12.75" customHeight="1">
      <c r="A865" s="95"/>
      <c r="B865" s="95"/>
      <c r="C865" s="95"/>
      <c r="D865" s="95"/>
      <c r="E865" s="95"/>
      <c r="F865" s="95"/>
      <c r="G865" s="95"/>
      <c r="H865" s="95"/>
      <c r="I865" s="95"/>
      <c r="J865" s="95"/>
      <c r="K865" s="95"/>
      <c r="L865" s="95"/>
      <c r="M865" s="95"/>
      <c r="N865" s="95"/>
      <c r="O865" s="95"/>
      <c r="P865" s="95"/>
      <c r="Q865" s="95"/>
      <c r="R865" s="95"/>
      <c r="S865" s="95"/>
      <c r="T865" s="95"/>
      <c r="U865" s="95"/>
      <c r="V865" s="95"/>
      <c r="W865" s="95"/>
      <c r="X865" s="95"/>
      <c r="Y865" s="95"/>
      <c r="Z865" s="95"/>
    </row>
    <row r="866" spans="1:26" ht="12.75" customHeight="1">
      <c r="A866" s="95"/>
      <c r="B866" s="95"/>
      <c r="C866" s="95"/>
      <c r="D866" s="95"/>
      <c r="E866" s="95"/>
      <c r="F866" s="95"/>
      <c r="G866" s="95"/>
      <c r="H866" s="95"/>
      <c r="I866" s="95"/>
      <c r="J866" s="95"/>
      <c r="K866" s="95"/>
      <c r="L866" s="95"/>
      <c r="M866" s="95"/>
      <c r="N866" s="95"/>
      <c r="O866" s="95"/>
      <c r="P866" s="95"/>
      <c r="Q866" s="95"/>
      <c r="R866" s="95"/>
      <c r="S866" s="95"/>
      <c r="T866" s="95"/>
      <c r="U866" s="95"/>
      <c r="V866" s="95"/>
      <c r="W866" s="95"/>
      <c r="X866" s="95"/>
      <c r="Y866" s="95"/>
      <c r="Z866" s="95"/>
    </row>
    <row r="867" spans="1:26" ht="12.75" customHeight="1">
      <c r="A867" s="95"/>
      <c r="B867" s="95"/>
      <c r="C867" s="95"/>
      <c r="D867" s="95"/>
      <c r="E867" s="95"/>
      <c r="F867" s="95"/>
      <c r="G867" s="95"/>
      <c r="H867" s="95"/>
      <c r="I867" s="95"/>
      <c r="J867" s="95"/>
      <c r="K867" s="95"/>
      <c r="L867" s="95"/>
      <c r="M867" s="95"/>
      <c r="N867" s="95"/>
      <c r="O867" s="95"/>
      <c r="P867" s="95"/>
      <c r="Q867" s="95"/>
      <c r="R867" s="95"/>
      <c r="S867" s="95"/>
      <c r="T867" s="95"/>
      <c r="U867" s="95"/>
      <c r="V867" s="95"/>
      <c r="W867" s="95"/>
      <c r="X867" s="95"/>
      <c r="Y867" s="95"/>
      <c r="Z867" s="95"/>
    </row>
    <row r="868" spans="1:26" ht="12.75" customHeight="1">
      <c r="A868" s="95"/>
      <c r="B868" s="95"/>
      <c r="C868" s="95"/>
      <c r="D868" s="95"/>
      <c r="E868" s="95"/>
      <c r="F868" s="95"/>
      <c r="G868" s="95"/>
      <c r="H868" s="95"/>
      <c r="I868" s="95"/>
      <c r="J868" s="95"/>
      <c r="K868" s="95"/>
      <c r="L868" s="95"/>
      <c r="M868" s="95"/>
      <c r="N868" s="95"/>
      <c r="O868" s="95"/>
      <c r="P868" s="95"/>
      <c r="Q868" s="95"/>
      <c r="R868" s="95"/>
      <c r="S868" s="95"/>
      <c r="T868" s="95"/>
      <c r="U868" s="95"/>
      <c r="V868" s="95"/>
      <c r="W868" s="95"/>
      <c r="X868" s="95"/>
      <c r="Y868" s="95"/>
      <c r="Z868" s="95"/>
    </row>
    <row r="869" spans="1:26" ht="12.75" customHeight="1">
      <c r="A869" s="95"/>
      <c r="B869" s="95"/>
      <c r="C869" s="95"/>
      <c r="D869" s="95"/>
      <c r="E869" s="95"/>
      <c r="F869" s="95"/>
      <c r="G869" s="95"/>
      <c r="H869" s="95"/>
      <c r="I869" s="95"/>
      <c r="J869" s="95"/>
      <c r="K869" s="95"/>
      <c r="L869" s="95"/>
      <c r="M869" s="95"/>
      <c r="N869" s="95"/>
      <c r="O869" s="95"/>
      <c r="P869" s="95"/>
      <c r="Q869" s="95"/>
      <c r="R869" s="95"/>
      <c r="S869" s="95"/>
      <c r="T869" s="95"/>
      <c r="U869" s="95"/>
      <c r="V869" s="95"/>
      <c r="W869" s="95"/>
      <c r="X869" s="95"/>
      <c r="Y869" s="95"/>
      <c r="Z869" s="95"/>
    </row>
    <row r="870" spans="1:26" ht="12.75" customHeight="1">
      <c r="A870" s="95"/>
      <c r="B870" s="95"/>
      <c r="C870" s="95"/>
      <c r="D870" s="95"/>
      <c r="E870" s="95"/>
      <c r="F870" s="95"/>
      <c r="G870" s="95"/>
      <c r="H870" s="95"/>
      <c r="I870" s="95"/>
      <c r="J870" s="95"/>
      <c r="K870" s="95"/>
      <c r="L870" s="95"/>
      <c r="M870" s="95"/>
      <c r="N870" s="95"/>
      <c r="O870" s="95"/>
      <c r="P870" s="95"/>
      <c r="Q870" s="95"/>
      <c r="R870" s="95"/>
      <c r="S870" s="95"/>
      <c r="T870" s="95"/>
      <c r="U870" s="95"/>
      <c r="V870" s="95"/>
      <c r="W870" s="95"/>
      <c r="X870" s="95"/>
      <c r="Y870" s="95"/>
      <c r="Z870" s="95"/>
    </row>
    <row r="871" spans="1:26" ht="12.75" customHeight="1">
      <c r="A871" s="95"/>
      <c r="B871" s="95"/>
      <c r="C871" s="95"/>
      <c r="D871" s="95"/>
      <c r="E871" s="95"/>
      <c r="F871" s="95"/>
      <c r="G871" s="95"/>
      <c r="H871" s="95"/>
      <c r="I871" s="95"/>
      <c r="J871" s="95"/>
      <c r="K871" s="95"/>
      <c r="L871" s="95"/>
      <c r="M871" s="95"/>
      <c r="N871" s="95"/>
      <c r="O871" s="95"/>
      <c r="P871" s="95"/>
      <c r="Q871" s="95"/>
      <c r="R871" s="95"/>
      <c r="S871" s="95"/>
      <c r="T871" s="95"/>
      <c r="U871" s="95"/>
      <c r="V871" s="95"/>
      <c r="W871" s="95"/>
      <c r="X871" s="95"/>
      <c r="Y871" s="95"/>
      <c r="Z871" s="95"/>
    </row>
    <row r="872" spans="1:26" ht="12.75" customHeight="1">
      <c r="A872" s="95"/>
      <c r="B872" s="95"/>
      <c r="C872" s="95"/>
      <c r="D872" s="95"/>
      <c r="E872" s="95"/>
      <c r="F872" s="95"/>
      <c r="G872" s="95"/>
      <c r="H872" s="95"/>
      <c r="I872" s="95"/>
      <c r="J872" s="95"/>
      <c r="K872" s="95"/>
      <c r="L872" s="95"/>
      <c r="M872" s="95"/>
      <c r="N872" s="95"/>
      <c r="O872" s="95"/>
      <c r="P872" s="95"/>
      <c r="Q872" s="95"/>
      <c r="R872" s="95"/>
      <c r="S872" s="95"/>
      <c r="T872" s="95"/>
      <c r="U872" s="95"/>
      <c r="V872" s="95"/>
      <c r="W872" s="95"/>
      <c r="X872" s="95"/>
      <c r="Y872" s="95"/>
      <c r="Z872" s="95"/>
    </row>
    <row r="873" spans="1:26" ht="12.75" customHeight="1">
      <c r="A873" s="95"/>
      <c r="B873" s="95"/>
      <c r="C873" s="95"/>
      <c r="D873" s="95"/>
      <c r="E873" s="95"/>
      <c r="F873" s="95"/>
      <c r="G873" s="95"/>
      <c r="H873" s="95"/>
      <c r="I873" s="95"/>
      <c r="J873" s="95"/>
      <c r="K873" s="95"/>
      <c r="L873" s="95"/>
      <c r="M873" s="95"/>
      <c r="N873" s="95"/>
      <c r="O873" s="95"/>
      <c r="P873" s="95"/>
      <c r="Q873" s="95"/>
      <c r="R873" s="95"/>
      <c r="S873" s="95"/>
      <c r="T873" s="95"/>
      <c r="U873" s="95"/>
      <c r="V873" s="95"/>
      <c r="W873" s="95"/>
      <c r="X873" s="95"/>
      <c r="Y873" s="95"/>
      <c r="Z873" s="95"/>
    </row>
    <row r="874" spans="1:26" ht="12.75" customHeight="1">
      <c r="A874" s="95"/>
      <c r="B874" s="95"/>
      <c r="C874" s="95"/>
      <c r="D874" s="95"/>
      <c r="E874" s="95"/>
      <c r="F874" s="95"/>
      <c r="G874" s="95"/>
      <c r="H874" s="95"/>
      <c r="I874" s="95"/>
      <c r="J874" s="95"/>
      <c r="K874" s="95"/>
      <c r="L874" s="95"/>
      <c r="M874" s="95"/>
      <c r="N874" s="95"/>
      <c r="O874" s="95"/>
      <c r="P874" s="95"/>
      <c r="Q874" s="95"/>
      <c r="R874" s="95"/>
      <c r="S874" s="95"/>
      <c r="T874" s="95"/>
      <c r="U874" s="95"/>
      <c r="V874" s="95"/>
      <c r="W874" s="95"/>
      <c r="X874" s="95"/>
      <c r="Y874" s="95"/>
      <c r="Z874" s="95"/>
    </row>
    <row r="875" spans="1:26" ht="12.75" customHeight="1">
      <c r="A875" s="95"/>
      <c r="B875" s="95"/>
      <c r="C875" s="95"/>
      <c r="D875" s="95"/>
      <c r="E875" s="95"/>
      <c r="F875" s="95"/>
      <c r="G875" s="95"/>
      <c r="H875" s="95"/>
      <c r="I875" s="95"/>
      <c r="J875" s="95"/>
      <c r="K875" s="95"/>
      <c r="L875" s="95"/>
      <c r="M875" s="95"/>
      <c r="N875" s="95"/>
      <c r="O875" s="95"/>
      <c r="P875" s="95"/>
      <c r="Q875" s="95"/>
      <c r="R875" s="95"/>
      <c r="S875" s="95"/>
      <c r="T875" s="95"/>
      <c r="U875" s="95"/>
      <c r="V875" s="95"/>
      <c r="W875" s="95"/>
      <c r="X875" s="95"/>
      <c r="Y875" s="95"/>
      <c r="Z875" s="95"/>
    </row>
    <row r="876" spans="1:26" ht="12.75" customHeight="1">
      <c r="A876" s="95"/>
      <c r="B876" s="95"/>
      <c r="C876" s="95"/>
      <c r="D876" s="95"/>
      <c r="E876" s="95"/>
      <c r="F876" s="95"/>
      <c r="G876" s="95"/>
      <c r="H876" s="95"/>
      <c r="I876" s="95"/>
      <c r="J876" s="95"/>
      <c r="K876" s="95"/>
      <c r="L876" s="95"/>
      <c r="M876" s="95"/>
      <c r="N876" s="95"/>
      <c r="O876" s="95"/>
      <c r="P876" s="95"/>
      <c r="Q876" s="95"/>
      <c r="R876" s="95"/>
      <c r="S876" s="95"/>
      <c r="T876" s="95"/>
      <c r="U876" s="95"/>
      <c r="V876" s="95"/>
      <c r="W876" s="95"/>
      <c r="X876" s="95"/>
      <c r="Y876" s="95"/>
      <c r="Z876" s="95"/>
    </row>
    <row r="877" spans="1:26" ht="12.75" customHeight="1">
      <c r="A877" s="95"/>
      <c r="B877" s="95"/>
      <c r="C877" s="95"/>
      <c r="D877" s="95"/>
      <c r="E877" s="95"/>
      <c r="F877" s="95"/>
      <c r="G877" s="95"/>
      <c r="H877" s="95"/>
      <c r="I877" s="95"/>
      <c r="J877" s="95"/>
      <c r="K877" s="95"/>
      <c r="L877" s="95"/>
      <c r="M877" s="95"/>
      <c r="N877" s="95"/>
      <c r="O877" s="95"/>
      <c r="P877" s="95"/>
      <c r="Q877" s="95"/>
      <c r="R877" s="95"/>
      <c r="S877" s="95"/>
      <c r="T877" s="95"/>
      <c r="U877" s="95"/>
      <c r="V877" s="95"/>
      <c r="W877" s="95"/>
      <c r="X877" s="95"/>
      <c r="Y877" s="95"/>
      <c r="Z877" s="95"/>
    </row>
    <row r="878" spans="1:26" ht="12.75" customHeight="1">
      <c r="A878" s="95"/>
      <c r="B878" s="95"/>
      <c r="C878" s="95"/>
      <c r="D878" s="95"/>
      <c r="E878" s="95"/>
      <c r="F878" s="95"/>
      <c r="G878" s="95"/>
      <c r="H878" s="95"/>
      <c r="I878" s="95"/>
      <c r="J878" s="95"/>
      <c r="K878" s="95"/>
      <c r="L878" s="95"/>
      <c r="M878" s="95"/>
      <c r="N878" s="95"/>
      <c r="O878" s="95"/>
      <c r="P878" s="95"/>
      <c r="Q878" s="95"/>
      <c r="R878" s="95"/>
      <c r="S878" s="95"/>
      <c r="T878" s="95"/>
      <c r="U878" s="95"/>
      <c r="V878" s="95"/>
      <c r="W878" s="95"/>
      <c r="X878" s="95"/>
      <c r="Y878" s="95"/>
      <c r="Z878" s="95"/>
    </row>
    <row r="879" spans="1:26" ht="12.75" customHeight="1">
      <c r="A879" s="95"/>
      <c r="B879" s="95"/>
      <c r="C879" s="95"/>
      <c r="D879" s="95"/>
      <c r="E879" s="95"/>
      <c r="F879" s="95"/>
      <c r="G879" s="95"/>
      <c r="H879" s="95"/>
      <c r="I879" s="95"/>
      <c r="J879" s="95"/>
      <c r="K879" s="95"/>
      <c r="L879" s="95"/>
      <c r="M879" s="95"/>
      <c r="N879" s="95"/>
      <c r="O879" s="95"/>
      <c r="P879" s="95"/>
      <c r="Q879" s="95"/>
      <c r="R879" s="95"/>
      <c r="S879" s="95"/>
      <c r="T879" s="95"/>
      <c r="U879" s="95"/>
      <c r="V879" s="95"/>
      <c r="W879" s="95"/>
      <c r="X879" s="95"/>
      <c r="Y879" s="95"/>
      <c r="Z879" s="95"/>
    </row>
    <row r="880" spans="1:26" ht="12.75" customHeight="1">
      <c r="A880" s="95"/>
      <c r="B880" s="95"/>
      <c r="C880" s="95"/>
      <c r="D880" s="95"/>
      <c r="E880" s="95"/>
      <c r="F880" s="95"/>
      <c r="G880" s="95"/>
      <c r="H880" s="95"/>
      <c r="I880" s="95"/>
      <c r="J880" s="95"/>
      <c r="K880" s="95"/>
      <c r="L880" s="95"/>
      <c r="M880" s="95"/>
      <c r="N880" s="95"/>
      <c r="O880" s="95"/>
      <c r="P880" s="95"/>
      <c r="Q880" s="95"/>
      <c r="R880" s="95"/>
      <c r="S880" s="95"/>
      <c r="T880" s="95"/>
      <c r="U880" s="95"/>
      <c r="V880" s="95"/>
      <c r="W880" s="95"/>
      <c r="X880" s="95"/>
      <c r="Y880" s="95"/>
      <c r="Z880" s="95"/>
    </row>
    <row r="881" spans="1:26" ht="12.75" customHeight="1">
      <c r="A881" s="95"/>
      <c r="B881" s="95"/>
      <c r="C881" s="95"/>
      <c r="D881" s="95"/>
      <c r="E881" s="95"/>
      <c r="F881" s="95"/>
      <c r="G881" s="95"/>
      <c r="H881" s="95"/>
      <c r="I881" s="95"/>
      <c r="J881" s="95"/>
      <c r="K881" s="95"/>
      <c r="L881" s="95"/>
      <c r="M881" s="95"/>
      <c r="N881" s="95"/>
      <c r="O881" s="95"/>
      <c r="P881" s="95"/>
      <c r="Q881" s="95"/>
      <c r="R881" s="95"/>
      <c r="S881" s="95"/>
      <c r="T881" s="95"/>
      <c r="U881" s="95"/>
      <c r="V881" s="95"/>
      <c r="W881" s="95"/>
      <c r="X881" s="95"/>
      <c r="Y881" s="95"/>
      <c r="Z881" s="95"/>
    </row>
    <row r="882" spans="1:26" ht="12.75" customHeight="1">
      <c r="A882" s="95"/>
      <c r="B882" s="95"/>
      <c r="C882" s="95"/>
      <c r="D882" s="95"/>
      <c r="E882" s="95"/>
      <c r="F882" s="95"/>
      <c r="G882" s="95"/>
      <c r="H882" s="95"/>
      <c r="I882" s="95"/>
      <c r="J882" s="95"/>
      <c r="K882" s="95"/>
      <c r="L882" s="95"/>
      <c r="M882" s="95"/>
      <c r="N882" s="95"/>
      <c r="O882" s="95"/>
      <c r="P882" s="95"/>
      <c r="Q882" s="95"/>
      <c r="R882" s="95"/>
      <c r="S882" s="95"/>
      <c r="T882" s="95"/>
      <c r="U882" s="95"/>
      <c r="V882" s="95"/>
      <c r="W882" s="95"/>
      <c r="X882" s="95"/>
      <c r="Y882" s="95"/>
      <c r="Z882" s="95"/>
    </row>
    <row r="883" spans="1:26" ht="12.75" customHeight="1">
      <c r="A883" s="95"/>
      <c r="B883" s="95"/>
      <c r="C883" s="95"/>
      <c r="D883" s="95"/>
      <c r="E883" s="95"/>
      <c r="F883" s="95"/>
      <c r="G883" s="95"/>
      <c r="H883" s="95"/>
      <c r="I883" s="95"/>
      <c r="J883" s="95"/>
      <c r="K883" s="95"/>
      <c r="L883" s="95"/>
      <c r="M883" s="95"/>
      <c r="N883" s="95"/>
      <c r="O883" s="95"/>
      <c r="P883" s="95"/>
      <c r="Q883" s="95"/>
      <c r="R883" s="95"/>
      <c r="S883" s="95"/>
      <c r="T883" s="95"/>
      <c r="U883" s="95"/>
      <c r="V883" s="95"/>
      <c r="W883" s="95"/>
      <c r="X883" s="95"/>
      <c r="Y883" s="95"/>
      <c r="Z883" s="95"/>
    </row>
    <row r="884" spans="1:26" ht="12.75" customHeight="1">
      <c r="A884" s="95"/>
      <c r="B884" s="95"/>
      <c r="C884" s="95"/>
      <c r="D884" s="95"/>
      <c r="E884" s="95"/>
      <c r="F884" s="95"/>
      <c r="G884" s="95"/>
      <c r="H884" s="95"/>
      <c r="I884" s="95"/>
      <c r="J884" s="95"/>
      <c r="K884" s="95"/>
      <c r="L884" s="95"/>
      <c r="M884" s="95"/>
      <c r="N884" s="95"/>
      <c r="O884" s="95"/>
      <c r="P884" s="95"/>
      <c r="Q884" s="95"/>
      <c r="R884" s="95"/>
      <c r="S884" s="95"/>
      <c r="T884" s="95"/>
      <c r="U884" s="95"/>
      <c r="V884" s="95"/>
      <c r="W884" s="95"/>
      <c r="X884" s="95"/>
      <c r="Y884" s="95"/>
      <c r="Z884" s="95"/>
    </row>
    <row r="885" spans="1:26" ht="12.75" customHeight="1">
      <c r="A885" s="95"/>
      <c r="B885" s="95"/>
      <c r="C885" s="95"/>
      <c r="D885" s="95"/>
      <c r="E885" s="95"/>
      <c r="F885" s="95"/>
      <c r="G885" s="95"/>
      <c r="H885" s="95"/>
      <c r="I885" s="95"/>
      <c r="J885" s="95"/>
      <c r="K885" s="95"/>
      <c r="L885" s="95"/>
      <c r="M885" s="95"/>
      <c r="N885" s="95"/>
      <c r="O885" s="95"/>
      <c r="P885" s="95"/>
      <c r="Q885" s="95"/>
      <c r="R885" s="95"/>
      <c r="S885" s="95"/>
      <c r="T885" s="95"/>
      <c r="U885" s="95"/>
      <c r="V885" s="95"/>
      <c r="W885" s="95"/>
      <c r="X885" s="95"/>
      <c r="Y885" s="95"/>
      <c r="Z885" s="95"/>
    </row>
    <row r="886" spans="1:26" ht="12.75" customHeight="1">
      <c r="A886" s="95"/>
      <c r="B886" s="95"/>
      <c r="C886" s="95"/>
      <c r="D886" s="95"/>
      <c r="E886" s="95"/>
      <c r="F886" s="95"/>
      <c r="G886" s="95"/>
      <c r="H886" s="95"/>
      <c r="I886" s="95"/>
      <c r="J886" s="95"/>
      <c r="K886" s="95"/>
      <c r="L886" s="95"/>
      <c r="M886" s="95"/>
      <c r="N886" s="95"/>
      <c r="O886" s="95"/>
      <c r="P886" s="95"/>
      <c r="Q886" s="95"/>
      <c r="R886" s="95"/>
      <c r="S886" s="95"/>
      <c r="T886" s="95"/>
      <c r="U886" s="95"/>
      <c r="V886" s="95"/>
      <c r="W886" s="95"/>
      <c r="X886" s="95"/>
      <c r="Y886" s="95"/>
      <c r="Z886" s="95"/>
    </row>
    <row r="887" spans="1:26" ht="12.75" customHeight="1">
      <c r="A887" s="95"/>
      <c r="B887" s="95"/>
      <c r="C887" s="95"/>
      <c r="D887" s="95"/>
      <c r="E887" s="95"/>
      <c r="F887" s="95"/>
      <c r="G887" s="95"/>
      <c r="H887" s="95"/>
      <c r="I887" s="95"/>
      <c r="J887" s="95"/>
      <c r="K887" s="95"/>
      <c r="L887" s="95"/>
      <c r="M887" s="95"/>
      <c r="N887" s="95"/>
      <c r="O887" s="95"/>
      <c r="P887" s="95"/>
      <c r="Q887" s="95"/>
      <c r="R887" s="95"/>
      <c r="S887" s="95"/>
      <c r="T887" s="95"/>
      <c r="U887" s="95"/>
      <c r="V887" s="95"/>
      <c r="W887" s="95"/>
      <c r="X887" s="95"/>
      <c r="Y887" s="95"/>
      <c r="Z887" s="95"/>
    </row>
    <row r="888" spans="1:26" ht="12.75" customHeight="1">
      <c r="A888" s="95"/>
      <c r="B888" s="95"/>
      <c r="C888" s="95"/>
      <c r="D888" s="95"/>
      <c r="E888" s="95"/>
      <c r="F888" s="95"/>
      <c r="G888" s="95"/>
      <c r="H888" s="95"/>
      <c r="I888" s="95"/>
      <c r="J888" s="95"/>
      <c r="K888" s="95"/>
      <c r="L888" s="95"/>
      <c r="M888" s="95"/>
      <c r="N888" s="95"/>
      <c r="O888" s="95"/>
      <c r="P888" s="95"/>
      <c r="Q888" s="95"/>
      <c r="R888" s="95"/>
      <c r="S888" s="95"/>
      <c r="T888" s="95"/>
      <c r="U888" s="95"/>
      <c r="V888" s="95"/>
      <c r="W888" s="95"/>
      <c r="X888" s="95"/>
      <c r="Y888" s="95"/>
      <c r="Z888" s="95"/>
    </row>
    <row r="889" spans="1:26" ht="12.75" customHeight="1">
      <c r="A889" s="95"/>
      <c r="B889" s="95"/>
      <c r="C889" s="95"/>
      <c r="D889" s="95"/>
      <c r="E889" s="95"/>
      <c r="F889" s="95"/>
      <c r="G889" s="95"/>
      <c r="H889" s="95"/>
      <c r="I889" s="95"/>
      <c r="J889" s="95"/>
      <c r="K889" s="95"/>
      <c r="L889" s="95"/>
      <c r="M889" s="95"/>
      <c r="N889" s="95"/>
      <c r="O889" s="95"/>
      <c r="P889" s="95"/>
      <c r="Q889" s="95"/>
      <c r="R889" s="95"/>
      <c r="S889" s="95"/>
      <c r="T889" s="95"/>
      <c r="U889" s="95"/>
      <c r="V889" s="95"/>
      <c r="W889" s="95"/>
      <c r="X889" s="95"/>
      <c r="Y889" s="95"/>
      <c r="Z889" s="95"/>
    </row>
    <row r="890" spans="1:26" ht="12.75" customHeight="1">
      <c r="A890" s="95"/>
      <c r="B890" s="95"/>
      <c r="C890" s="95"/>
      <c r="D890" s="95"/>
      <c r="E890" s="95"/>
      <c r="F890" s="95"/>
      <c r="G890" s="95"/>
      <c r="H890" s="95"/>
      <c r="I890" s="95"/>
      <c r="J890" s="95"/>
      <c r="K890" s="95"/>
      <c r="L890" s="95"/>
      <c r="M890" s="95"/>
      <c r="N890" s="95"/>
      <c r="O890" s="95"/>
      <c r="P890" s="95"/>
      <c r="Q890" s="95"/>
      <c r="R890" s="95"/>
      <c r="S890" s="95"/>
      <c r="T890" s="95"/>
      <c r="U890" s="95"/>
      <c r="V890" s="95"/>
      <c r="W890" s="95"/>
      <c r="X890" s="95"/>
      <c r="Y890" s="95"/>
      <c r="Z890" s="95"/>
    </row>
    <row r="891" spans="1:26" ht="12.75" customHeight="1">
      <c r="A891" s="95"/>
      <c r="B891" s="95"/>
      <c r="C891" s="95"/>
      <c r="D891" s="95"/>
      <c r="E891" s="95"/>
      <c r="F891" s="95"/>
      <c r="G891" s="95"/>
      <c r="H891" s="95"/>
      <c r="I891" s="95"/>
      <c r="J891" s="95"/>
      <c r="K891" s="95"/>
      <c r="L891" s="95"/>
      <c r="M891" s="95"/>
      <c r="N891" s="95"/>
      <c r="O891" s="95"/>
      <c r="P891" s="95"/>
      <c r="Q891" s="95"/>
      <c r="R891" s="95"/>
      <c r="S891" s="95"/>
      <c r="T891" s="95"/>
      <c r="U891" s="95"/>
      <c r="V891" s="95"/>
      <c r="W891" s="95"/>
      <c r="X891" s="95"/>
      <c r="Y891" s="95"/>
      <c r="Z891" s="95"/>
    </row>
    <row r="892" spans="1:26" ht="12.75" customHeight="1">
      <c r="A892" s="95"/>
      <c r="B892" s="95"/>
      <c r="C892" s="95"/>
      <c r="D892" s="95"/>
      <c r="E892" s="95"/>
      <c r="F892" s="95"/>
      <c r="G892" s="95"/>
      <c r="H892" s="95"/>
      <c r="I892" s="95"/>
      <c r="J892" s="95"/>
      <c r="K892" s="95"/>
      <c r="L892" s="95"/>
      <c r="M892" s="95"/>
      <c r="N892" s="95"/>
      <c r="O892" s="95"/>
      <c r="P892" s="95"/>
      <c r="Q892" s="95"/>
      <c r="R892" s="95"/>
      <c r="S892" s="95"/>
      <c r="T892" s="95"/>
      <c r="U892" s="95"/>
      <c r="V892" s="95"/>
      <c r="W892" s="95"/>
      <c r="X892" s="95"/>
      <c r="Y892" s="95"/>
      <c r="Z892" s="95"/>
    </row>
    <row r="893" spans="1:26" ht="12.75" customHeight="1">
      <c r="A893" s="95"/>
      <c r="B893" s="95"/>
      <c r="C893" s="95"/>
      <c r="D893" s="95"/>
      <c r="E893" s="95"/>
      <c r="F893" s="95"/>
      <c r="G893" s="95"/>
      <c r="H893" s="95"/>
      <c r="I893" s="95"/>
      <c r="J893" s="95"/>
      <c r="K893" s="95"/>
      <c r="L893" s="95"/>
      <c r="M893" s="95"/>
      <c r="N893" s="95"/>
      <c r="O893" s="95"/>
      <c r="P893" s="95"/>
      <c r="Q893" s="95"/>
      <c r="R893" s="95"/>
      <c r="S893" s="95"/>
      <c r="T893" s="95"/>
      <c r="U893" s="95"/>
      <c r="V893" s="95"/>
      <c r="W893" s="95"/>
      <c r="X893" s="95"/>
      <c r="Y893" s="95"/>
      <c r="Z893" s="95"/>
    </row>
    <row r="894" spans="1:26" ht="12.75" customHeight="1">
      <c r="A894" s="95"/>
      <c r="B894" s="95"/>
      <c r="C894" s="95"/>
      <c r="D894" s="95"/>
      <c r="E894" s="95"/>
      <c r="F894" s="95"/>
      <c r="G894" s="95"/>
      <c r="H894" s="95"/>
      <c r="I894" s="95"/>
      <c r="J894" s="95"/>
      <c r="K894" s="95"/>
      <c r="L894" s="95"/>
      <c r="M894" s="95"/>
      <c r="N894" s="95"/>
      <c r="O894" s="95"/>
      <c r="P894" s="95"/>
      <c r="Q894" s="95"/>
      <c r="R894" s="95"/>
      <c r="S894" s="95"/>
      <c r="T894" s="95"/>
      <c r="U894" s="95"/>
      <c r="V894" s="95"/>
      <c r="W894" s="95"/>
      <c r="X894" s="95"/>
      <c r="Y894" s="95"/>
      <c r="Z894" s="95"/>
    </row>
    <row r="895" spans="1:26" ht="12.75" customHeight="1">
      <c r="A895" s="95"/>
      <c r="B895" s="95"/>
      <c r="C895" s="95"/>
      <c r="D895" s="95"/>
      <c r="E895" s="95"/>
      <c r="F895" s="95"/>
      <c r="G895" s="95"/>
      <c r="H895" s="95"/>
      <c r="I895" s="95"/>
      <c r="J895" s="95"/>
      <c r="K895" s="95"/>
      <c r="L895" s="95"/>
      <c r="M895" s="95"/>
      <c r="N895" s="95"/>
      <c r="O895" s="95"/>
      <c r="P895" s="95"/>
      <c r="Q895" s="95"/>
      <c r="R895" s="95"/>
      <c r="S895" s="95"/>
      <c r="T895" s="95"/>
      <c r="U895" s="95"/>
      <c r="V895" s="95"/>
      <c r="W895" s="95"/>
      <c r="X895" s="95"/>
      <c r="Y895" s="95"/>
      <c r="Z895" s="95"/>
    </row>
    <row r="896" spans="1:26" ht="12.75" customHeight="1">
      <c r="A896" s="95"/>
      <c r="B896" s="95"/>
      <c r="C896" s="95"/>
      <c r="D896" s="95"/>
      <c r="E896" s="95"/>
      <c r="F896" s="95"/>
      <c r="G896" s="95"/>
      <c r="H896" s="95"/>
      <c r="I896" s="95"/>
      <c r="J896" s="95"/>
      <c r="K896" s="95"/>
      <c r="L896" s="95"/>
      <c r="M896" s="95"/>
      <c r="N896" s="95"/>
      <c r="O896" s="95"/>
      <c r="P896" s="95"/>
      <c r="Q896" s="95"/>
      <c r="R896" s="95"/>
      <c r="S896" s="95"/>
      <c r="T896" s="95"/>
      <c r="U896" s="95"/>
      <c r="V896" s="95"/>
      <c r="W896" s="95"/>
      <c r="X896" s="95"/>
      <c r="Y896" s="95"/>
      <c r="Z896" s="95"/>
    </row>
    <row r="897" spans="1:26" ht="12.75" customHeight="1">
      <c r="A897" s="95"/>
      <c r="B897" s="95"/>
      <c r="C897" s="95"/>
      <c r="D897" s="95"/>
      <c r="E897" s="95"/>
      <c r="F897" s="95"/>
      <c r="G897" s="95"/>
      <c r="H897" s="95"/>
      <c r="I897" s="95"/>
      <c r="J897" s="95"/>
      <c r="K897" s="95"/>
      <c r="L897" s="95"/>
      <c r="M897" s="95"/>
      <c r="N897" s="95"/>
      <c r="O897" s="95"/>
      <c r="P897" s="95"/>
      <c r="Q897" s="95"/>
      <c r="R897" s="95"/>
      <c r="S897" s="95"/>
      <c r="T897" s="95"/>
      <c r="U897" s="95"/>
      <c r="V897" s="95"/>
      <c r="W897" s="95"/>
      <c r="X897" s="95"/>
      <c r="Y897" s="95"/>
      <c r="Z897" s="95"/>
    </row>
    <row r="898" spans="1:26" ht="12.75" customHeight="1">
      <c r="A898" s="95"/>
      <c r="B898" s="95"/>
      <c r="C898" s="95"/>
      <c r="D898" s="95"/>
      <c r="E898" s="95"/>
      <c r="F898" s="95"/>
      <c r="G898" s="95"/>
      <c r="H898" s="95"/>
      <c r="I898" s="95"/>
      <c r="J898" s="95"/>
      <c r="K898" s="95"/>
      <c r="L898" s="95"/>
      <c r="M898" s="95"/>
      <c r="N898" s="95"/>
      <c r="O898" s="95"/>
      <c r="P898" s="95"/>
      <c r="Q898" s="95"/>
      <c r="R898" s="95"/>
      <c r="S898" s="95"/>
      <c r="T898" s="95"/>
      <c r="U898" s="95"/>
      <c r="V898" s="95"/>
      <c r="W898" s="95"/>
      <c r="X898" s="95"/>
      <c r="Y898" s="95"/>
      <c r="Z898" s="95"/>
    </row>
    <row r="899" spans="1:26" ht="12.75" customHeight="1">
      <c r="A899" s="95"/>
      <c r="B899" s="95"/>
      <c r="C899" s="95"/>
      <c r="D899" s="95"/>
      <c r="E899" s="95"/>
      <c r="F899" s="95"/>
      <c r="G899" s="95"/>
      <c r="H899" s="95"/>
      <c r="I899" s="95"/>
      <c r="J899" s="95"/>
      <c r="K899" s="95"/>
      <c r="L899" s="95"/>
      <c r="M899" s="95"/>
      <c r="N899" s="95"/>
      <c r="O899" s="95"/>
      <c r="P899" s="95"/>
      <c r="Q899" s="95"/>
      <c r="R899" s="95"/>
      <c r="S899" s="95"/>
      <c r="T899" s="95"/>
      <c r="U899" s="95"/>
      <c r="V899" s="95"/>
      <c r="W899" s="95"/>
      <c r="X899" s="95"/>
      <c r="Y899" s="95"/>
      <c r="Z899" s="95"/>
    </row>
    <row r="900" spans="1:26" ht="12.75" customHeight="1">
      <c r="A900" s="95"/>
      <c r="B900" s="95"/>
      <c r="C900" s="95"/>
      <c r="D900" s="95"/>
      <c r="E900" s="95"/>
      <c r="F900" s="95"/>
      <c r="G900" s="95"/>
      <c r="H900" s="95"/>
      <c r="I900" s="95"/>
      <c r="J900" s="95"/>
      <c r="K900" s="95"/>
      <c r="L900" s="95"/>
      <c r="M900" s="95"/>
      <c r="N900" s="95"/>
      <c r="O900" s="95"/>
      <c r="P900" s="95"/>
      <c r="Q900" s="95"/>
      <c r="R900" s="95"/>
      <c r="S900" s="95"/>
      <c r="T900" s="95"/>
      <c r="U900" s="95"/>
      <c r="V900" s="95"/>
      <c r="W900" s="95"/>
      <c r="X900" s="95"/>
      <c r="Y900" s="95"/>
      <c r="Z900" s="95"/>
    </row>
    <row r="901" spans="1:26" ht="12.75" customHeight="1">
      <c r="A901" s="95"/>
      <c r="B901" s="95"/>
      <c r="C901" s="95"/>
      <c r="D901" s="95"/>
      <c r="E901" s="95"/>
      <c r="F901" s="95"/>
      <c r="G901" s="95"/>
      <c r="H901" s="95"/>
      <c r="I901" s="95"/>
      <c r="J901" s="95"/>
      <c r="K901" s="95"/>
      <c r="L901" s="95"/>
      <c r="M901" s="95"/>
      <c r="N901" s="95"/>
      <c r="O901" s="95"/>
      <c r="P901" s="95"/>
      <c r="Q901" s="95"/>
      <c r="R901" s="95"/>
      <c r="S901" s="95"/>
      <c r="T901" s="95"/>
      <c r="U901" s="95"/>
      <c r="V901" s="95"/>
      <c r="W901" s="95"/>
      <c r="X901" s="95"/>
      <c r="Y901" s="95"/>
      <c r="Z901" s="95"/>
    </row>
    <row r="902" spans="1:26" ht="12.75" customHeight="1">
      <c r="A902" s="95"/>
      <c r="B902" s="95"/>
      <c r="C902" s="95"/>
      <c r="D902" s="95"/>
      <c r="E902" s="95"/>
      <c r="F902" s="95"/>
      <c r="G902" s="95"/>
      <c r="H902" s="95"/>
      <c r="I902" s="95"/>
      <c r="J902" s="95"/>
      <c r="K902" s="95"/>
      <c r="L902" s="95"/>
      <c r="M902" s="95"/>
      <c r="N902" s="95"/>
      <c r="O902" s="95"/>
      <c r="P902" s="95"/>
      <c r="Q902" s="95"/>
      <c r="R902" s="95"/>
      <c r="S902" s="95"/>
      <c r="T902" s="95"/>
      <c r="U902" s="95"/>
      <c r="V902" s="95"/>
      <c r="W902" s="95"/>
      <c r="X902" s="95"/>
      <c r="Y902" s="95"/>
      <c r="Z902" s="95"/>
    </row>
    <row r="903" spans="1:26" ht="12.75" customHeight="1">
      <c r="A903" s="95"/>
      <c r="B903" s="95"/>
      <c r="C903" s="95"/>
      <c r="D903" s="95"/>
      <c r="E903" s="95"/>
      <c r="F903" s="95"/>
      <c r="G903" s="95"/>
      <c r="H903" s="95"/>
      <c r="I903" s="95"/>
      <c r="J903" s="95"/>
      <c r="K903" s="95"/>
      <c r="L903" s="95"/>
      <c r="M903" s="95"/>
      <c r="N903" s="95"/>
      <c r="O903" s="95"/>
      <c r="P903" s="95"/>
      <c r="Q903" s="95"/>
      <c r="R903" s="95"/>
      <c r="S903" s="95"/>
      <c r="T903" s="95"/>
      <c r="U903" s="95"/>
      <c r="V903" s="95"/>
      <c r="W903" s="95"/>
      <c r="X903" s="95"/>
      <c r="Y903" s="95"/>
      <c r="Z903" s="95"/>
    </row>
    <row r="904" spans="1:26" ht="12.75" customHeight="1">
      <c r="A904" s="95"/>
      <c r="B904" s="95"/>
      <c r="C904" s="95"/>
      <c r="D904" s="95"/>
      <c r="E904" s="95"/>
      <c r="F904" s="95"/>
      <c r="G904" s="95"/>
      <c r="H904" s="95"/>
      <c r="I904" s="95"/>
      <c r="J904" s="95"/>
      <c r="K904" s="95"/>
      <c r="L904" s="95"/>
      <c r="M904" s="95"/>
      <c r="N904" s="95"/>
      <c r="O904" s="95"/>
      <c r="P904" s="95"/>
      <c r="Q904" s="95"/>
      <c r="R904" s="95"/>
      <c r="S904" s="95"/>
      <c r="T904" s="95"/>
      <c r="U904" s="95"/>
      <c r="V904" s="95"/>
      <c r="W904" s="95"/>
      <c r="X904" s="95"/>
      <c r="Y904" s="95"/>
      <c r="Z904" s="95"/>
    </row>
    <row r="905" spans="1:26" ht="12.75" customHeight="1">
      <c r="A905" s="95"/>
      <c r="B905" s="95"/>
      <c r="C905" s="95"/>
      <c r="D905" s="95"/>
      <c r="E905" s="95"/>
      <c r="F905" s="95"/>
      <c r="G905" s="95"/>
      <c r="H905" s="95"/>
      <c r="I905" s="95"/>
      <c r="J905" s="95"/>
      <c r="K905" s="95"/>
      <c r="L905" s="95"/>
      <c r="M905" s="95"/>
      <c r="N905" s="95"/>
      <c r="O905" s="95"/>
      <c r="P905" s="95"/>
      <c r="Q905" s="95"/>
      <c r="R905" s="95"/>
      <c r="S905" s="95"/>
      <c r="T905" s="95"/>
      <c r="U905" s="95"/>
      <c r="V905" s="95"/>
      <c r="W905" s="95"/>
      <c r="X905" s="95"/>
      <c r="Y905" s="95"/>
      <c r="Z905" s="95"/>
    </row>
    <row r="906" spans="1:26" ht="12.75" customHeight="1">
      <c r="A906" s="95"/>
      <c r="B906" s="95"/>
      <c r="C906" s="95"/>
      <c r="D906" s="95"/>
      <c r="E906" s="95"/>
      <c r="F906" s="95"/>
      <c r="G906" s="95"/>
      <c r="H906" s="95"/>
      <c r="I906" s="95"/>
      <c r="J906" s="95"/>
      <c r="K906" s="95"/>
      <c r="L906" s="95"/>
      <c r="M906" s="95"/>
      <c r="N906" s="95"/>
      <c r="O906" s="95"/>
      <c r="P906" s="95"/>
      <c r="Q906" s="95"/>
      <c r="R906" s="95"/>
      <c r="S906" s="95"/>
      <c r="T906" s="95"/>
      <c r="U906" s="95"/>
      <c r="V906" s="95"/>
      <c r="W906" s="95"/>
      <c r="X906" s="95"/>
      <c r="Y906" s="95"/>
      <c r="Z906" s="95"/>
    </row>
    <row r="907" spans="1:26" ht="12.75" customHeight="1">
      <c r="A907" s="95"/>
      <c r="B907" s="95"/>
      <c r="C907" s="95"/>
      <c r="D907" s="95"/>
      <c r="E907" s="95"/>
      <c r="F907" s="95"/>
      <c r="G907" s="95"/>
      <c r="H907" s="95"/>
      <c r="I907" s="95"/>
      <c r="J907" s="95"/>
      <c r="K907" s="95"/>
      <c r="L907" s="95"/>
      <c r="M907" s="95"/>
      <c r="N907" s="95"/>
      <c r="O907" s="95"/>
      <c r="P907" s="95"/>
      <c r="Q907" s="95"/>
      <c r="R907" s="95"/>
      <c r="S907" s="95"/>
      <c r="T907" s="95"/>
      <c r="U907" s="95"/>
      <c r="V907" s="95"/>
      <c r="W907" s="95"/>
      <c r="X907" s="95"/>
      <c r="Y907" s="95"/>
      <c r="Z907" s="95"/>
    </row>
    <row r="908" spans="1:26" ht="12.75" customHeight="1">
      <c r="A908" s="95"/>
      <c r="B908" s="95"/>
      <c r="C908" s="95"/>
      <c r="D908" s="95"/>
      <c r="E908" s="95"/>
      <c r="F908" s="95"/>
      <c r="G908" s="95"/>
      <c r="H908" s="95"/>
      <c r="I908" s="95"/>
      <c r="J908" s="95"/>
      <c r="K908" s="95"/>
      <c r="L908" s="95"/>
      <c r="M908" s="95"/>
      <c r="N908" s="95"/>
      <c r="O908" s="95"/>
      <c r="P908" s="95"/>
      <c r="Q908" s="95"/>
      <c r="R908" s="95"/>
      <c r="S908" s="95"/>
      <c r="T908" s="95"/>
      <c r="U908" s="95"/>
      <c r="V908" s="95"/>
      <c r="W908" s="95"/>
      <c r="X908" s="95"/>
      <c r="Y908" s="95"/>
      <c r="Z908" s="95"/>
    </row>
    <row r="909" spans="1:26" ht="12.75" customHeight="1">
      <c r="A909" s="95"/>
      <c r="B909" s="95"/>
      <c r="C909" s="95"/>
      <c r="D909" s="95"/>
      <c r="E909" s="95"/>
      <c r="F909" s="95"/>
      <c r="G909" s="95"/>
      <c r="H909" s="95"/>
      <c r="I909" s="95"/>
      <c r="J909" s="95"/>
      <c r="K909" s="95"/>
      <c r="L909" s="95"/>
      <c r="M909" s="95"/>
      <c r="N909" s="95"/>
      <c r="O909" s="95"/>
      <c r="P909" s="95"/>
      <c r="Q909" s="95"/>
      <c r="R909" s="95"/>
      <c r="S909" s="95"/>
      <c r="T909" s="95"/>
      <c r="U909" s="95"/>
      <c r="V909" s="95"/>
      <c r="W909" s="95"/>
      <c r="X909" s="95"/>
      <c r="Y909" s="95"/>
      <c r="Z909" s="95"/>
    </row>
    <row r="910" spans="1:26" ht="12.75" customHeight="1">
      <c r="A910" s="95"/>
      <c r="B910" s="95"/>
      <c r="C910" s="95"/>
      <c r="D910" s="95"/>
      <c r="E910" s="95"/>
      <c r="F910" s="95"/>
      <c r="G910" s="95"/>
      <c r="H910" s="95"/>
      <c r="I910" s="95"/>
      <c r="J910" s="95"/>
      <c r="K910" s="95"/>
      <c r="L910" s="95"/>
      <c r="M910" s="95"/>
      <c r="N910" s="95"/>
      <c r="O910" s="95"/>
      <c r="P910" s="95"/>
      <c r="Q910" s="95"/>
      <c r="R910" s="95"/>
      <c r="S910" s="95"/>
      <c r="T910" s="95"/>
      <c r="U910" s="95"/>
      <c r="V910" s="95"/>
      <c r="W910" s="95"/>
      <c r="X910" s="95"/>
      <c r="Y910" s="95"/>
      <c r="Z910" s="95"/>
    </row>
    <row r="911" spans="1:26" ht="12.75" customHeight="1">
      <c r="A911" s="95"/>
      <c r="B911" s="95"/>
      <c r="C911" s="95"/>
      <c r="D911" s="95"/>
      <c r="E911" s="95"/>
      <c r="F911" s="95"/>
      <c r="G911" s="95"/>
      <c r="H911" s="95"/>
      <c r="I911" s="95"/>
      <c r="J911" s="95"/>
      <c r="K911" s="95"/>
      <c r="L911" s="95"/>
      <c r="M911" s="95"/>
      <c r="N911" s="95"/>
      <c r="O911" s="95"/>
      <c r="P911" s="95"/>
      <c r="Q911" s="95"/>
      <c r="R911" s="95"/>
      <c r="S911" s="95"/>
      <c r="T911" s="95"/>
      <c r="U911" s="95"/>
      <c r="V911" s="95"/>
      <c r="W911" s="95"/>
      <c r="X911" s="95"/>
      <c r="Y911" s="95"/>
      <c r="Z911" s="95"/>
    </row>
    <row r="912" spans="1:26" ht="12.75" customHeight="1">
      <c r="A912" s="95"/>
      <c r="B912" s="95"/>
      <c r="C912" s="95"/>
      <c r="D912" s="95"/>
      <c r="E912" s="95"/>
      <c r="F912" s="95"/>
      <c r="G912" s="95"/>
      <c r="H912" s="95"/>
      <c r="I912" s="95"/>
      <c r="J912" s="95"/>
      <c r="K912" s="95"/>
      <c r="L912" s="95"/>
      <c r="M912" s="95"/>
      <c r="N912" s="95"/>
      <c r="O912" s="95"/>
      <c r="P912" s="95"/>
      <c r="Q912" s="95"/>
      <c r="R912" s="95"/>
      <c r="S912" s="95"/>
      <c r="T912" s="95"/>
      <c r="U912" s="95"/>
      <c r="V912" s="95"/>
      <c r="W912" s="95"/>
      <c r="X912" s="95"/>
      <c r="Y912" s="95"/>
      <c r="Z912" s="95"/>
    </row>
    <row r="913" spans="1:26" ht="12.75" customHeight="1">
      <c r="A913" s="95"/>
      <c r="B913" s="95"/>
      <c r="C913" s="95"/>
      <c r="D913" s="95"/>
      <c r="E913" s="95"/>
      <c r="F913" s="95"/>
      <c r="G913" s="95"/>
      <c r="H913" s="95"/>
      <c r="I913" s="95"/>
      <c r="J913" s="95"/>
      <c r="K913" s="95"/>
      <c r="L913" s="95"/>
      <c r="M913" s="95"/>
      <c r="N913" s="95"/>
      <c r="O913" s="95"/>
      <c r="P913" s="95"/>
      <c r="Q913" s="95"/>
      <c r="R913" s="95"/>
      <c r="S913" s="95"/>
      <c r="T913" s="95"/>
      <c r="U913" s="95"/>
      <c r="V913" s="95"/>
      <c r="W913" s="95"/>
      <c r="X913" s="95"/>
      <c r="Y913" s="95"/>
      <c r="Z913" s="95"/>
    </row>
    <row r="914" spans="1:26" ht="12.75" customHeight="1">
      <c r="A914" s="95"/>
      <c r="B914" s="95"/>
      <c r="C914" s="95"/>
      <c r="D914" s="95"/>
      <c r="E914" s="95"/>
      <c r="F914" s="95"/>
      <c r="G914" s="95"/>
      <c r="H914" s="95"/>
      <c r="I914" s="95"/>
      <c r="J914" s="95"/>
      <c r="K914" s="95"/>
      <c r="L914" s="95"/>
      <c r="M914" s="95"/>
      <c r="N914" s="95"/>
      <c r="O914" s="95"/>
      <c r="P914" s="95"/>
      <c r="Q914" s="95"/>
      <c r="R914" s="95"/>
      <c r="S914" s="95"/>
      <c r="T914" s="95"/>
      <c r="U914" s="95"/>
      <c r="V914" s="95"/>
      <c r="W914" s="95"/>
      <c r="X914" s="95"/>
      <c r="Y914" s="95"/>
      <c r="Z914" s="95"/>
    </row>
    <row r="915" spans="1:26" ht="12.75" customHeight="1">
      <c r="A915" s="95"/>
      <c r="B915" s="95"/>
      <c r="C915" s="95"/>
      <c r="D915" s="95"/>
      <c r="E915" s="95"/>
      <c r="F915" s="95"/>
      <c r="G915" s="95"/>
      <c r="H915" s="95"/>
      <c r="I915" s="95"/>
      <c r="J915" s="95"/>
      <c r="K915" s="95"/>
      <c r="L915" s="95"/>
      <c r="M915" s="95"/>
      <c r="N915" s="95"/>
      <c r="O915" s="95"/>
      <c r="P915" s="95"/>
      <c r="Q915" s="95"/>
      <c r="R915" s="95"/>
      <c r="S915" s="95"/>
      <c r="T915" s="95"/>
      <c r="U915" s="95"/>
      <c r="V915" s="95"/>
      <c r="W915" s="95"/>
      <c r="X915" s="95"/>
      <c r="Y915" s="95"/>
      <c r="Z915" s="95"/>
    </row>
    <row r="916" spans="1:26" ht="12.75" customHeight="1">
      <c r="A916" s="95"/>
      <c r="B916" s="95"/>
      <c r="C916" s="95"/>
      <c r="D916" s="95"/>
      <c r="E916" s="95"/>
      <c r="F916" s="95"/>
      <c r="G916" s="95"/>
      <c r="H916" s="95"/>
      <c r="I916" s="95"/>
      <c r="J916" s="95"/>
      <c r="K916" s="95"/>
      <c r="L916" s="95"/>
      <c r="M916" s="95"/>
      <c r="N916" s="95"/>
      <c r="O916" s="95"/>
      <c r="P916" s="95"/>
      <c r="Q916" s="95"/>
      <c r="R916" s="95"/>
      <c r="S916" s="95"/>
      <c r="T916" s="95"/>
      <c r="U916" s="95"/>
      <c r="V916" s="95"/>
      <c r="W916" s="95"/>
      <c r="X916" s="95"/>
      <c r="Y916" s="95"/>
      <c r="Z916" s="95"/>
    </row>
    <row r="917" spans="1:26" ht="12.75" customHeight="1">
      <c r="A917" s="95"/>
      <c r="B917" s="95"/>
      <c r="C917" s="95"/>
      <c r="D917" s="95"/>
      <c r="E917" s="95"/>
      <c r="F917" s="95"/>
      <c r="G917" s="95"/>
      <c r="H917" s="95"/>
      <c r="I917" s="95"/>
      <c r="J917" s="95"/>
      <c r="K917" s="95"/>
      <c r="L917" s="95"/>
      <c r="M917" s="95"/>
      <c r="N917" s="95"/>
      <c r="O917" s="95"/>
      <c r="P917" s="95"/>
      <c r="Q917" s="95"/>
      <c r="R917" s="95"/>
      <c r="S917" s="95"/>
      <c r="T917" s="95"/>
      <c r="U917" s="95"/>
      <c r="V917" s="95"/>
      <c r="W917" s="95"/>
      <c r="X917" s="95"/>
      <c r="Y917" s="95"/>
      <c r="Z917" s="95"/>
    </row>
    <row r="918" spans="1:26" ht="12.75" customHeight="1">
      <c r="A918" s="95"/>
      <c r="B918" s="95"/>
      <c r="C918" s="95"/>
      <c r="D918" s="95"/>
      <c r="E918" s="95"/>
      <c r="F918" s="95"/>
      <c r="G918" s="95"/>
      <c r="H918" s="95"/>
      <c r="I918" s="95"/>
      <c r="J918" s="95"/>
      <c r="K918" s="95"/>
      <c r="L918" s="95"/>
      <c r="M918" s="95"/>
      <c r="N918" s="95"/>
      <c r="O918" s="95"/>
      <c r="P918" s="95"/>
      <c r="Q918" s="95"/>
      <c r="R918" s="95"/>
      <c r="S918" s="95"/>
      <c r="T918" s="95"/>
      <c r="U918" s="95"/>
      <c r="V918" s="95"/>
      <c r="W918" s="95"/>
      <c r="X918" s="95"/>
      <c r="Y918" s="95"/>
      <c r="Z918" s="95"/>
    </row>
    <row r="919" spans="1:26" ht="12.75" customHeight="1">
      <c r="A919" s="95"/>
      <c r="B919" s="95"/>
      <c r="C919" s="95"/>
      <c r="D919" s="95"/>
      <c r="E919" s="95"/>
      <c r="F919" s="95"/>
      <c r="G919" s="95"/>
      <c r="H919" s="95"/>
      <c r="I919" s="95"/>
      <c r="J919" s="95"/>
      <c r="K919" s="95"/>
      <c r="L919" s="95"/>
      <c r="M919" s="95"/>
      <c r="N919" s="95"/>
      <c r="O919" s="95"/>
      <c r="P919" s="95"/>
      <c r="Q919" s="95"/>
      <c r="R919" s="95"/>
      <c r="S919" s="95"/>
      <c r="T919" s="95"/>
      <c r="U919" s="95"/>
      <c r="V919" s="95"/>
      <c r="W919" s="95"/>
      <c r="X919" s="95"/>
      <c r="Y919" s="95"/>
      <c r="Z919" s="95"/>
    </row>
    <row r="920" spans="1:26" ht="12.75" customHeight="1">
      <c r="A920" s="95"/>
      <c r="B920" s="95"/>
      <c r="C920" s="95"/>
      <c r="D920" s="95"/>
      <c r="E920" s="95"/>
      <c r="F920" s="95"/>
      <c r="G920" s="95"/>
      <c r="H920" s="95"/>
      <c r="I920" s="95"/>
      <c r="J920" s="95"/>
      <c r="K920" s="95"/>
      <c r="L920" s="95"/>
      <c r="M920" s="95"/>
      <c r="N920" s="95"/>
      <c r="O920" s="95"/>
      <c r="P920" s="95"/>
      <c r="Q920" s="95"/>
      <c r="R920" s="95"/>
      <c r="S920" s="95"/>
      <c r="T920" s="95"/>
      <c r="U920" s="95"/>
      <c r="V920" s="95"/>
      <c r="W920" s="95"/>
      <c r="X920" s="95"/>
      <c r="Y920" s="95"/>
      <c r="Z920" s="95"/>
    </row>
    <row r="921" spans="1:26" ht="12.75" customHeight="1">
      <c r="A921" s="95"/>
      <c r="B921" s="95"/>
      <c r="C921" s="95"/>
      <c r="D921" s="95"/>
      <c r="E921" s="95"/>
      <c r="F921" s="95"/>
      <c r="G921" s="95"/>
      <c r="H921" s="95"/>
      <c r="I921" s="95"/>
      <c r="J921" s="95"/>
      <c r="K921" s="95"/>
      <c r="L921" s="95"/>
      <c r="M921" s="95"/>
      <c r="N921" s="95"/>
      <c r="O921" s="95"/>
      <c r="P921" s="95"/>
      <c r="Q921" s="95"/>
      <c r="R921" s="95"/>
      <c r="S921" s="95"/>
      <c r="T921" s="95"/>
      <c r="U921" s="95"/>
      <c r="V921" s="95"/>
      <c r="W921" s="95"/>
      <c r="X921" s="95"/>
      <c r="Y921" s="95"/>
      <c r="Z921" s="95"/>
    </row>
    <row r="922" spans="1:26" ht="12.75" customHeight="1">
      <c r="A922" s="95"/>
      <c r="B922" s="95"/>
      <c r="C922" s="95"/>
      <c r="D922" s="95"/>
      <c r="E922" s="95"/>
      <c r="F922" s="95"/>
      <c r="G922" s="95"/>
      <c r="H922" s="95"/>
      <c r="I922" s="95"/>
      <c r="J922" s="95"/>
      <c r="K922" s="95"/>
      <c r="L922" s="95"/>
      <c r="M922" s="95"/>
      <c r="N922" s="95"/>
      <c r="O922" s="95"/>
      <c r="P922" s="95"/>
      <c r="Q922" s="95"/>
      <c r="R922" s="95"/>
      <c r="S922" s="95"/>
      <c r="T922" s="95"/>
      <c r="U922" s="95"/>
      <c r="V922" s="95"/>
      <c r="W922" s="95"/>
      <c r="X922" s="95"/>
      <c r="Y922" s="95"/>
      <c r="Z922" s="95"/>
    </row>
    <row r="923" spans="1:26" ht="12.75" customHeight="1">
      <c r="A923" s="95"/>
      <c r="B923" s="95"/>
      <c r="C923" s="95"/>
      <c r="D923" s="95"/>
      <c r="E923" s="95"/>
      <c r="F923" s="95"/>
      <c r="G923" s="95"/>
      <c r="H923" s="95"/>
      <c r="I923" s="95"/>
      <c r="J923" s="95"/>
      <c r="K923" s="95"/>
      <c r="L923" s="95"/>
      <c r="M923" s="95"/>
      <c r="N923" s="95"/>
      <c r="O923" s="95"/>
      <c r="P923" s="95"/>
      <c r="Q923" s="95"/>
      <c r="R923" s="95"/>
      <c r="S923" s="95"/>
      <c r="T923" s="95"/>
      <c r="U923" s="95"/>
      <c r="V923" s="95"/>
      <c r="W923" s="95"/>
      <c r="X923" s="95"/>
      <c r="Y923" s="95"/>
      <c r="Z923" s="95"/>
    </row>
    <row r="924" spans="1:26" ht="12.75" customHeight="1">
      <c r="A924" s="95"/>
      <c r="B924" s="95"/>
      <c r="C924" s="95"/>
      <c r="D924" s="95"/>
      <c r="E924" s="95"/>
      <c r="F924" s="95"/>
      <c r="G924" s="95"/>
      <c r="H924" s="95"/>
      <c r="I924" s="95"/>
      <c r="J924" s="95"/>
      <c r="K924" s="95"/>
      <c r="L924" s="95"/>
      <c r="M924" s="95"/>
      <c r="N924" s="95"/>
      <c r="O924" s="95"/>
      <c r="P924" s="95"/>
      <c r="Q924" s="95"/>
      <c r="R924" s="95"/>
      <c r="S924" s="95"/>
      <c r="T924" s="95"/>
      <c r="U924" s="95"/>
      <c r="V924" s="95"/>
      <c r="W924" s="95"/>
      <c r="X924" s="95"/>
      <c r="Y924" s="95"/>
      <c r="Z924" s="95"/>
    </row>
    <row r="925" spans="1:26" ht="12.75" customHeight="1">
      <c r="A925" s="95"/>
      <c r="B925" s="95"/>
      <c r="C925" s="95"/>
      <c r="D925" s="95"/>
      <c r="E925" s="95"/>
      <c r="F925" s="95"/>
      <c r="G925" s="95"/>
      <c r="H925" s="95"/>
      <c r="I925" s="95"/>
      <c r="J925" s="95"/>
      <c r="K925" s="95"/>
      <c r="L925" s="95"/>
      <c r="M925" s="95"/>
      <c r="N925" s="95"/>
      <c r="O925" s="95"/>
      <c r="P925" s="95"/>
      <c r="Q925" s="95"/>
      <c r="R925" s="95"/>
      <c r="S925" s="95"/>
      <c r="T925" s="95"/>
      <c r="U925" s="95"/>
      <c r="V925" s="95"/>
      <c r="W925" s="95"/>
      <c r="X925" s="95"/>
      <c r="Y925" s="95"/>
      <c r="Z925" s="95"/>
    </row>
    <row r="926" spans="1:26" ht="12.75" customHeight="1">
      <c r="A926" s="95"/>
      <c r="B926" s="95"/>
      <c r="C926" s="95"/>
      <c r="D926" s="95"/>
      <c r="E926" s="95"/>
      <c r="F926" s="95"/>
      <c r="G926" s="95"/>
      <c r="H926" s="95"/>
      <c r="I926" s="95"/>
      <c r="J926" s="95"/>
      <c r="K926" s="95"/>
      <c r="L926" s="95"/>
      <c r="M926" s="95"/>
      <c r="N926" s="95"/>
      <c r="O926" s="95"/>
      <c r="P926" s="95"/>
      <c r="Q926" s="95"/>
      <c r="R926" s="95"/>
      <c r="S926" s="95"/>
      <c r="T926" s="95"/>
      <c r="U926" s="95"/>
      <c r="V926" s="95"/>
      <c r="W926" s="95"/>
      <c r="X926" s="95"/>
      <c r="Y926" s="95"/>
      <c r="Z926" s="95"/>
    </row>
    <row r="927" spans="1:26" ht="12.75" customHeight="1">
      <c r="A927" s="95"/>
      <c r="B927" s="95"/>
      <c r="C927" s="95"/>
      <c r="D927" s="95"/>
      <c r="E927" s="95"/>
      <c r="F927" s="95"/>
      <c r="G927" s="95"/>
      <c r="H927" s="95"/>
      <c r="I927" s="95"/>
      <c r="J927" s="95"/>
      <c r="K927" s="95"/>
      <c r="L927" s="95"/>
      <c r="M927" s="95"/>
      <c r="N927" s="95"/>
      <c r="O927" s="95"/>
      <c r="P927" s="95"/>
      <c r="Q927" s="95"/>
      <c r="R927" s="95"/>
      <c r="S927" s="95"/>
      <c r="T927" s="95"/>
      <c r="U927" s="95"/>
      <c r="V927" s="95"/>
      <c r="W927" s="95"/>
      <c r="X927" s="95"/>
      <c r="Y927" s="95"/>
      <c r="Z927" s="95"/>
    </row>
    <row r="928" spans="1:26" ht="12.75" customHeight="1">
      <c r="A928" s="95"/>
      <c r="B928" s="95"/>
      <c r="C928" s="95"/>
      <c r="D928" s="95"/>
      <c r="E928" s="95"/>
      <c r="F928" s="95"/>
      <c r="G928" s="95"/>
      <c r="H928" s="95"/>
      <c r="I928" s="95"/>
      <c r="J928" s="95"/>
      <c r="K928" s="95"/>
      <c r="L928" s="95"/>
      <c r="M928" s="95"/>
      <c r="N928" s="95"/>
      <c r="O928" s="95"/>
      <c r="P928" s="95"/>
      <c r="Q928" s="95"/>
      <c r="R928" s="95"/>
      <c r="S928" s="95"/>
      <c r="T928" s="95"/>
      <c r="U928" s="95"/>
      <c r="V928" s="95"/>
      <c r="W928" s="95"/>
      <c r="X928" s="95"/>
      <c r="Y928" s="95"/>
      <c r="Z928" s="95"/>
    </row>
    <row r="929" spans="1:26" ht="12.75" customHeight="1">
      <c r="A929" s="95"/>
      <c r="B929" s="95"/>
      <c r="C929" s="95"/>
      <c r="D929" s="95"/>
      <c r="E929" s="95"/>
      <c r="F929" s="95"/>
      <c r="G929" s="95"/>
      <c r="H929" s="95"/>
      <c r="I929" s="95"/>
      <c r="J929" s="95"/>
      <c r="K929" s="95"/>
      <c r="L929" s="95"/>
      <c r="M929" s="95"/>
      <c r="N929" s="95"/>
      <c r="O929" s="95"/>
      <c r="P929" s="95"/>
      <c r="Q929" s="95"/>
      <c r="R929" s="95"/>
      <c r="S929" s="95"/>
      <c r="T929" s="95"/>
      <c r="U929" s="95"/>
      <c r="V929" s="95"/>
      <c r="W929" s="95"/>
      <c r="X929" s="95"/>
      <c r="Y929" s="95"/>
      <c r="Z929" s="95"/>
    </row>
    <row r="930" spans="1:26" ht="12.75" customHeight="1">
      <c r="A930" s="95"/>
      <c r="B930" s="95"/>
      <c r="C930" s="95"/>
      <c r="D930" s="95"/>
      <c r="E930" s="95"/>
      <c r="F930" s="95"/>
      <c r="G930" s="95"/>
      <c r="H930" s="95"/>
      <c r="I930" s="95"/>
      <c r="J930" s="95"/>
      <c r="K930" s="95"/>
      <c r="L930" s="95"/>
      <c r="M930" s="95"/>
      <c r="N930" s="95"/>
      <c r="O930" s="95"/>
      <c r="P930" s="95"/>
      <c r="Q930" s="95"/>
      <c r="R930" s="95"/>
      <c r="S930" s="95"/>
      <c r="T930" s="95"/>
      <c r="U930" s="95"/>
      <c r="V930" s="95"/>
      <c r="W930" s="95"/>
      <c r="X930" s="95"/>
      <c r="Y930" s="95"/>
      <c r="Z930" s="95"/>
    </row>
    <row r="931" spans="1:26" ht="12.75" customHeight="1">
      <c r="A931" s="95"/>
      <c r="B931" s="95"/>
      <c r="C931" s="95"/>
      <c r="D931" s="95"/>
      <c r="E931" s="95"/>
      <c r="F931" s="95"/>
      <c r="G931" s="95"/>
      <c r="H931" s="95"/>
      <c r="I931" s="95"/>
      <c r="J931" s="95"/>
      <c r="K931" s="95"/>
      <c r="L931" s="95"/>
      <c r="M931" s="95"/>
      <c r="N931" s="95"/>
      <c r="O931" s="95"/>
      <c r="P931" s="95"/>
      <c r="Q931" s="95"/>
      <c r="R931" s="95"/>
      <c r="S931" s="95"/>
      <c r="T931" s="95"/>
      <c r="U931" s="95"/>
      <c r="V931" s="95"/>
      <c r="W931" s="95"/>
      <c r="X931" s="95"/>
      <c r="Y931" s="95"/>
      <c r="Z931" s="95"/>
    </row>
    <row r="932" spans="1:26" ht="12.75" customHeight="1">
      <c r="A932" s="95"/>
      <c r="B932" s="95"/>
      <c r="C932" s="95"/>
      <c r="D932" s="95"/>
      <c r="E932" s="95"/>
      <c r="F932" s="95"/>
      <c r="G932" s="95"/>
      <c r="H932" s="95"/>
      <c r="I932" s="95"/>
      <c r="J932" s="95"/>
      <c r="K932" s="95"/>
      <c r="L932" s="95"/>
      <c r="M932" s="95"/>
      <c r="N932" s="95"/>
      <c r="O932" s="95"/>
      <c r="P932" s="95"/>
      <c r="Q932" s="95"/>
      <c r="R932" s="95"/>
      <c r="S932" s="95"/>
      <c r="T932" s="95"/>
      <c r="U932" s="95"/>
      <c r="V932" s="95"/>
      <c r="W932" s="95"/>
      <c r="X932" s="95"/>
      <c r="Y932" s="95"/>
      <c r="Z932" s="95"/>
    </row>
    <row r="933" spans="1:26" ht="12.75" customHeight="1">
      <c r="A933" s="95"/>
      <c r="B933" s="95"/>
      <c r="C933" s="95"/>
      <c r="D933" s="95"/>
      <c r="E933" s="95"/>
      <c r="F933" s="95"/>
      <c r="G933" s="95"/>
      <c r="H933" s="95"/>
      <c r="I933" s="95"/>
      <c r="J933" s="95"/>
      <c r="K933" s="95"/>
      <c r="L933" s="95"/>
      <c r="M933" s="95"/>
      <c r="N933" s="95"/>
      <c r="O933" s="95"/>
      <c r="P933" s="95"/>
      <c r="Q933" s="95"/>
      <c r="R933" s="95"/>
      <c r="S933" s="95"/>
      <c r="T933" s="95"/>
      <c r="U933" s="95"/>
      <c r="V933" s="95"/>
      <c r="W933" s="95"/>
      <c r="X933" s="95"/>
      <c r="Y933" s="95"/>
      <c r="Z933" s="95"/>
    </row>
    <row r="934" spans="1:26" ht="12.75" customHeight="1">
      <c r="A934" s="95"/>
      <c r="B934" s="95"/>
      <c r="C934" s="95"/>
      <c r="D934" s="95"/>
      <c r="E934" s="95"/>
      <c r="F934" s="95"/>
      <c r="G934" s="95"/>
      <c r="H934" s="95"/>
      <c r="I934" s="95"/>
      <c r="J934" s="95"/>
      <c r="K934" s="95"/>
      <c r="L934" s="95"/>
      <c r="M934" s="95"/>
      <c r="N934" s="95"/>
      <c r="O934" s="95"/>
      <c r="P934" s="95"/>
      <c r="Q934" s="95"/>
      <c r="R934" s="95"/>
      <c r="S934" s="95"/>
      <c r="T934" s="95"/>
      <c r="U934" s="95"/>
      <c r="V934" s="95"/>
      <c r="W934" s="95"/>
      <c r="X934" s="95"/>
      <c r="Y934" s="95"/>
      <c r="Z934" s="95"/>
    </row>
    <row r="935" spans="1:26" ht="12.75" customHeight="1">
      <c r="A935" s="95"/>
      <c r="B935" s="95"/>
      <c r="C935" s="95"/>
      <c r="D935" s="95"/>
      <c r="E935" s="95"/>
      <c r="F935" s="95"/>
      <c r="G935" s="95"/>
      <c r="H935" s="95"/>
      <c r="I935" s="95"/>
      <c r="J935" s="95"/>
      <c r="K935" s="95"/>
      <c r="L935" s="95"/>
      <c r="M935" s="95"/>
      <c r="N935" s="95"/>
      <c r="O935" s="95"/>
      <c r="P935" s="95"/>
      <c r="Q935" s="95"/>
      <c r="R935" s="95"/>
      <c r="S935" s="95"/>
      <c r="T935" s="95"/>
      <c r="U935" s="95"/>
      <c r="V935" s="95"/>
      <c r="W935" s="95"/>
      <c r="X935" s="95"/>
      <c r="Y935" s="95"/>
      <c r="Z935" s="95"/>
    </row>
    <row r="936" spans="1:26" ht="12.75" customHeight="1">
      <c r="A936" s="95"/>
      <c r="B936" s="95"/>
      <c r="C936" s="95"/>
      <c r="D936" s="95"/>
      <c r="E936" s="95"/>
      <c r="F936" s="95"/>
      <c r="G936" s="95"/>
      <c r="H936" s="95"/>
      <c r="I936" s="95"/>
      <c r="J936" s="95"/>
      <c r="K936" s="95"/>
      <c r="L936" s="95"/>
      <c r="M936" s="95"/>
      <c r="N936" s="95"/>
      <c r="O936" s="95"/>
      <c r="P936" s="95"/>
      <c r="Q936" s="95"/>
      <c r="R936" s="95"/>
      <c r="S936" s="95"/>
      <c r="T936" s="95"/>
      <c r="U936" s="95"/>
      <c r="V936" s="95"/>
      <c r="W936" s="95"/>
      <c r="X936" s="95"/>
      <c r="Y936" s="95"/>
      <c r="Z936" s="95"/>
    </row>
    <row r="937" spans="1:26" ht="12.75" customHeight="1">
      <c r="A937" s="95"/>
      <c r="B937" s="95"/>
      <c r="C937" s="95"/>
      <c r="D937" s="95"/>
      <c r="E937" s="95"/>
      <c r="F937" s="95"/>
      <c r="G937" s="95"/>
      <c r="H937" s="95"/>
      <c r="I937" s="95"/>
      <c r="J937" s="95"/>
      <c r="K937" s="95"/>
      <c r="L937" s="95"/>
      <c r="M937" s="95"/>
      <c r="N937" s="95"/>
      <c r="O937" s="95"/>
      <c r="P937" s="95"/>
      <c r="Q937" s="95"/>
      <c r="R937" s="95"/>
      <c r="S937" s="95"/>
      <c r="T937" s="95"/>
      <c r="U937" s="95"/>
      <c r="V937" s="95"/>
      <c r="W937" s="95"/>
      <c r="X937" s="95"/>
      <c r="Y937" s="95"/>
      <c r="Z937" s="95"/>
    </row>
    <row r="938" spans="1:26" ht="12.75" customHeight="1">
      <c r="A938" s="95"/>
      <c r="B938" s="95"/>
      <c r="C938" s="95"/>
      <c r="D938" s="95"/>
      <c r="E938" s="95"/>
      <c r="F938" s="95"/>
      <c r="G938" s="95"/>
      <c r="H938" s="95"/>
      <c r="I938" s="95"/>
      <c r="J938" s="95"/>
      <c r="K938" s="95"/>
      <c r="L938" s="95"/>
      <c r="M938" s="95"/>
      <c r="N938" s="95"/>
      <c r="O938" s="95"/>
      <c r="P938" s="95"/>
      <c r="Q938" s="95"/>
      <c r="R938" s="95"/>
      <c r="S938" s="95"/>
      <c r="T938" s="95"/>
      <c r="U938" s="95"/>
      <c r="V938" s="95"/>
      <c r="W938" s="95"/>
      <c r="X938" s="95"/>
      <c r="Y938" s="95"/>
      <c r="Z938" s="95"/>
    </row>
    <row r="939" spans="1:26" ht="12.75" customHeight="1">
      <c r="A939" s="95"/>
      <c r="B939" s="95"/>
      <c r="C939" s="95"/>
      <c r="D939" s="95"/>
      <c r="E939" s="95"/>
      <c r="F939" s="95"/>
      <c r="G939" s="95"/>
      <c r="H939" s="95"/>
      <c r="I939" s="95"/>
      <c r="J939" s="95"/>
      <c r="K939" s="95"/>
      <c r="L939" s="95"/>
      <c r="M939" s="95"/>
      <c r="N939" s="95"/>
      <c r="O939" s="95"/>
      <c r="P939" s="95"/>
      <c r="Q939" s="95"/>
      <c r="R939" s="95"/>
      <c r="S939" s="95"/>
      <c r="T939" s="95"/>
      <c r="U939" s="95"/>
      <c r="V939" s="95"/>
      <c r="W939" s="95"/>
      <c r="X939" s="95"/>
      <c r="Y939" s="95"/>
      <c r="Z939" s="95"/>
    </row>
    <row r="940" spans="1:26" ht="12.75" customHeight="1">
      <c r="A940" s="95"/>
      <c r="B940" s="95"/>
      <c r="C940" s="95"/>
      <c r="D940" s="95"/>
      <c r="E940" s="95"/>
      <c r="F940" s="95"/>
      <c r="G940" s="95"/>
      <c r="H940" s="95"/>
      <c r="I940" s="95"/>
      <c r="J940" s="95"/>
      <c r="K940" s="95"/>
      <c r="L940" s="95"/>
      <c r="M940" s="95"/>
      <c r="N940" s="95"/>
      <c r="O940" s="95"/>
      <c r="P940" s="95"/>
      <c r="Q940" s="95"/>
      <c r="R940" s="95"/>
      <c r="S940" s="95"/>
      <c r="T940" s="95"/>
      <c r="U940" s="95"/>
      <c r="V940" s="95"/>
      <c r="W940" s="95"/>
      <c r="X940" s="95"/>
      <c r="Y940" s="95"/>
      <c r="Z940" s="95"/>
    </row>
    <row r="941" spans="1:26" ht="12.75" customHeight="1">
      <c r="A941" s="95"/>
      <c r="B941" s="95"/>
      <c r="C941" s="95"/>
      <c r="D941" s="95"/>
      <c r="E941" s="95"/>
      <c r="F941" s="95"/>
      <c r="G941" s="95"/>
      <c r="H941" s="95"/>
      <c r="I941" s="95"/>
      <c r="J941" s="95"/>
      <c r="K941" s="95"/>
      <c r="L941" s="95"/>
      <c r="M941" s="95"/>
      <c r="N941" s="95"/>
      <c r="O941" s="95"/>
      <c r="P941" s="95"/>
      <c r="Q941" s="95"/>
      <c r="R941" s="95"/>
      <c r="S941" s="95"/>
      <c r="T941" s="95"/>
      <c r="U941" s="95"/>
      <c r="V941" s="95"/>
      <c r="W941" s="95"/>
      <c r="X941" s="95"/>
      <c r="Y941" s="95"/>
      <c r="Z941" s="95"/>
    </row>
    <row r="942" spans="1:26" ht="12.75" customHeight="1">
      <c r="A942" s="95"/>
      <c r="B942" s="95"/>
      <c r="C942" s="95"/>
      <c r="D942" s="95"/>
      <c r="E942" s="95"/>
      <c r="F942" s="95"/>
      <c r="G942" s="95"/>
      <c r="H942" s="95"/>
      <c r="I942" s="95"/>
      <c r="J942" s="95"/>
      <c r="K942" s="95"/>
      <c r="L942" s="95"/>
      <c r="M942" s="95"/>
      <c r="N942" s="95"/>
      <c r="O942" s="95"/>
      <c r="P942" s="95"/>
      <c r="Q942" s="95"/>
      <c r="R942" s="95"/>
      <c r="S942" s="95"/>
      <c r="T942" s="95"/>
      <c r="U942" s="95"/>
      <c r="V942" s="95"/>
      <c r="W942" s="95"/>
      <c r="X942" s="95"/>
      <c r="Y942" s="95"/>
      <c r="Z942" s="95"/>
    </row>
    <row r="943" spans="1:26" ht="12.75" customHeight="1">
      <c r="A943" s="95"/>
      <c r="B943" s="95"/>
      <c r="C943" s="95"/>
      <c r="D943" s="95"/>
      <c r="E943" s="95"/>
      <c r="F943" s="95"/>
      <c r="G943" s="95"/>
      <c r="H943" s="95"/>
      <c r="I943" s="95"/>
      <c r="J943" s="95"/>
      <c r="K943" s="95"/>
      <c r="L943" s="95"/>
      <c r="M943" s="95"/>
      <c r="N943" s="95"/>
      <c r="O943" s="95"/>
      <c r="P943" s="95"/>
      <c r="Q943" s="95"/>
      <c r="R943" s="95"/>
      <c r="S943" s="95"/>
      <c r="T943" s="95"/>
      <c r="U943" s="95"/>
      <c r="V943" s="95"/>
      <c r="W943" s="95"/>
      <c r="X943" s="95"/>
      <c r="Y943" s="95"/>
      <c r="Z943" s="95"/>
    </row>
    <row r="944" spans="1:26" ht="12.75" customHeight="1">
      <c r="A944" s="95"/>
      <c r="B944" s="95"/>
      <c r="C944" s="95"/>
      <c r="D944" s="95"/>
      <c r="E944" s="95"/>
      <c r="F944" s="95"/>
      <c r="G944" s="95"/>
      <c r="H944" s="95"/>
      <c r="I944" s="95"/>
      <c r="J944" s="95"/>
      <c r="K944" s="95"/>
      <c r="L944" s="95"/>
      <c r="M944" s="95"/>
      <c r="N944" s="95"/>
      <c r="O944" s="95"/>
      <c r="P944" s="95"/>
      <c r="Q944" s="95"/>
      <c r="R944" s="95"/>
      <c r="S944" s="95"/>
      <c r="T944" s="95"/>
      <c r="U944" s="95"/>
      <c r="V944" s="95"/>
      <c r="W944" s="95"/>
      <c r="X944" s="95"/>
      <c r="Y944" s="95"/>
      <c r="Z944" s="95"/>
    </row>
    <row r="945" spans="1:26" ht="12.75" customHeight="1">
      <c r="A945" s="95"/>
      <c r="B945" s="95"/>
      <c r="C945" s="95"/>
      <c r="D945" s="95"/>
      <c r="E945" s="95"/>
      <c r="F945" s="95"/>
      <c r="G945" s="95"/>
      <c r="H945" s="95"/>
      <c r="I945" s="95"/>
      <c r="J945" s="95"/>
      <c r="K945" s="95"/>
      <c r="L945" s="95"/>
      <c r="M945" s="95"/>
      <c r="N945" s="95"/>
      <c r="O945" s="95"/>
      <c r="P945" s="95"/>
      <c r="Q945" s="95"/>
      <c r="R945" s="95"/>
      <c r="S945" s="95"/>
      <c r="T945" s="95"/>
      <c r="U945" s="95"/>
      <c r="V945" s="95"/>
      <c r="W945" s="95"/>
      <c r="X945" s="95"/>
      <c r="Y945" s="95"/>
      <c r="Z945" s="95"/>
    </row>
    <row r="946" spans="1:26" ht="12.75" customHeight="1">
      <c r="A946" s="95"/>
      <c r="B946" s="95"/>
      <c r="C946" s="95"/>
      <c r="D946" s="95"/>
      <c r="E946" s="95"/>
      <c r="F946" s="95"/>
      <c r="G946" s="95"/>
      <c r="H946" s="95"/>
      <c r="I946" s="95"/>
      <c r="J946" s="95"/>
      <c r="K946" s="95"/>
      <c r="L946" s="95"/>
      <c r="M946" s="95"/>
      <c r="N946" s="95"/>
      <c r="O946" s="95"/>
      <c r="P946" s="95"/>
      <c r="Q946" s="95"/>
      <c r="R946" s="95"/>
      <c r="S946" s="95"/>
      <c r="T946" s="95"/>
      <c r="U946" s="95"/>
      <c r="V946" s="95"/>
      <c r="W946" s="95"/>
      <c r="X946" s="95"/>
      <c r="Y946" s="95"/>
      <c r="Z946" s="95"/>
    </row>
    <row r="947" spans="1:26" ht="12.75" customHeight="1">
      <c r="A947" s="95"/>
      <c r="B947" s="95"/>
      <c r="C947" s="95"/>
      <c r="D947" s="95"/>
      <c r="E947" s="95"/>
      <c r="F947" s="95"/>
      <c r="G947" s="95"/>
      <c r="H947" s="95"/>
      <c r="I947" s="95"/>
      <c r="J947" s="95"/>
      <c r="K947" s="95"/>
      <c r="L947" s="95"/>
      <c r="M947" s="95"/>
      <c r="N947" s="95"/>
      <c r="O947" s="95"/>
      <c r="P947" s="95"/>
      <c r="Q947" s="95"/>
      <c r="R947" s="95"/>
      <c r="S947" s="95"/>
      <c r="T947" s="95"/>
      <c r="U947" s="95"/>
      <c r="V947" s="95"/>
      <c r="W947" s="95"/>
      <c r="X947" s="95"/>
      <c r="Y947" s="95"/>
      <c r="Z947" s="95"/>
    </row>
    <row r="948" spans="1:26" ht="12.75" customHeight="1">
      <c r="A948" s="95"/>
      <c r="B948" s="95"/>
      <c r="C948" s="95"/>
      <c r="D948" s="95"/>
      <c r="E948" s="95"/>
      <c r="F948" s="95"/>
      <c r="G948" s="95"/>
      <c r="H948" s="95"/>
      <c r="I948" s="95"/>
      <c r="J948" s="95"/>
      <c r="K948" s="95"/>
      <c r="L948" s="95"/>
      <c r="M948" s="95"/>
      <c r="N948" s="95"/>
      <c r="O948" s="95"/>
      <c r="P948" s="95"/>
      <c r="Q948" s="95"/>
      <c r="R948" s="95"/>
      <c r="S948" s="95"/>
      <c r="T948" s="95"/>
      <c r="U948" s="95"/>
      <c r="V948" s="95"/>
      <c r="W948" s="95"/>
      <c r="X948" s="95"/>
      <c r="Y948" s="95"/>
      <c r="Z948" s="95"/>
    </row>
    <row r="949" spans="1:26" ht="12.75" customHeight="1">
      <c r="A949" s="95"/>
      <c r="B949" s="95"/>
      <c r="C949" s="95"/>
      <c r="D949" s="95"/>
      <c r="E949" s="95"/>
      <c r="F949" s="95"/>
      <c r="G949" s="95"/>
      <c r="H949" s="95"/>
      <c r="I949" s="95"/>
      <c r="J949" s="95"/>
      <c r="K949" s="95"/>
      <c r="L949" s="95"/>
      <c r="M949" s="95"/>
      <c r="N949" s="95"/>
      <c r="O949" s="95"/>
      <c r="P949" s="95"/>
      <c r="Q949" s="95"/>
      <c r="R949" s="95"/>
      <c r="S949" s="95"/>
      <c r="T949" s="95"/>
      <c r="U949" s="95"/>
      <c r="V949" s="95"/>
      <c r="W949" s="95"/>
      <c r="X949" s="95"/>
      <c r="Y949" s="95"/>
      <c r="Z949" s="95"/>
    </row>
    <row r="950" spans="1:26" ht="12.75" customHeight="1">
      <c r="A950" s="95"/>
      <c r="B950" s="95"/>
      <c r="C950" s="95"/>
      <c r="D950" s="95"/>
      <c r="E950" s="95"/>
      <c r="F950" s="95"/>
      <c r="G950" s="95"/>
      <c r="H950" s="95"/>
      <c r="I950" s="95"/>
      <c r="J950" s="95"/>
      <c r="K950" s="95"/>
      <c r="L950" s="95"/>
      <c r="M950" s="95"/>
      <c r="N950" s="95"/>
      <c r="O950" s="95"/>
      <c r="P950" s="95"/>
      <c r="Q950" s="95"/>
      <c r="R950" s="95"/>
      <c r="S950" s="95"/>
      <c r="T950" s="95"/>
      <c r="U950" s="95"/>
      <c r="V950" s="95"/>
      <c r="W950" s="95"/>
      <c r="X950" s="95"/>
      <c r="Y950" s="95"/>
      <c r="Z950" s="95"/>
    </row>
    <row r="951" spans="1:26" ht="12.75" customHeight="1">
      <c r="A951" s="95"/>
      <c r="B951" s="95"/>
      <c r="C951" s="95"/>
      <c r="D951" s="95"/>
      <c r="E951" s="95"/>
      <c r="F951" s="95"/>
      <c r="G951" s="95"/>
      <c r="H951" s="95"/>
      <c r="I951" s="95"/>
      <c r="J951" s="95"/>
      <c r="K951" s="95"/>
      <c r="L951" s="95"/>
      <c r="M951" s="95"/>
      <c r="N951" s="95"/>
      <c r="O951" s="95"/>
      <c r="P951" s="95"/>
      <c r="Q951" s="95"/>
      <c r="R951" s="95"/>
      <c r="S951" s="95"/>
      <c r="T951" s="95"/>
      <c r="U951" s="95"/>
      <c r="V951" s="95"/>
      <c r="W951" s="95"/>
      <c r="X951" s="95"/>
      <c r="Y951" s="95"/>
      <c r="Z951" s="95"/>
    </row>
    <row r="952" spans="1:26" ht="12.75" customHeight="1">
      <c r="A952" s="95"/>
      <c r="B952" s="95"/>
      <c r="C952" s="95"/>
      <c r="D952" s="95"/>
      <c r="E952" s="95"/>
      <c r="F952" s="95"/>
      <c r="G952" s="95"/>
      <c r="H952" s="95"/>
      <c r="I952" s="95"/>
      <c r="J952" s="95"/>
      <c r="K952" s="95"/>
      <c r="L952" s="95"/>
      <c r="M952" s="95"/>
      <c r="N952" s="95"/>
      <c r="O952" s="95"/>
      <c r="P952" s="95"/>
      <c r="Q952" s="95"/>
      <c r="R952" s="95"/>
      <c r="S952" s="95"/>
      <c r="T952" s="95"/>
      <c r="U952" s="95"/>
      <c r="V952" s="95"/>
      <c r="W952" s="95"/>
      <c r="X952" s="95"/>
      <c r="Y952" s="95"/>
      <c r="Z952" s="95"/>
    </row>
    <row r="953" spans="1:26" ht="12.75" customHeight="1">
      <c r="A953" s="95"/>
      <c r="B953" s="95"/>
      <c r="C953" s="95"/>
      <c r="D953" s="95"/>
      <c r="E953" s="95"/>
      <c r="F953" s="95"/>
      <c r="G953" s="95"/>
      <c r="H953" s="95"/>
      <c r="I953" s="95"/>
      <c r="J953" s="95"/>
      <c r="K953" s="95"/>
      <c r="L953" s="95"/>
      <c r="M953" s="95"/>
      <c r="N953" s="95"/>
      <c r="O953" s="95"/>
      <c r="P953" s="95"/>
      <c r="Q953" s="95"/>
      <c r="R953" s="95"/>
      <c r="S953" s="95"/>
      <c r="T953" s="95"/>
      <c r="U953" s="95"/>
      <c r="V953" s="95"/>
      <c r="W953" s="95"/>
      <c r="X953" s="95"/>
      <c r="Y953" s="95"/>
      <c r="Z953" s="95"/>
    </row>
    <row r="954" spans="1:26" ht="12.75" customHeight="1">
      <c r="A954" s="95"/>
      <c r="B954" s="95"/>
      <c r="C954" s="95"/>
      <c r="D954" s="95"/>
      <c r="E954" s="95"/>
      <c r="F954" s="95"/>
      <c r="G954" s="95"/>
      <c r="H954" s="95"/>
      <c r="I954" s="95"/>
      <c r="J954" s="95"/>
      <c r="K954" s="95"/>
      <c r="L954" s="95"/>
      <c r="M954" s="95"/>
      <c r="N954" s="95"/>
      <c r="O954" s="95"/>
      <c r="P954" s="95"/>
      <c r="Q954" s="95"/>
      <c r="R954" s="95"/>
      <c r="S954" s="95"/>
      <c r="T954" s="95"/>
      <c r="U954" s="95"/>
      <c r="V954" s="95"/>
      <c r="W954" s="95"/>
      <c r="X954" s="95"/>
      <c r="Y954" s="95"/>
      <c r="Z954" s="95"/>
    </row>
    <row r="955" spans="1:26" ht="12.75" customHeight="1">
      <c r="A955" s="95"/>
      <c r="B955" s="95"/>
      <c r="C955" s="95"/>
      <c r="D955" s="95"/>
      <c r="E955" s="95"/>
      <c r="F955" s="95"/>
      <c r="G955" s="95"/>
      <c r="H955" s="95"/>
      <c r="I955" s="95"/>
      <c r="J955" s="95"/>
      <c r="K955" s="95"/>
      <c r="L955" s="95"/>
      <c r="M955" s="95"/>
      <c r="N955" s="95"/>
      <c r="O955" s="95"/>
      <c r="P955" s="95"/>
      <c r="Q955" s="95"/>
      <c r="R955" s="95"/>
      <c r="S955" s="95"/>
      <c r="T955" s="95"/>
      <c r="U955" s="95"/>
      <c r="V955" s="95"/>
      <c r="W955" s="95"/>
      <c r="X955" s="95"/>
      <c r="Y955" s="95"/>
      <c r="Z955" s="95"/>
    </row>
    <row r="956" spans="1:26" ht="12.75" customHeight="1">
      <c r="A956" s="95"/>
      <c r="B956" s="95"/>
      <c r="C956" s="95"/>
      <c r="D956" s="95"/>
      <c r="E956" s="95"/>
      <c r="F956" s="95"/>
      <c r="G956" s="95"/>
      <c r="H956" s="95"/>
      <c r="I956" s="95"/>
      <c r="J956" s="95"/>
      <c r="K956" s="95"/>
      <c r="L956" s="95"/>
      <c r="M956" s="95"/>
      <c r="N956" s="95"/>
      <c r="O956" s="95"/>
      <c r="P956" s="95"/>
      <c r="Q956" s="95"/>
      <c r="R956" s="95"/>
      <c r="S956" s="95"/>
      <c r="T956" s="95"/>
      <c r="U956" s="95"/>
      <c r="V956" s="95"/>
      <c r="W956" s="95"/>
      <c r="X956" s="95"/>
      <c r="Y956" s="95"/>
      <c r="Z956" s="95"/>
    </row>
    <row r="957" spans="1:26" ht="12.75" customHeight="1">
      <c r="A957" s="95"/>
      <c r="B957" s="95"/>
      <c r="C957" s="95"/>
      <c r="D957" s="95"/>
      <c r="E957" s="95"/>
      <c r="F957" s="95"/>
      <c r="G957" s="95"/>
      <c r="H957" s="95"/>
      <c r="I957" s="95"/>
      <c r="J957" s="95"/>
      <c r="K957" s="95"/>
      <c r="L957" s="95"/>
      <c r="M957" s="95"/>
      <c r="N957" s="95"/>
      <c r="O957" s="95"/>
      <c r="P957" s="95"/>
      <c r="Q957" s="95"/>
      <c r="R957" s="95"/>
      <c r="S957" s="95"/>
      <c r="T957" s="95"/>
      <c r="U957" s="95"/>
      <c r="V957" s="95"/>
      <c r="W957" s="95"/>
      <c r="X957" s="95"/>
      <c r="Y957" s="95"/>
      <c r="Z957" s="95"/>
    </row>
    <row r="958" spans="1:26" ht="12.75" customHeight="1">
      <c r="A958" s="95"/>
      <c r="B958" s="95"/>
      <c r="C958" s="95"/>
      <c r="D958" s="95"/>
      <c r="E958" s="95"/>
      <c r="F958" s="95"/>
      <c r="G958" s="95"/>
      <c r="H958" s="95"/>
      <c r="I958" s="95"/>
      <c r="J958" s="95"/>
      <c r="K958" s="95"/>
      <c r="L958" s="95"/>
      <c r="M958" s="95"/>
      <c r="N958" s="95"/>
      <c r="O958" s="95"/>
      <c r="P958" s="95"/>
      <c r="Q958" s="95"/>
      <c r="R958" s="95"/>
      <c r="S958" s="95"/>
      <c r="T958" s="95"/>
      <c r="U958" s="95"/>
      <c r="V958" s="95"/>
      <c r="W958" s="95"/>
      <c r="X958" s="95"/>
      <c r="Y958" s="95"/>
      <c r="Z958" s="95"/>
    </row>
    <row r="959" spans="1:26" ht="12.75" customHeight="1">
      <c r="A959" s="95"/>
      <c r="B959" s="95"/>
      <c r="C959" s="95"/>
      <c r="D959" s="95"/>
      <c r="E959" s="95"/>
      <c r="F959" s="95"/>
      <c r="G959" s="95"/>
      <c r="H959" s="95"/>
      <c r="I959" s="95"/>
      <c r="J959" s="95"/>
      <c r="K959" s="95"/>
      <c r="L959" s="95"/>
      <c r="M959" s="95"/>
      <c r="N959" s="95"/>
      <c r="O959" s="95"/>
      <c r="P959" s="95"/>
      <c r="Q959" s="95"/>
      <c r="R959" s="95"/>
      <c r="S959" s="95"/>
      <c r="T959" s="95"/>
      <c r="U959" s="95"/>
      <c r="V959" s="95"/>
      <c r="W959" s="95"/>
      <c r="X959" s="95"/>
      <c r="Y959" s="95"/>
      <c r="Z959" s="95"/>
    </row>
    <row r="960" spans="1:26" ht="12.75" customHeight="1">
      <c r="A960" s="95"/>
      <c r="B960" s="95"/>
      <c r="C960" s="95"/>
      <c r="D960" s="95"/>
      <c r="E960" s="95"/>
      <c r="F960" s="95"/>
      <c r="G960" s="95"/>
      <c r="H960" s="95"/>
      <c r="I960" s="95"/>
      <c r="J960" s="95"/>
      <c r="K960" s="95"/>
      <c r="L960" s="95"/>
      <c r="M960" s="95"/>
      <c r="N960" s="95"/>
      <c r="O960" s="95"/>
      <c r="P960" s="95"/>
      <c r="Q960" s="95"/>
      <c r="R960" s="95"/>
      <c r="S960" s="95"/>
      <c r="T960" s="95"/>
      <c r="U960" s="95"/>
      <c r="V960" s="95"/>
      <c r="W960" s="95"/>
      <c r="X960" s="95"/>
      <c r="Y960" s="95"/>
      <c r="Z960" s="95"/>
    </row>
    <row r="961" spans="1:26" ht="12.75" customHeight="1">
      <c r="A961" s="95"/>
      <c r="B961" s="95"/>
      <c r="C961" s="95"/>
      <c r="D961" s="95"/>
      <c r="E961" s="95"/>
      <c r="F961" s="95"/>
      <c r="G961" s="95"/>
      <c r="H961" s="95"/>
      <c r="I961" s="95"/>
      <c r="J961" s="95"/>
      <c r="K961" s="95"/>
      <c r="L961" s="95"/>
      <c r="M961" s="95"/>
      <c r="N961" s="95"/>
      <c r="O961" s="95"/>
      <c r="P961" s="95"/>
      <c r="Q961" s="95"/>
      <c r="R961" s="95"/>
      <c r="S961" s="95"/>
      <c r="T961" s="95"/>
      <c r="U961" s="95"/>
      <c r="V961" s="95"/>
      <c r="W961" s="95"/>
      <c r="X961" s="95"/>
      <c r="Y961" s="95"/>
      <c r="Z961" s="95"/>
    </row>
    <row r="962" spans="1:26" ht="12.75" customHeight="1">
      <c r="A962" s="95"/>
      <c r="B962" s="95"/>
      <c r="C962" s="95"/>
      <c r="D962" s="95"/>
      <c r="E962" s="95"/>
      <c r="F962" s="95"/>
      <c r="G962" s="95"/>
      <c r="H962" s="95"/>
      <c r="I962" s="95"/>
      <c r="J962" s="95"/>
      <c r="K962" s="95"/>
      <c r="L962" s="95"/>
      <c r="M962" s="95"/>
      <c r="N962" s="95"/>
      <c r="O962" s="95"/>
      <c r="P962" s="95"/>
      <c r="Q962" s="95"/>
      <c r="R962" s="95"/>
      <c r="S962" s="95"/>
      <c r="T962" s="95"/>
      <c r="U962" s="95"/>
      <c r="V962" s="95"/>
      <c r="W962" s="95"/>
      <c r="X962" s="95"/>
      <c r="Y962" s="95"/>
      <c r="Z962" s="95"/>
    </row>
    <row r="963" spans="1:26" ht="12.75" customHeight="1">
      <c r="A963" s="95"/>
      <c r="B963" s="95"/>
      <c r="C963" s="95"/>
      <c r="D963" s="95"/>
      <c r="E963" s="95"/>
      <c r="F963" s="95"/>
      <c r="G963" s="95"/>
      <c r="H963" s="95"/>
      <c r="I963" s="95"/>
      <c r="J963" s="95"/>
      <c r="K963" s="95"/>
      <c r="L963" s="95"/>
      <c r="M963" s="95"/>
      <c r="N963" s="95"/>
      <c r="O963" s="95"/>
      <c r="P963" s="95"/>
      <c r="Q963" s="95"/>
      <c r="R963" s="95"/>
      <c r="S963" s="95"/>
      <c r="T963" s="95"/>
      <c r="U963" s="95"/>
      <c r="V963" s="95"/>
      <c r="W963" s="95"/>
      <c r="X963" s="95"/>
      <c r="Y963" s="95"/>
      <c r="Z963" s="95"/>
    </row>
    <row r="964" spans="1:26" ht="12.75" customHeight="1">
      <c r="A964" s="95"/>
      <c r="B964" s="95"/>
      <c r="C964" s="95"/>
      <c r="D964" s="95"/>
      <c r="E964" s="95"/>
      <c r="F964" s="95"/>
      <c r="G964" s="95"/>
      <c r="H964" s="95"/>
      <c r="I964" s="95"/>
      <c r="J964" s="95"/>
      <c r="K964" s="95"/>
      <c r="L964" s="95"/>
      <c r="M964" s="95"/>
      <c r="N964" s="95"/>
      <c r="O964" s="95"/>
      <c r="P964" s="95"/>
      <c r="Q964" s="95"/>
      <c r="R964" s="95"/>
      <c r="S964" s="95"/>
      <c r="T964" s="95"/>
      <c r="U964" s="95"/>
      <c r="V964" s="95"/>
      <c r="W964" s="95"/>
      <c r="X964" s="95"/>
      <c r="Y964" s="95"/>
      <c r="Z964" s="95"/>
    </row>
    <row r="965" spans="1:26" ht="12.75" customHeight="1">
      <c r="A965" s="95"/>
      <c r="B965" s="95"/>
      <c r="C965" s="95"/>
      <c r="D965" s="95"/>
      <c r="E965" s="95"/>
      <c r="F965" s="95"/>
      <c r="G965" s="95"/>
      <c r="H965" s="95"/>
      <c r="I965" s="95"/>
      <c r="J965" s="95"/>
      <c r="K965" s="95"/>
      <c r="L965" s="95"/>
      <c r="M965" s="95"/>
      <c r="N965" s="95"/>
      <c r="O965" s="95"/>
      <c r="P965" s="95"/>
      <c r="Q965" s="95"/>
      <c r="R965" s="95"/>
      <c r="S965" s="95"/>
      <c r="T965" s="95"/>
      <c r="U965" s="95"/>
      <c r="V965" s="95"/>
      <c r="W965" s="95"/>
      <c r="X965" s="95"/>
      <c r="Y965" s="95"/>
      <c r="Z965" s="95"/>
    </row>
    <row r="966" spans="1:26" ht="12.75" customHeight="1">
      <c r="A966" s="95"/>
      <c r="B966" s="95"/>
      <c r="C966" s="95"/>
      <c r="D966" s="95"/>
      <c r="E966" s="95"/>
      <c r="F966" s="95"/>
      <c r="G966" s="95"/>
      <c r="H966" s="95"/>
      <c r="I966" s="95"/>
      <c r="J966" s="95"/>
      <c r="K966" s="95"/>
      <c r="L966" s="95"/>
      <c r="M966" s="95"/>
      <c r="N966" s="95"/>
      <c r="O966" s="95"/>
      <c r="P966" s="95"/>
      <c r="Q966" s="95"/>
      <c r="R966" s="95"/>
      <c r="S966" s="95"/>
      <c r="T966" s="95"/>
      <c r="U966" s="95"/>
      <c r="V966" s="95"/>
      <c r="W966" s="95"/>
      <c r="X966" s="95"/>
      <c r="Y966" s="95"/>
      <c r="Z966" s="95"/>
    </row>
    <row r="967" spans="1:26" ht="12.75" customHeight="1">
      <c r="A967" s="95"/>
      <c r="B967" s="95"/>
      <c r="C967" s="95"/>
      <c r="D967" s="95"/>
      <c r="E967" s="95"/>
      <c r="F967" s="95"/>
      <c r="G967" s="95"/>
      <c r="H967" s="95"/>
      <c r="I967" s="95"/>
      <c r="J967" s="95"/>
      <c r="K967" s="95"/>
      <c r="L967" s="95"/>
      <c r="M967" s="95"/>
      <c r="N967" s="95"/>
      <c r="O967" s="95"/>
      <c r="P967" s="95"/>
      <c r="Q967" s="95"/>
      <c r="R967" s="95"/>
      <c r="S967" s="95"/>
      <c r="T967" s="95"/>
      <c r="U967" s="95"/>
      <c r="V967" s="95"/>
      <c r="W967" s="95"/>
      <c r="X967" s="95"/>
      <c r="Y967" s="95"/>
      <c r="Z967" s="95"/>
    </row>
    <row r="968" spans="1:26" ht="12.75" customHeight="1">
      <c r="A968" s="95"/>
      <c r="B968" s="95"/>
      <c r="C968" s="95"/>
      <c r="D968" s="95"/>
      <c r="E968" s="95"/>
      <c r="F968" s="95"/>
      <c r="G968" s="95"/>
      <c r="H968" s="95"/>
      <c r="I968" s="95"/>
      <c r="J968" s="95"/>
      <c r="K968" s="95"/>
      <c r="L968" s="95"/>
      <c r="M968" s="95"/>
      <c r="N968" s="95"/>
      <c r="O968" s="95"/>
      <c r="P968" s="95"/>
      <c r="Q968" s="95"/>
      <c r="R968" s="95"/>
      <c r="S968" s="95"/>
      <c r="T968" s="95"/>
      <c r="U968" s="95"/>
      <c r="V968" s="95"/>
      <c r="W968" s="95"/>
      <c r="X968" s="95"/>
      <c r="Y968" s="95"/>
      <c r="Z968" s="95"/>
    </row>
    <row r="969" spans="1:26" ht="12.75" customHeight="1">
      <c r="A969" s="95"/>
      <c r="B969" s="95"/>
      <c r="C969" s="95"/>
      <c r="D969" s="95"/>
      <c r="E969" s="95"/>
      <c r="F969" s="95"/>
      <c r="G969" s="95"/>
      <c r="H969" s="95"/>
      <c r="I969" s="95"/>
      <c r="J969" s="95"/>
      <c r="K969" s="95"/>
      <c r="L969" s="95"/>
      <c r="M969" s="95"/>
      <c r="N969" s="95"/>
      <c r="O969" s="95"/>
      <c r="P969" s="95"/>
      <c r="Q969" s="95"/>
      <c r="R969" s="95"/>
      <c r="S969" s="95"/>
      <c r="T969" s="95"/>
      <c r="U969" s="95"/>
      <c r="V969" s="95"/>
      <c r="W969" s="95"/>
      <c r="X969" s="95"/>
      <c r="Y969" s="95"/>
      <c r="Z969" s="95"/>
    </row>
    <row r="970" spans="1:26" ht="12.75" customHeight="1">
      <c r="A970" s="95"/>
      <c r="B970" s="95"/>
      <c r="C970" s="95"/>
      <c r="D970" s="95"/>
      <c r="E970" s="95"/>
      <c r="F970" s="95"/>
      <c r="G970" s="95"/>
      <c r="H970" s="95"/>
      <c r="I970" s="95"/>
      <c r="J970" s="95"/>
      <c r="K970" s="95"/>
      <c r="L970" s="95"/>
      <c r="M970" s="95"/>
      <c r="N970" s="95"/>
      <c r="O970" s="95"/>
      <c r="P970" s="95"/>
      <c r="Q970" s="95"/>
      <c r="R970" s="95"/>
      <c r="S970" s="95"/>
      <c r="T970" s="95"/>
      <c r="U970" s="95"/>
      <c r="V970" s="95"/>
      <c r="W970" s="95"/>
      <c r="X970" s="95"/>
      <c r="Y970" s="95"/>
      <c r="Z970" s="95"/>
    </row>
    <row r="971" spans="1:26" ht="12.75" customHeight="1">
      <c r="A971" s="95"/>
      <c r="B971" s="95"/>
      <c r="C971" s="95"/>
      <c r="D971" s="95"/>
      <c r="E971" s="95"/>
      <c r="F971" s="95"/>
      <c r="G971" s="95"/>
      <c r="H971" s="95"/>
      <c r="I971" s="95"/>
      <c r="J971" s="95"/>
      <c r="K971" s="95"/>
      <c r="L971" s="95"/>
      <c r="M971" s="95"/>
      <c r="N971" s="95"/>
      <c r="O971" s="95"/>
      <c r="P971" s="95"/>
      <c r="Q971" s="95"/>
      <c r="R971" s="95"/>
      <c r="S971" s="95"/>
      <c r="T971" s="95"/>
      <c r="U971" s="95"/>
      <c r="V971" s="95"/>
      <c r="W971" s="95"/>
      <c r="X971" s="95"/>
      <c r="Y971" s="95"/>
      <c r="Z971" s="95"/>
    </row>
    <row r="972" spans="1:26" ht="12.75" customHeight="1">
      <c r="A972" s="95"/>
      <c r="B972" s="95"/>
      <c r="C972" s="95"/>
      <c r="D972" s="95"/>
      <c r="E972" s="95"/>
      <c r="F972" s="95"/>
      <c r="G972" s="95"/>
      <c r="H972" s="95"/>
      <c r="I972" s="95"/>
      <c r="J972" s="95"/>
      <c r="K972" s="95"/>
      <c r="L972" s="95"/>
      <c r="M972" s="95"/>
      <c r="N972" s="95"/>
      <c r="O972" s="95"/>
      <c r="P972" s="95"/>
      <c r="Q972" s="95"/>
      <c r="R972" s="95"/>
      <c r="S972" s="95"/>
      <c r="T972" s="95"/>
      <c r="U972" s="95"/>
      <c r="V972" s="95"/>
      <c r="W972" s="95"/>
      <c r="X972" s="95"/>
      <c r="Y972" s="95"/>
      <c r="Z972" s="95"/>
    </row>
    <row r="973" spans="1:26" ht="12.75" customHeight="1">
      <c r="A973" s="95"/>
      <c r="B973" s="95"/>
      <c r="C973" s="95"/>
      <c r="D973" s="95"/>
      <c r="E973" s="95"/>
      <c r="F973" s="95"/>
      <c r="G973" s="95"/>
      <c r="H973" s="95"/>
      <c r="I973" s="95"/>
      <c r="J973" s="95"/>
      <c r="K973" s="95"/>
      <c r="L973" s="95"/>
      <c r="M973" s="95"/>
      <c r="N973" s="95"/>
      <c r="O973" s="95"/>
      <c r="P973" s="95"/>
      <c r="Q973" s="95"/>
      <c r="R973" s="95"/>
      <c r="S973" s="95"/>
      <c r="T973" s="95"/>
      <c r="U973" s="95"/>
      <c r="V973" s="95"/>
      <c r="W973" s="95"/>
      <c r="X973" s="95"/>
      <c r="Y973" s="95"/>
      <c r="Z973" s="95"/>
    </row>
    <row r="974" spans="1:26" ht="12.75" customHeight="1">
      <c r="A974" s="95"/>
      <c r="B974" s="95"/>
      <c r="C974" s="95"/>
      <c r="D974" s="95"/>
      <c r="E974" s="95"/>
      <c r="F974" s="95"/>
      <c r="G974" s="95"/>
      <c r="H974" s="95"/>
      <c r="I974" s="95"/>
      <c r="J974" s="95"/>
      <c r="K974" s="95"/>
      <c r="L974" s="95"/>
      <c r="M974" s="95"/>
      <c r="N974" s="95"/>
      <c r="O974" s="95"/>
      <c r="P974" s="95"/>
      <c r="Q974" s="95"/>
      <c r="R974" s="95"/>
      <c r="S974" s="95"/>
      <c r="T974" s="95"/>
      <c r="U974" s="95"/>
      <c r="V974" s="95"/>
      <c r="W974" s="95"/>
      <c r="X974" s="95"/>
      <c r="Y974" s="95"/>
      <c r="Z974" s="95"/>
    </row>
    <row r="975" spans="1:26" ht="12.75" customHeight="1">
      <c r="A975" s="95"/>
      <c r="B975" s="95"/>
      <c r="C975" s="95"/>
      <c r="D975" s="95"/>
      <c r="E975" s="95"/>
      <c r="F975" s="95"/>
      <c r="G975" s="95"/>
      <c r="H975" s="95"/>
      <c r="I975" s="95"/>
      <c r="J975" s="95"/>
      <c r="K975" s="95"/>
      <c r="L975" s="95"/>
      <c r="M975" s="95"/>
      <c r="N975" s="95"/>
      <c r="O975" s="95"/>
      <c r="P975" s="95"/>
      <c r="Q975" s="95"/>
      <c r="R975" s="95"/>
      <c r="S975" s="95"/>
      <c r="T975" s="95"/>
      <c r="U975" s="95"/>
      <c r="V975" s="95"/>
      <c r="W975" s="95"/>
      <c r="X975" s="95"/>
      <c r="Y975" s="95"/>
      <c r="Z975" s="95"/>
    </row>
    <row r="976" spans="1:26" ht="12.75" customHeight="1">
      <c r="A976" s="95"/>
      <c r="B976" s="95"/>
      <c r="C976" s="95"/>
      <c r="D976" s="95"/>
      <c r="E976" s="95"/>
      <c r="F976" s="95"/>
      <c r="G976" s="95"/>
      <c r="H976" s="95"/>
      <c r="I976" s="95"/>
      <c r="J976" s="95"/>
      <c r="K976" s="95"/>
      <c r="L976" s="95"/>
      <c r="M976" s="95"/>
      <c r="N976" s="95"/>
      <c r="O976" s="95"/>
      <c r="P976" s="95"/>
      <c r="Q976" s="95"/>
      <c r="R976" s="95"/>
      <c r="S976" s="95"/>
      <c r="T976" s="95"/>
      <c r="U976" s="95"/>
      <c r="V976" s="95"/>
      <c r="W976" s="95"/>
      <c r="X976" s="95"/>
      <c r="Y976" s="95"/>
      <c r="Z976" s="95"/>
    </row>
    <row r="977" spans="1:26" ht="12.75" customHeight="1">
      <c r="A977" s="95"/>
      <c r="B977" s="95"/>
      <c r="C977" s="95"/>
      <c r="D977" s="95"/>
      <c r="E977" s="95"/>
      <c r="F977" s="95"/>
      <c r="G977" s="95"/>
      <c r="H977" s="95"/>
      <c r="I977" s="95"/>
      <c r="J977" s="95"/>
      <c r="K977" s="95"/>
      <c r="L977" s="95"/>
      <c r="M977" s="95"/>
      <c r="N977" s="95"/>
      <c r="O977" s="95"/>
      <c r="P977" s="95"/>
      <c r="Q977" s="95"/>
      <c r="R977" s="95"/>
      <c r="S977" s="95"/>
      <c r="T977" s="95"/>
      <c r="U977" s="95"/>
      <c r="V977" s="95"/>
      <c r="W977" s="95"/>
      <c r="X977" s="95"/>
      <c r="Y977" s="95"/>
      <c r="Z977" s="95"/>
    </row>
    <row r="978" spans="1:26" ht="12.75" customHeight="1">
      <c r="A978" s="95"/>
      <c r="B978" s="95"/>
      <c r="C978" s="95"/>
      <c r="D978" s="95"/>
      <c r="E978" s="95"/>
      <c r="F978" s="95"/>
      <c r="G978" s="95"/>
      <c r="H978" s="95"/>
      <c r="I978" s="95"/>
      <c r="J978" s="95"/>
      <c r="K978" s="95"/>
      <c r="L978" s="95"/>
      <c r="M978" s="95"/>
      <c r="N978" s="95"/>
      <c r="O978" s="95"/>
      <c r="P978" s="95"/>
      <c r="Q978" s="95"/>
      <c r="R978" s="95"/>
      <c r="S978" s="95"/>
      <c r="T978" s="95"/>
      <c r="U978" s="95"/>
      <c r="V978" s="95"/>
      <c r="W978" s="95"/>
      <c r="X978" s="95"/>
      <c r="Y978" s="95"/>
      <c r="Z978" s="95"/>
    </row>
    <row r="979" spans="1:26" ht="12.75" customHeight="1">
      <c r="A979" s="95"/>
      <c r="B979" s="95"/>
      <c r="C979" s="95"/>
      <c r="D979" s="95"/>
      <c r="E979" s="95"/>
      <c r="F979" s="95"/>
      <c r="G979" s="95"/>
      <c r="H979" s="95"/>
      <c r="I979" s="95"/>
      <c r="J979" s="95"/>
      <c r="K979" s="95"/>
      <c r="L979" s="95"/>
      <c r="M979" s="95"/>
      <c r="N979" s="95"/>
      <c r="O979" s="95"/>
      <c r="P979" s="95"/>
      <c r="Q979" s="95"/>
      <c r="R979" s="95"/>
      <c r="S979" s="95"/>
      <c r="T979" s="95"/>
      <c r="U979" s="95"/>
      <c r="V979" s="95"/>
      <c r="W979" s="95"/>
      <c r="X979" s="95"/>
      <c r="Y979" s="95"/>
      <c r="Z979" s="95"/>
    </row>
    <row r="980" spans="1:26" ht="12.75" customHeight="1">
      <c r="A980" s="95"/>
      <c r="B980" s="95"/>
      <c r="C980" s="95"/>
      <c r="D980" s="95"/>
      <c r="E980" s="95"/>
      <c r="F980" s="95"/>
      <c r="G980" s="95"/>
      <c r="H980" s="95"/>
      <c r="I980" s="95"/>
      <c r="J980" s="95"/>
      <c r="K980" s="95"/>
      <c r="L980" s="95"/>
      <c r="M980" s="95"/>
      <c r="N980" s="95"/>
      <c r="O980" s="95"/>
      <c r="P980" s="95"/>
      <c r="Q980" s="95"/>
      <c r="R980" s="95"/>
      <c r="S980" s="95"/>
      <c r="T980" s="95"/>
      <c r="U980" s="95"/>
      <c r="V980" s="95"/>
      <c r="W980" s="95"/>
      <c r="X980" s="95"/>
      <c r="Y980" s="95"/>
      <c r="Z980" s="95"/>
    </row>
    <row r="981" spans="1:26" ht="12.75" customHeight="1">
      <c r="A981" s="95"/>
      <c r="B981" s="95"/>
      <c r="C981" s="95"/>
      <c r="D981" s="95"/>
      <c r="E981" s="95"/>
      <c r="F981" s="95"/>
      <c r="G981" s="95"/>
      <c r="H981" s="95"/>
      <c r="I981" s="95"/>
      <c r="J981" s="95"/>
      <c r="K981" s="95"/>
      <c r="L981" s="95"/>
      <c r="M981" s="95"/>
      <c r="N981" s="95"/>
      <c r="O981" s="95"/>
      <c r="P981" s="95"/>
      <c r="Q981" s="95"/>
      <c r="R981" s="95"/>
      <c r="S981" s="95"/>
      <c r="T981" s="95"/>
      <c r="U981" s="95"/>
      <c r="V981" s="95"/>
      <c r="W981" s="95"/>
      <c r="X981" s="95"/>
      <c r="Y981" s="95"/>
      <c r="Z981" s="95"/>
    </row>
    <row r="982" spans="1:26" ht="12.75" customHeight="1">
      <c r="A982" s="95"/>
      <c r="B982" s="95"/>
      <c r="C982" s="95"/>
      <c r="D982" s="95"/>
      <c r="E982" s="95"/>
      <c r="F982" s="95"/>
      <c r="G982" s="95"/>
      <c r="H982" s="95"/>
      <c r="I982" s="95"/>
      <c r="J982" s="95"/>
      <c r="K982" s="95"/>
      <c r="L982" s="95"/>
      <c r="M982" s="95"/>
      <c r="N982" s="95"/>
      <c r="O982" s="95"/>
      <c r="P982" s="95"/>
      <c r="Q982" s="95"/>
      <c r="R982" s="95"/>
      <c r="S982" s="95"/>
      <c r="T982" s="95"/>
      <c r="U982" s="95"/>
      <c r="V982" s="95"/>
      <c r="W982" s="95"/>
      <c r="X982" s="95"/>
      <c r="Y982" s="95"/>
      <c r="Z982" s="95"/>
    </row>
    <row r="983" spans="1:26" ht="12.75" customHeight="1">
      <c r="A983" s="95"/>
      <c r="B983" s="95"/>
      <c r="C983" s="95"/>
      <c r="D983" s="95"/>
      <c r="E983" s="95"/>
      <c r="F983" s="95"/>
      <c r="G983" s="95"/>
      <c r="H983" s="95"/>
      <c r="I983" s="95"/>
      <c r="J983" s="95"/>
      <c r="K983" s="95"/>
      <c r="L983" s="95"/>
      <c r="M983" s="95"/>
      <c r="N983" s="95"/>
      <c r="O983" s="95"/>
      <c r="P983" s="95"/>
      <c r="Q983" s="95"/>
      <c r="R983" s="95"/>
      <c r="S983" s="95"/>
      <c r="T983" s="95"/>
      <c r="U983" s="95"/>
      <c r="V983" s="95"/>
      <c r="W983" s="95"/>
      <c r="X983" s="95"/>
      <c r="Y983" s="95"/>
      <c r="Z983" s="95"/>
    </row>
    <row r="984" spans="1:26" ht="12.75" customHeight="1">
      <c r="A984" s="95"/>
      <c r="B984" s="95"/>
      <c r="C984" s="95"/>
      <c r="D984" s="95"/>
      <c r="E984" s="95"/>
      <c r="F984" s="95"/>
      <c r="G984" s="95"/>
      <c r="H984" s="95"/>
      <c r="I984" s="95"/>
      <c r="J984" s="95"/>
      <c r="K984" s="95"/>
      <c r="L984" s="95"/>
      <c r="M984" s="95"/>
      <c r="N984" s="95"/>
      <c r="O984" s="95"/>
      <c r="P984" s="95"/>
      <c r="Q984" s="95"/>
      <c r="R984" s="95"/>
      <c r="S984" s="95"/>
      <c r="T984" s="95"/>
      <c r="U984" s="95"/>
      <c r="V984" s="95"/>
      <c r="W984" s="95"/>
      <c r="X984" s="95"/>
      <c r="Y984" s="95"/>
      <c r="Z984" s="95"/>
    </row>
    <row r="985" spans="1:26" ht="12.75" customHeight="1">
      <c r="A985" s="95"/>
      <c r="B985" s="95"/>
      <c r="C985" s="95"/>
      <c r="D985" s="95"/>
      <c r="E985" s="95"/>
      <c r="F985" s="95"/>
      <c r="G985" s="95"/>
      <c r="H985" s="95"/>
      <c r="I985" s="95"/>
      <c r="J985" s="95"/>
      <c r="K985" s="95"/>
      <c r="L985" s="95"/>
      <c r="M985" s="95"/>
      <c r="N985" s="95"/>
      <c r="O985" s="95"/>
      <c r="P985" s="95"/>
      <c r="Q985" s="95"/>
      <c r="R985" s="95"/>
      <c r="S985" s="95"/>
      <c r="T985" s="95"/>
      <c r="U985" s="95"/>
      <c r="V985" s="95"/>
      <c r="W985" s="95"/>
      <c r="X985" s="95"/>
      <c r="Y985" s="95"/>
      <c r="Z985" s="95"/>
    </row>
    <row r="986" spans="1:26" ht="12.75" customHeight="1">
      <c r="A986" s="95"/>
      <c r="B986" s="95"/>
      <c r="C986" s="95"/>
      <c r="D986" s="95"/>
      <c r="E986" s="95"/>
      <c r="F986" s="95"/>
      <c r="G986" s="95"/>
      <c r="H986" s="95"/>
      <c r="I986" s="95"/>
      <c r="J986" s="95"/>
      <c r="K986" s="95"/>
      <c r="L986" s="95"/>
      <c r="M986" s="95"/>
      <c r="N986" s="95"/>
      <c r="O986" s="95"/>
      <c r="P986" s="95"/>
      <c r="Q986" s="95"/>
      <c r="R986" s="95"/>
      <c r="S986" s="95"/>
      <c r="T986" s="95"/>
      <c r="U986" s="95"/>
      <c r="V986" s="95"/>
      <c r="W986" s="95"/>
      <c r="X986" s="95"/>
      <c r="Y986" s="95"/>
      <c r="Z986" s="95"/>
    </row>
    <row r="987" spans="1:26" ht="12.75" customHeight="1">
      <c r="A987" s="95"/>
      <c r="B987" s="95"/>
      <c r="C987" s="95"/>
      <c r="D987" s="95"/>
      <c r="E987" s="95"/>
      <c r="F987" s="95"/>
      <c r="G987" s="95"/>
      <c r="H987" s="95"/>
      <c r="I987" s="95"/>
      <c r="J987" s="95"/>
      <c r="K987" s="95"/>
      <c r="L987" s="95"/>
      <c r="M987" s="95"/>
      <c r="N987" s="95"/>
      <c r="O987" s="95"/>
      <c r="P987" s="95"/>
      <c r="Q987" s="95"/>
      <c r="R987" s="95"/>
      <c r="S987" s="95"/>
      <c r="T987" s="95"/>
      <c r="U987" s="95"/>
      <c r="V987" s="95"/>
      <c r="W987" s="95"/>
      <c r="X987" s="95"/>
      <c r="Y987" s="95"/>
      <c r="Z987" s="95"/>
    </row>
    <row r="988" spans="1:26" ht="12.75" customHeight="1">
      <c r="A988" s="95"/>
      <c r="B988" s="95"/>
      <c r="C988" s="95"/>
      <c r="D988" s="95"/>
      <c r="E988" s="95"/>
      <c r="F988" s="95"/>
      <c r="G988" s="95"/>
      <c r="H988" s="95"/>
      <c r="I988" s="95"/>
      <c r="J988" s="95"/>
      <c r="K988" s="95"/>
      <c r="L988" s="95"/>
      <c r="M988" s="95"/>
      <c r="N988" s="95"/>
      <c r="O988" s="95"/>
      <c r="P988" s="95"/>
      <c r="Q988" s="95"/>
      <c r="R988" s="95"/>
      <c r="S988" s="95"/>
      <c r="T988" s="95"/>
      <c r="U988" s="95"/>
      <c r="V988" s="95"/>
      <c r="W988" s="95"/>
      <c r="X988" s="95"/>
      <c r="Y988" s="95"/>
      <c r="Z988" s="95"/>
    </row>
    <row r="989" spans="1:26" ht="12.75" customHeight="1">
      <c r="A989" s="95"/>
      <c r="B989" s="95"/>
      <c r="C989" s="95"/>
      <c r="D989" s="95"/>
      <c r="E989" s="95"/>
      <c r="F989" s="95"/>
      <c r="G989" s="95"/>
      <c r="H989" s="95"/>
      <c r="I989" s="95"/>
      <c r="J989" s="95"/>
      <c r="K989" s="95"/>
      <c r="L989" s="95"/>
      <c r="M989" s="95"/>
      <c r="N989" s="95"/>
      <c r="O989" s="95"/>
      <c r="P989" s="95"/>
      <c r="Q989" s="95"/>
      <c r="R989" s="95"/>
      <c r="S989" s="95"/>
      <c r="T989" s="95"/>
      <c r="U989" s="95"/>
      <c r="V989" s="95"/>
      <c r="W989" s="95"/>
      <c r="X989" s="95"/>
      <c r="Y989" s="95"/>
      <c r="Z989" s="95"/>
    </row>
    <row r="990" spans="1:26" ht="12.75" customHeight="1">
      <c r="A990" s="95"/>
      <c r="B990" s="95"/>
      <c r="C990" s="95"/>
      <c r="D990" s="95"/>
      <c r="E990" s="95"/>
      <c r="F990" s="95"/>
      <c r="G990" s="95"/>
      <c r="H990" s="95"/>
      <c r="I990" s="95"/>
      <c r="J990" s="95"/>
      <c r="K990" s="95"/>
      <c r="L990" s="95"/>
      <c r="M990" s="95"/>
      <c r="N990" s="95"/>
      <c r="O990" s="95"/>
      <c r="P990" s="95"/>
      <c r="Q990" s="95"/>
      <c r="R990" s="95"/>
      <c r="S990" s="95"/>
      <c r="T990" s="95"/>
      <c r="U990" s="95"/>
      <c r="V990" s="95"/>
      <c r="W990" s="95"/>
      <c r="X990" s="95"/>
      <c r="Y990" s="95"/>
      <c r="Z990" s="95"/>
    </row>
    <row r="991" spans="1:26" ht="12.75" customHeight="1">
      <c r="A991" s="95"/>
      <c r="B991" s="95"/>
      <c r="C991" s="95"/>
      <c r="D991" s="95"/>
      <c r="E991" s="95"/>
      <c r="F991" s="95"/>
      <c r="G991" s="95"/>
      <c r="H991" s="95"/>
      <c r="I991" s="95"/>
      <c r="J991" s="95"/>
      <c r="K991" s="95"/>
      <c r="L991" s="95"/>
      <c r="M991" s="95"/>
      <c r="N991" s="95"/>
      <c r="O991" s="95"/>
      <c r="P991" s="95"/>
      <c r="Q991" s="95"/>
      <c r="R991" s="95"/>
      <c r="S991" s="95"/>
      <c r="T991" s="95"/>
      <c r="U991" s="95"/>
      <c r="V991" s="95"/>
      <c r="W991" s="95"/>
      <c r="X991" s="95"/>
      <c r="Y991" s="95"/>
      <c r="Z991" s="95"/>
    </row>
    <row r="992" spans="1:26" ht="12.75" customHeight="1">
      <c r="A992" s="95"/>
      <c r="B992" s="95"/>
      <c r="C992" s="95"/>
      <c r="D992" s="95"/>
      <c r="E992" s="95"/>
      <c r="F992" s="95"/>
      <c r="G992" s="95"/>
      <c r="H992" s="95"/>
      <c r="I992" s="95"/>
      <c r="J992" s="95"/>
      <c r="K992" s="95"/>
      <c r="L992" s="95"/>
      <c r="M992" s="95"/>
      <c r="N992" s="95"/>
      <c r="O992" s="95"/>
      <c r="P992" s="95"/>
      <c r="Q992" s="95"/>
      <c r="R992" s="95"/>
      <c r="S992" s="95"/>
      <c r="T992" s="95"/>
      <c r="U992" s="95"/>
      <c r="V992" s="95"/>
      <c r="W992" s="95"/>
      <c r="X992" s="95"/>
      <c r="Y992" s="95"/>
      <c r="Z992" s="95"/>
    </row>
    <row r="993" spans="1:26" ht="12.75" customHeight="1">
      <c r="A993" s="95"/>
      <c r="B993" s="95"/>
      <c r="C993" s="95"/>
      <c r="D993" s="95"/>
      <c r="E993" s="95"/>
      <c r="F993" s="95"/>
      <c r="G993" s="95"/>
      <c r="H993" s="95"/>
      <c r="I993" s="95"/>
      <c r="J993" s="95"/>
      <c r="K993" s="95"/>
      <c r="L993" s="95"/>
      <c r="M993" s="95"/>
      <c r="N993" s="95"/>
      <c r="O993" s="95"/>
      <c r="P993" s="95"/>
      <c r="Q993" s="95"/>
      <c r="R993" s="95"/>
      <c r="S993" s="95"/>
      <c r="T993" s="95"/>
      <c r="U993" s="95"/>
      <c r="V993" s="95"/>
      <c r="W993" s="95"/>
      <c r="X993" s="95"/>
      <c r="Y993" s="95"/>
      <c r="Z993" s="95"/>
    </row>
    <row r="994" spans="1:26" ht="12.75" customHeight="1">
      <c r="A994" s="95"/>
      <c r="B994" s="95"/>
      <c r="C994" s="95"/>
      <c r="D994" s="95"/>
      <c r="E994" s="95"/>
      <c r="F994" s="95"/>
      <c r="G994" s="95"/>
      <c r="H994" s="95"/>
      <c r="I994" s="95"/>
      <c r="J994" s="95"/>
      <c r="K994" s="95"/>
      <c r="L994" s="95"/>
      <c r="M994" s="95"/>
      <c r="N994" s="95"/>
      <c r="O994" s="95"/>
      <c r="P994" s="95"/>
      <c r="Q994" s="95"/>
      <c r="R994" s="95"/>
      <c r="S994" s="95"/>
      <c r="T994" s="95"/>
      <c r="U994" s="95"/>
      <c r="V994" s="95"/>
      <c r="W994" s="95"/>
      <c r="X994" s="95"/>
      <c r="Y994" s="95"/>
      <c r="Z994" s="95"/>
    </row>
    <row r="995" spans="1:26" ht="12.75" customHeight="1">
      <c r="A995" s="95"/>
      <c r="B995" s="95"/>
      <c r="C995" s="95"/>
      <c r="D995" s="95"/>
      <c r="E995" s="95"/>
      <c r="F995" s="95"/>
      <c r="G995" s="95"/>
      <c r="H995" s="95"/>
      <c r="I995" s="95"/>
      <c r="J995" s="95"/>
      <c r="K995" s="95"/>
      <c r="L995" s="95"/>
      <c r="M995" s="95"/>
      <c r="N995" s="95"/>
      <c r="O995" s="95"/>
      <c r="P995" s="95"/>
      <c r="Q995" s="95"/>
      <c r="R995" s="95"/>
      <c r="S995" s="95"/>
      <c r="T995" s="95"/>
      <c r="U995" s="95"/>
      <c r="V995" s="95"/>
      <c r="W995" s="95"/>
      <c r="X995" s="95"/>
      <c r="Y995" s="95"/>
      <c r="Z995" s="95"/>
    </row>
    <row r="996" spans="1:26" ht="12.75" customHeight="1">
      <c r="A996" s="95"/>
      <c r="B996" s="95"/>
      <c r="C996" s="95"/>
      <c r="D996" s="95"/>
      <c r="E996" s="95"/>
      <c r="F996" s="95"/>
      <c r="G996" s="95"/>
      <c r="H996" s="95"/>
      <c r="I996" s="95"/>
      <c r="J996" s="95"/>
      <c r="K996" s="95"/>
      <c r="L996" s="95"/>
      <c r="M996" s="95"/>
      <c r="N996" s="95"/>
      <c r="O996" s="95"/>
      <c r="P996" s="95"/>
      <c r="Q996" s="95"/>
      <c r="R996" s="95"/>
      <c r="S996" s="95"/>
      <c r="T996" s="95"/>
      <c r="U996" s="95"/>
      <c r="V996" s="95"/>
      <c r="W996" s="95"/>
      <c r="X996" s="95"/>
      <c r="Y996" s="95"/>
      <c r="Z996" s="95"/>
    </row>
    <row r="997" spans="1:26" ht="12.75" customHeight="1">
      <c r="A997" s="95"/>
      <c r="B997" s="95"/>
      <c r="C997" s="95"/>
      <c r="D997" s="95"/>
      <c r="E997" s="95"/>
      <c r="F997" s="95"/>
      <c r="G997" s="95"/>
      <c r="H997" s="95"/>
      <c r="I997" s="95"/>
      <c r="J997" s="95"/>
      <c r="K997" s="95"/>
      <c r="L997" s="95"/>
      <c r="M997" s="95"/>
      <c r="N997" s="95"/>
      <c r="O997" s="95"/>
      <c r="P997" s="95"/>
      <c r="Q997" s="95"/>
      <c r="R997" s="95"/>
      <c r="S997" s="95"/>
      <c r="T997" s="95"/>
      <c r="U997" s="95"/>
      <c r="V997" s="95"/>
      <c r="W997" s="95"/>
      <c r="X997" s="95"/>
      <c r="Y997" s="95"/>
      <c r="Z997" s="95"/>
    </row>
    <row r="998" spans="1:26" ht="12.75" customHeight="1">
      <c r="A998" s="95"/>
      <c r="B998" s="95"/>
      <c r="C998" s="95"/>
      <c r="D998" s="95"/>
      <c r="E998" s="95"/>
      <c r="F998" s="95"/>
      <c r="G998" s="95"/>
      <c r="H998" s="95"/>
      <c r="I998" s="95"/>
      <c r="J998" s="95"/>
      <c r="K998" s="95"/>
      <c r="L998" s="95"/>
      <c r="M998" s="95"/>
      <c r="N998" s="95"/>
      <c r="O998" s="95"/>
      <c r="P998" s="95"/>
      <c r="Q998" s="95"/>
      <c r="R998" s="95"/>
      <c r="S998" s="95"/>
      <c r="T998" s="95"/>
      <c r="U998" s="95"/>
      <c r="V998" s="95"/>
      <c r="W998" s="95"/>
      <c r="X998" s="95"/>
      <c r="Y998" s="95"/>
      <c r="Z998" s="95"/>
    </row>
    <row r="999" spans="1:26" ht="12.75" customHeight="1">
      <c r="A999" s="95"/>
      <c r="B999" s="95"/>
      <c r="C999" s="95"/>
      <c r="D999" s="95"/>
      <c r="E999" s="95"/>
      <c r="F999" s="95"/>
      <c r="G999" s="95"/>
      <c r="H999" s="95"/>
      <c r="I999" s="95"/>
      <c r="J999" s="95"/>
      <c r="K999" s="95"/>
      <c r="L999" s="95"/>
      <c r="M999" s="95"/>
      <c r="N999" s="95"/>
      <c r="O999" s="95"/>
      <c r="P999" s="95"/>
      <c r="Q999" s="95"/>
      <c r="R999" s="95"/>
      <c r="S999" s="95"/>
      <c r="T999" s="95"/>
      <c r="U999" s="95"/>
      <c r="V999" s="95"/>
      <c r="W999" s="95"/>
      <c r="X999" s="95"/>
      <c r="Y999" s="95"/>
      <c r="Z999" s="95"/>
    </row>
    <row r="1000" spans="1:26" ht="12.75" customHeight="1">
      <c r="A1000" s="95"/>
      <c r="B1000" s="95"/>
      <c r="C1000" s="95"/>
      <c r="D1000" s="95"/>
      <c r="E1000" s="95"/>
      <c r="F1000" s="95"/>
      <c r="G1000" s="95"/>
      <c r="H1000" s="95"/>
      <c r="I1000" s="95"/>
      <c r="J1000" s="95"/>
      <c r="K1000" s="95"/>
      <c r="L1000" s="95"/>
      <c r="M1000" s="95"/>
      <c r="N1000" s="95"/>
      <c r="O1000" s="95"/>
      <c r="P1000" s="95"/>
      <c r="Q1000" s="95"/>
      <c r="R1000" s="95"/>
      <c r="S1000" s="95"/>
      <c r="T1000" s="95"/>
      <c r="U1000" s="95"/>
      <c r="V1000" s="95"/>
      <c r="W1000" s="95"/>
      <c r="X1000" s="95"/>
      <c r="Y1000" s="95"/>
      <c r="Z1000" s="95"/>
    </row>
  </sheetData>
  <mergeCells count="11">
    <mergeCell ref="F19:M19"/>
    <mergeCell ref="F20:M20"/>
    <mergeCell ref="C21:D21"/>
    <mergeCell ref="F21:M21"/>
    <mergeCell ref="E3:E4"/>
    <mergeCell ref="F3:M4"/>
    <mergeCell ref="F5:M5"/>
    <mergeCell ref="I7:K7"/>
    <mergeCell ref="C17:M17"/>
    <mergeCell ref="C19:D19"/>
    <mergeCell ref="C20:D20"/>
  </mergeCells>
  <conditionalFormatting sqref="G25 G27 G29 G31 G33">
    <cfRule type="cellIs" dxfId="9" priority="10" operator="between">
      <formula>0.76</formula>
      <formula>1</formula>
    </cfRule>
    <cfRule type="cellIs" dxfId="8" priority="11" operator="between">
      <formula>0.51</formula>
      <formula>0.75</formula>
    </cfRule>
    <cfRule type="cellIs" dxfId="7" priority="12" operator="between">
      <formula>0.26</formula>
      <formula>0.5</formula>
    </cfRule>
  </conditionalFormatting>
  <conditionalFormatting sqref="K25 K27 K29 K31 K33">
    <cfRule type="cellIs" dxfId="6" priority="1" operator="between">
      <formula>0.76</formula>
      <formula>1</formula>
    </cfRule>
    <cfRule type="cellIs" dxfId="5" priority="2" operator="between">
      <formula>0.51</formula>
      <formula>0.75</formula>
    </cfRule>
    <cfRule type="cellIs" dxfId="4" priority="3" operator="between">
      <formula>0.26</formula>
      <formula>0.5</formula>
    </cfRule>
  </conditionalFormatting>
  <conditionalFormatting sqref="M7">
    <cfRule type="cellIs" dxfId="3" priority="28" operator="between">
      <formula>0.76</formula>
      <formula>1</formula>
    </cfRule>
    <cfRule type="cellIs" dxfId="2" priority="29" operator="between">
      <formula>0.51</formula>
      <formula>0.75</formula>
    </cfRule>
    <cfRule type="cellIs" dxfId="1" priority="30" operator="between">
      <formula>0.26</formula>
      <formula>0.5</formula>
    </cfRule>
    <cfRule type="cellIs" dxfId="0" priority="31" operator="between">
      <formula>0</formula>
      <formula>0.25</formula>
    </cfRule>
  </conditionalFormatting>
  <dataValidations count="2">
    <dataValidation type="list" allowBlank="1" showErrorMessage="1" sqref="E19" xr:uid="{00000000-0002-0000-0800-000000000000}">
      <formula1>"Si,No,En proceso"</formula1>
    </dataValidation>
    <dataValidation type="list" allowBlank="1" showErrorMessage="1" sqref="N19:O20 E20:E21" xr:uid="{00000000-0002-0000-0800-000001000000}">
      <formula1>"Si,No"</formula1>
    </dataValidation>
  </dataValidations>
  <pageMargins left="0.7" right="0.7" top="0.75" bottom="0.75" header="0" footer="0"/>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1000"/>
  <sheetViews>
    <sheetView workbookViewId="0"/>
  </sheetViews>
  <sheetFormatPr baseColWidth="10" defaultColWidth="12.5" defaultRowHeight="15" customHeight="1"/>
  <cols>
    <col min="1" max="1" width="11.5" customWidth="1"/>
    <col min="2" max="4" width="22.33203125" customWidth="1"/>
    <col min="5" max="5" width="34.5" customWidth="1"/>
    <col min="6" max="6" width="36.5" customWidth="1"/>
    <col min="7" max="7" width="11.5" customWidth="1"/>
    <col min="8" max="8" width="12.33203125" customWidth="1"/>
    <col min="9" max="9" width="12.6640625" customWidth="1"/>
    <col min="10" max="12" width="11.5" customWidth="1"/>
    <col min="13" max="14" width="17.5" customWidth="1"/>
    <col min="15" max="26" width="11.5" customWidth="1"/>
  </cols>
  <sheetData>
    <row r="1" spans="1:19" ht="81.75" customHeight="1">
      <c r="A1" s="150" t="s">
        <v>111</v>
      </c>
      <c r="B1" s="150" t="s">
        <v>319</v>
      </c>
      <c r="C1" s="151" t="s">
        <v>320</v>
      </c>
      <c r="D1" s="151" t="s">
        <v>321</v>
      </c>
      <c r="E1" s="151" t="s">
        <v>322</v>
      </c>
      <c r="F1" s="150" t="s">
        <v>128</v>
      </c>
      <c r="G1" s="152" t="s">
        <v>323</v>
      </c>
      <c r="H1" s="152" t="s">
        <v>324</v>
      </c>
      <c r="I1" s="152" t="s">
        <v>325</v>
      </c>
      <c r="J1" s="152" t="s">
        <v>80</v>
      </c>
      <c r="K1" s="152" t="s">
        <v>89</v>
      </c>
      <c r="L1" s="152" t="s">
        <v>326</v>
      </c>
      <c r="M1" s="153" t="s">
        <v>327</v>
      </c>
      <c r="N1" s="153"/>
    </row>
    <row r="2" spans="1:19" ht="12.75" customHeight="1">
      <c r="A2" s="154" t="s">
        <v>328</v>
      </c>
      <c r="B2" s="154" t="str">
        <f t="shared" ref="B2:B42" si="0">+LEFT(A2,1)</f>
        <v>1</v>
      </c>
      <c r="C2" s="154" t="str">
        <f>+MID(VLOOKUP(A2,'Ambiente de Control'!$B$21:$C$237,2,0),4,LEN(VLOOKUP(A2,'Ambiente de Control'!$B$21:$C$237,2,0))-4)</f>
        <v xml:space="preserve"> Aplicación del Código de Integridad. (incluye análisis de desviaciones, convivencia laboral, temas disciplinarios internos, quejas o denuncias sobres los servidores de la entidad, u otros temas relacionados)</v>
      </c>
      <c r="D2" s="154" t="s">
        <v>329</v>
      </c>
      <c r="E2" s="154" t="str">
        <f>+VLOOKUP(A2,'Ambiente de Control'!$B$21:$D$237,3,0)</f>
        <v>Dimensión Talento Humano
Política Integridad</v>
      </c>
      <c r="F2" s="154" t="str">
        <f>+VLOOKUP(A2,'Ambiente de Control'!$B$21:$K$237,10,0)</f>
        <v>Mantenimiento del control</v>
      </c>
      <c r="G2" s="155">
        <f>+VLOOKUP(A2,'Ambiente de Control'!$B$21:$O$40,13)</f>
        <v>0</v>
      </c>
      <c r="H2" s="156">
        <f t="shared" ref="H2:H82" si="1">+_xlfn.RANK.EQ(G2,$G$2:$G$82,1)</f>
        <v>1</v>
      </c>
      <c r="I2" s="154" t="str">
        <f t="shared" ref="I2:I82" si="2">+IF(F2=$F$2,$P$4,IF(F2=$F$3,$P$2,$P$3))</f>
        <v>Cuando en el análisis de los requerimientos en los diferenes componentes del MECI se cuente con aspectos evaluados en nivel 1 (presente) y 1 (funcionando); 2 (presente) y 1 (funcionando).</v>
      </c>
      <c r="J2" s="154" t="s">
        <v>330</v>
      </c>
      <c r="K2" s="154">
        <f>+IF(ISBLANK(VLOOKUP(A2,'Ambiente de Control'!$B$24:$F$237,5,0)),"",VLOOKUP(A2,'Ambiente de Control'!$B$24:$F$237,5,0))</f>
        <v>3</v>
      </c>
      <c r="L2" s="154">
        <f>+IF(ISBLANK(VLOOKUP(A2,'Ambiente de Control'!$B$24:$K$237,9,0)),"",VLOOKUP(A2,'Ambiente de Control'!$B$24:$K$237,9,0))</f>
        <v>3</v>
      </c>
      <c r="M2" s="154">
        <f t="shared" ref="M2:M82" si="3">+IF(OR(AND(K2=1,L2=1),AND(ISBLANK(K2),ISBLANK(L2)),K2="",L2=""),0,IF(OR(AND(K2=1,L2=2),AND(K2=1,L2=3)),0.25,IF(OR(AND(K2=2,L2=2),AND(K2=3,L2=1),AND(K2=3,L2=2),AND(K2=2,L2=1)),0.5,IF(AND(K2=2,L2=3),0.75,1))))</f>
        <v>1</v>
      </c>
      <c r="N2" s="154">
        <f t="shared" ref="N2:N82" si="4">+AVERAGEIF($D$2:$D$82,D2,$M$2:$M$82)</f>
        <v>0.90625</v>
      </c>
      <c r="O2" s="157" t="s">
        <v>27</v>
      </c>
      <c r="P2" s="158" t="s">
        <v>331</v>
      </c>
      <c r="Q2" s="158"/>
      <c r="R2" s="154"/>
      <c r="S2" s="154"/>
    </row>
    <row r="3" spans="1:19" ht="12.75" customHeight="1">
      <c r="A3" s="154" t="s">
        <v>332</v>
      </c>
      <c r="B3" s="154" t="str">
        <f t="shared" si="0"/>
        <v>1</v>
      </c>
      <c r="C3" s="154" t="str">
        <f>+MID(VLOOKUP(A3,'Ambiente de Control'!$B$21:$C$237,2,0),4,LEN(VLOOKUP(A3,'Ambiente de Control'!$B$21:$C$237,2,0))-4)</f>
        <v xml:space="preserve"> Mecanismos para el manejo de conflictos de interés.</v>
      </c>
      <c r="D3" s="154" t="s">
        <v>329</v>
      </c>
      <c r="E3" s="154" t="str">
        <f>+VLOOKUP(A3,'Ambiente de Control'!$B$21:$D$237,3,0)</f>
        <v>Dimensión Talento Humano
Política Integridad</v>
      </c>
      <c r="F3" s="154" t="str">
        <f>+VLOOKUP(A3,'Ambiente de Control'!$B$21:$K$237,10,0)</f>
        <v>Mantenimiento del control</v>
      </c>
      <c r="G3" s="155">
        <f>+VLOOKUP(A3,'Ambiente de Control'!$B$21:$O$237,13,0)</f>
        <v>60.055689999999998</v>
      </c>
      <c r="H3" s="156">
        <f t="shared" si="1"/>
        <v>7</v>
      </c>
      <c r="I3" s="154" t="str">
        <f t="shared" si="2"/>
        <v>Cuando en el análisis de los requerimientos en los diferenes componentes del MECI se cuente con aspectos evaluados en nivel 1 (presente) y 1 (funcionando); 2 (presente) y 1 (funcionando).</v>
      </c>
      <c r="J3" s="154" t="s">
        <v>330</v>
      </c>
      <c r="K3" s="154">
        <f>+IF(ISBLANK(VLOOKUP(A3,'Ambiente de Control'!$B$24:$F$237,5,0)),"",VLOOKUP(A3,'Ambiente de Control'!$B$24:$F$237,5,0))</f>
        <v>3</v>
      </c>
      <c r="L3" s="154">
        <f>+IF(ISBLANK(VLOOKUP(A3,'Ambiente de Control'!$B$24:$K$237,9,0)),"",VLOOKUP(A3,'Ambiente de Control'!$B$24:$K$237,9,0))</f>
        <v>3</v>
      </c>
      <c r="M3" s="154">
        <f t="shared" si="3"/>
        <v>1</v>
      </c>
      <c r="N3" s="154">
        <f t="shared" si="4"/>
        <v>0.90625</v>
      </c>
      <c r="O3" s="159" t="s">
        <v>30</v>
      </c>
      <c r="P3" s="158" t="s">
        <v>333</v>
      </c>
      <c r="Q3" s="158"/>
      <c r="R3" s="154" t="s">
        <v>334</v>
      </c>
      <c r="S3" s="154"/>
    </row>
    <row r="4" spans="1:19" ht="16.5" customHeight="1">
      <c r="A4" s="154" t="s">
        <v>335</v>
      </c>
      <c r="B4" s="154" t="str">
        <f t="shared" si="0"/>
        <v>1</v>
      </c>
      <c r="C4" s="154" t="str">
        <f>+MID(VLOOKUP(A4,'Ambiente de Control'!$B$21:$C$237,2,0),4,LEN(VLOOKUP(A4,'Ambiente de Control'!$B$21:$C$237,2,0))-4)</f>
        <v xml:space="preserve"> Mecanismos frente a la detección y prevención del uso inadecuado de información privilegiada u otras situaciones que puedan implicar riesgos para la entidad</v>
      </c>
      <c r="D4" s="154" t="s">
        <v>329</v>
      </c>
      <c r="E4" s="154" t="str">
        <f>+VLOOKUP(A4,'Ambiente de Control'!$B$21:$D$237,3,0)</f>
        <v>Dimensión Información y Comunicación
Política Transparencia y Acceso a la Información Pública
Política Gestión Documental</v>
      </c>
      <c r="F4" s="154" t="str">
        <f>+VLOOKUP(A4,'Ambiente de Control'!$B$21:$K$237,10,0)</f>
        <v>Mantenimiento del control</v>
      </c>
      <c r="G4" s="160">
        <f>+VLOOKUP(A4,'Ambiente de Control'!$B$21:$O$237,13,0)</f>
        <v>60.066896</v>
      </c>
      <c r="H4" s="156">
        <f t="shared" si="1"/>
        <v>8</v>
      </c>
      <c r="I4" s="154" t="str">
        <f t="shared" si="2"/>
        <v>Cuando en el análisis de los requerimientos en los diferenes componentes del MECI se cuente con aspectos evaluados en nivel 1 (presente) y 1 (funcionando); 2 (presente) y 1 (funcionando).</v>
      </c>
      <c r="J4" s="154" t="s">
        <v>330</v>
      </c>
      <c r="K4" s="154">
        <f>+IF(ISBLANK(VLOOKUP(A4,'Ambiente de Control'!$B$24:$F$237,5,0)),"",VLOOKUP(A4,'Ambiente de Control'!$B$24:$F$237,5,0))</f>
        <v>3</v>
      </c>
      <c r="L4" s="154">
        <f>+IF(ISBLANK(VLOOKUP(A4,'Ambiente de Control'!$B$24:$K$237,9,0)),"",VLOOKUP(A4,'Ambiente de Control'!$B$24:$K$237,9,0))</f>
        <v>3</v>
      </c>
      <c r="M4" s="154">
        <f t="shared" si="3"/>
        <v>1</v>
      </c>
      <c r="N4" s="154">
        <f t="shared" si="4"/>
        <v>0.90625</v>
      </c>
      <c r="O4" s="159" t="s">
        <v>33</v>
      </c>
      <c r="P4" s="158" t="s">
        <v>336</v>
      </c>
      <c r="Q4" s="158"/>
      <c r="R4" s="154"/>
      <c r="S4" s="154"/>
    </row>
    <row r="5" spans="1:19" ht="12.75" customHeight="1">
      <c r="A5" s="154" t="s">
        <v>337</v>
      </c>
      <c r="B5" s="154" t="str">
        <f t="shared" si="0"/>
        <v>1</v>
      </c>
      <c r="C5" s="154" t="str">
        <f>+MID(VLOOKUP(A5,'Ambiente de Control'!$B$21:$C$237,2,0),4,LEN(VLOOKUP(A5,'Ambiente de Control'!$B$21:$C$237,2,0))-4)</f>
        <v xml:space="preserve"> La evaluación de las acciones transversales de integridad, mediante el monitoreo permanente de los riesgos de corrupción.</v>
      </c>
      <c r="D5" s="154" t="s">
        <v>329</v>
      </c>
      <c r="E5" s="154" t="str">
        <f>+VLOOKUP(A5,'Ambiente de Control'!$B$21:$D$237,3,0)</f>
        <v>Dimensión Talento Humano
 Política de Integridad</v>
      </c>
      <c r="F5" s="154" t="str">
        <f>+VLOOKUP(A5,'Ambiente de Control'!$B$21:$K$237,10,0)</f>
        <v>Mantenimiento del control</v>
      </c>
      <c r="G5" s="161">
        <f>+VLOOKUP(A5,'Ambiente de Control'!$B$21:$O$237,13,0)</f>
        <v>60.06691</v>
      </c>
      <c r="H5" s="156">
        <f t="shared" si="1"/>
        <v>9</v>
      </c>
      <c r="I5" s="154" t="str">
        <f t="shared" si="2"/>
        <v>Cuando en el análisis de los requerimientos en los diferenes componentes del MECI se cuente con aspectos evaluados en nivel 1 (presente) y 1 (funcionando); 2 (presente) y 1 (funcionando).</v>
      </c>
      <c r="J5" s="154" t="s">
        <v>330</v>
      </c>
      <c r="K5" s="154">
        <f>+IF(ISBLANK(VLOOKUP(A5,'Ambiente de Control'!$B$24:$F$237,5,0)),"",VLOOKUP(A5,'Ambiente de Control'!$B$24:$F$237,5,0))</f>
        <v>3</v>
      </c>
      <c r="L5" s="154">
        <f>+IF(ISBLANK(VLOOKUP(A5,'Ambiente de Control'!$B$24:$K$237,9,0)),"",VLOOKUP(A5,'Ambiente de Control'!$B$24:$K$237,9,0))</f>
        <v>3</v>
      </c>
      <c r="M5" s="154">
        <f t="shared" si="3"/>
        <v>1</v>
      </c>
      <c r="N5" s="154">
        <f t="shared" si="4"/>
        <v>0.90625</v>
      </c>
      <c r="O5" s="154"/>
      <c r="P5" s="154"/>
    </row>
    <row r="6" spans="1:19" ht="12.75" customHeight="1">
      <c r="A6" s="154" t="s">
        <v>338</v>
      </c>
      <c r="B6" s="154" t="str">
        <f t="shared" si="0"/>
        <v>1</v>
      </c>
      <c r="C6" s="154" t="str">
        <f>+MID(VLOOKUP(A6,'Ambiente de Control'!$B$21:$C$237,2,0),4,LEN(VLOOKUP(A6,'Ambiente de Control'!$B$21:$C$237,2,0))-4)</f>
        <v xml:space="preserve"> Análisis sobre viabilidad para el establecimiento de una línea de denuncia interna sobre situaciones irregulares o posibles incumplimientos al código de integridad.
NOTA: Si la entidad ya cuenta con esta línea en funcionamiento, establezca si ha aportado para la mejora de los mapas de riesgos o bien en otros ámbitos organizacionales.</v>
      </c>
      <c r="D6" s="154" t="s">
        <v>329</v>
      </c>
      <c r="E6" s="154" t="str">
        <f>+VLOOKUP(A6,'Ambiente de Control'!$B$21:$D$237,3,0)</f>
        <v>Dimensión Direccionamiento Estratégico y Planeación
Plan Anticorrupción y de Atención al Ciudadano</v>
      </c>
      <c r="F6" s="154" t="str">
        <f>+VLOOKUP(A6,'Ambiente de Control'!$B$21:$K$237,10,0)</f>
        <v>Mantenimiento del control</v>
      </c>
      <c r="G6" s="155">
        <f>+VLOOKUP(A6,'Ambiente de Control'!$B$21:$O$237,13,0)</f>
        <v>60.073568999999999</v>
      </c>
      <c r="H6" s="156">
        <f t="shared" si="1"/>
        <v>10</v>
      </c>
      <c r="I6" s="154" t="str">
        <f t="shared" si="2"/>
        <v>Cuando en el análisis de los requerimientos en los diferenes componentes del MECI se cuente con aspectos evaluados en nivel 1 (presente) y 1 (funcionando); 2 (presente) y 1 (funcionando).</v>
      </c>
      <c r="J6" s="154" t="s">
        <v>330</v>
      </c>
      <c r="K6" s="154">
        <f>+IF(ISBLANK(VLOOKUP(A6,'Ambiente de Control'!$B$24:$F$237,5,0)),"",VLOOKUP(A6,'Ambiente de Control'!$B$24:$F$237,5,0))</f>
        <v>3</v>
      </c>
      <c r="L6" s="154">
        <f>+IF(ISBLANK(VLOOKUP(A6,'Ambiente de Control'!$B$24:$K$237,9,0)),"",VLOOKUP(A6,'Ambiente de Control'!$B$24:$K$237,9,0))</f>
        <v>3</v>
      </c>
      <c r="M6" s="154">
        <f t="shared" si="3"/>
        <v>1</v>
      </c>
      <c r="N6" s="154">
        <f t="shared" si="4"/>
        <v>0.90625</v>
      </c>
      <c r="O6" s="154"/>
      <c r="P6" s="154"/>
    </row>
    <row r="7" spans="1:19" ht="12.75" customHeight="1">
      <c r="A7" s="154" t="s">
        <v>339</v>
      </c>
      <c r="B7" s="154" t="str">
        <f t="shared" si="0"/>
        <v>2</v>
      </c>
      <c r="C7" s="154" t="str">
        <f>+MID(VLOOKUP(A7,'Ambiente de Control'!$B$21:$C$237,2,0),4,LEN(VLOOKUP(A7,'Ambiente de Control'!$B$21:$C$237,2,0))-4)</f>
        <v xml:space="preserve"> Creación o actualización del Comité Institucional de Coordinación de Control Interno (incluye ajustes en periodicidad para reunión, articulación con el Comité Institucional de Gestión y Desempeño)</v>
      </c>
      <c r="D7" s="154" t="s">
        <v>329</v>
      </c>
      <c r="E7" s="154" t="str">
        <f>+VLOOKUP(A7,'Ambiente de Control'!$B$21:$D$237,3,0)</f>
        <v>Dimensión Control Interno
Política de Control Interno</v>
      </c>
      <c r="F7" s="154" t="str">
        <f>+VLOOKUP(A7,'Ambiente de Control'!$B$21:$K$237,10,0)</f>
        <v>Mantenimiento del control</v>
      </c>
      <c r="G7" s="155">
        <f>+VLOOKUP(A7,'Ambiente de Control'!$B$21:$O$237,13,0)</f>
        <v>60.088965299999998</v>
      </c>
      <c r="H7" s="156">
        <f t="shared" si="1"/>
        <v>11</v>
      </c>
      <c r="I7" s="154" t="str">
        <f t="shared" si="2"/>
        <v>Cuando en el análisis de los requerimientos en los diferenes componentes del MECI se cuente con aspectos evaluados en nivel 1 (presente) y 1 (funcionando); 2 (presente) y 1 (funcionando).</v>
      </c>
      <c r="J7" s="154" t="s">
        <v>340</v>
      </c>
      <c r="K7" s="154">
        <f>+IF(ISBLANK(VLOOKUP(A7,'Ambiente de Control'!$B$24:$F$237,5,0)),"",VLOOKUP(A7,'Ambiente de Control'!$B$24:$F$237,5,0))</f>
        <v>3</v>
      </c>
      <c r="L7" s="154">
        <f>+IF(ISBLANK(VLOOKUP(A7,'Ambiente de Control'!$B$24:$K$237,9,0)),"",VLOOKUP(A7,'Ambiente de Control'!$B$24:$K$237,9,0))</f>
        <v>3</v>
      </c>
      <c r="M7" s="154">
        <f t="shared" si="3"/>
        <v>1</v>
      </c>
      <c r="N7" s="154">
        <f t="shared" si="4"/>
        <v>0.90625</v>
      </c>
      <c r="O7" s="154"/>
      <c r="P7" s="154"/>
    </row>
    <row r="8" spans="1:19" ht="12.75" customHeight="1">
      <c r="A8" s="154" t="s">
        <v>341</v>
      </c>
      <c r="B8" s="154" t="str">
        <f t="shared" si="0"/>
        <v>2</v>
      </c>
      <c r="C8" s="154" t="str">
        <f>+MID(VLOOKUP(A8,'Ambiente de Control'!$B$21:$C$237,2,0),4,LEN(VLOOKUP(A8,'Ambiente de Control'!$B$21:$C$237,2,0))-4)</f>
        <v xml:space="preserve"> Definición y documentación del Esquema de Líneas de Defens</v>
      </c>
      <c r="D8" s="154" t="s">
        <v>329</v>
      </c>
      <c r="E8" s="154" t="str">
        <f>+VLOOKUP(A8,'Ambiente de Control'!$B$21:$D$237,3,0)</f>
        <v>Dimensión Control Interno
Política de Control Interno
Líneas de defensa</v>
      </c>
      <c r="F8" s="154" t="str">
        <f>+VLOOKUP(A8,'Ambiente de Control'!$B$21:$K$237,10,0)</f>
        <v>Mantenimiento del control</v>
      </c>
      <c r="G8" s="155">
        <f>+VLOOKUP(A8,'Ambiente de Control'!$B$21:$O$237,13,0)</f>
        <v>60.098965300000003</v>
      </c>
      <c r="H8" s="156">
        <f t="shared" si="1"/>
        <v>12</v>
      </c>
      <c r="I8" s="154" t="str">
        <f t="shared" si="2"/>
        <v>Cuando en el análisis de los requerimientos en los diferenes componentes del MECI se cuente con aspectos evaluados en nivel 1 (presente) y 1 (funcionando); 2 (presente) y 1 (funcionando).</v>
      </c>
      <c r="J8" s="154" t="s">
        <v>340</v>
      </c>
      <c r="K8" s="154">
        <f>+IF(ISBLANK(VLOOKUP(A8,'Ambiente de Control'!$B$24:$F$237,5,0)),"",VLOOKUP(A8,'Ambiente de Control'!$B$24:$F$237,5,0))</f>
        <v>3</v>
      </c>
      <c r="L8" s="154">
        <f>+IF(ISBLANK(VLOOKUP(A8,'Ambiente de Control'!$B$24:$K$237,9,0)),"",VLOOKUP(A8,'Ambiente de Control'!$B$24:$K$237,9,0))</f>
        <v>3</v>
      </c>
      <c r="M8" s="154">
        <f t="shared" si="3"/>
        <v>1</v>
      </c>
      <c r="N8" s="154">
        <f t="shared" si="4"/>
        <v>0.90625</v>
      </c>
      <c r="O8" s="154"/>
      <c r="P8" s="154"/>
    </row>
    <row r="9" spans="1:19" ht="12.75" customHeight="1">
      <c r="A9" s="154" t="s">
        <v>342</v>
      </c>
      <c r="B9" s="154" t="str">
        <f t="shared" si="0"/>
        <v>2</v>
      </c>
      <c r="C9" s="154" t="str">
        <f>+MID(VLOOKUP(A9,'Ambiente de Control'!$B$21:$C$237,2,0),4,LEN(VLOOKUP(A9,'Ambiente de Control'!$B$21:$C$237,2,0))-4)</f>
        <v xml:space="preserve"> Definición de líneas de reporte en temas clave para la toma de decisiones, atendiendo el Esquema de Líneas de Defens</v>
      </c>
      <c r="D9" s="154" t="s">
        <v>329</v>
      </c>
      <c r="E9" s="154" t="str">
        <f>+VLOOKUP(A9,'Ambiente de Control'!$B$21:$D$237,3,0)</f>
        <v>Dimensión Control Interno
Política de Control Interno
Línea de Defensa
Dimensión de Información y Comunicación</v>
      </c>
      <c r="F9" s="154" t="str">
        <f>+VLOOKUP(A9,'Ambiente de Control'!$B$21:$K$237,10,0)</f>
        <v>Mantenimiento del control</v>
      </c>
      <c r="G9" s="155">
        <f>+VLOOKUP(A9,'Ambiente de Control'!$B$21:$O$237,13,0)</f>
        <v>60.156979999999997</v>
      </c>
      <c r="H9" s="156">
        <f t="shared" si="1"/>
        <v>13</v>
      </c>
      <c r="I9" s="154" t="str">
        <f t="shared" si="2"/>
        <v>Cuando en el análisis de los requerimientos en los diferenes componentes del MECI se cuente con aspectos evaluados en nivel 1 (presente) y 1 (funcionando); 2 (presente) y 1 (funcionando).</v>
      </c>
      <c r="J9" s="154" t="s">
        <v>340</v>
      </c>
      <c r="K9" s="154">
        <f>+IF(ISBLANK(VLOOKUP(A9,'Ambiente de Control'!$B$24:$F$237,5,0)),"",VLOOKUP(A9,'Ambiente de Control'!$B$24:$F$237,5,0))</f>
        <v>3</v>
      </c>
      <c r="L9" s="154">
        <f>+IF(ISBLANK(VLOOKUP(A9,'Ambiente de Control'!$B$24:$K$237,9,0)),"",VLOOKUP(A9,'Ambiente de Control'!$B$24:$K$237,9,0))</f>
        <v>3</v>
      </c>
      <c r="M9" s="154">
        <f t="shared" si="3"/>
        <v>1</v>
      </c>
      <c r="N9" s="154">
        <f t="shared" si="4"/>
        <v>0.90625</v>
      </c>
      <c r="O9" s="154"/>
      <c r="P9" s="154"/>
    </row>
    <row r="10" spans="1:19" ht="12.75" customHeight="1">
      <c r="A10" s="154" t="s">
        <v>343</v>
      </c>
      <c r="B10" s="154" t="str">
        <f t="shared" si="0"/>
        <v>3</v>
      </c>
      <c r="C10" s="154" t="str">
        <f>+MID(VLOOKUP(A10,'Ambiente de Control'!$B$21:$C$237,2,0),4,LEN(VLOOKUP(A10,'Ambiente de Control'!$B$21:$C$237,2,0))-4)</f>
        <v xml:space="preserve"> Definición y evaluación de la Política de Administración del Riesgo (Acorde con lineamientos de la Guía para la Administración del Riesgo de Gestión y Corrupción y Diseño de Controles en Entidades Públicas).  La evaluación debe considerar su aplicación en la entidad, cambios en el entorno que puedan definir ajustes, dificultades para su desarrollo</v>
      </c>
      <c r="D10" s="154" t="s">
        <v>329</v>
      </c>
      <c r="E10" s="154" t="str">
        <f>+VLOOKUP(A10,'Ambiente de Control'!$B$21:$D$237,3,0)</f>
        <v>Dimensión de Direccionamiento Estratégico y Planeación
Política de Planeación Institucional 
Dimensión Control Interno</v>
      </c>
      <c r="F10" s="154" t="str">
        <f>+VLOOKUP(A10,'Ambiente de Control'!$B$21:$K$237,10,0)</f>
        <v>Mantenimiento del control</v>
      </c>
      <c r="G10" s="155">
        <f>+VLOOKUP(A10,'Ambiente de Control'!$B$21:$O$237,13,0)</f>
        <v>60.289650000000002</v>
      </c>
      <c r="H10" s="156">
        <f t="shared" si="1"/>
        <v>14</v>
      </c>
      <c r="I10" s="154" t="str">
        <f t="shared" si="2"/>
        <v>Cuando en el análisis de los requerimientos en los diferenes componentes del MECI se cuente con aspectos evaluados en nivel 1 (presente) y 1 (funcionando); 2 (presente) y 1 (funcionando).</v>
      </c>
      <c r="J10" s="154" t="s">
        <v>344</v>
      </c>
      <c r="K10" s="154">
        <f>+IF(ISBLANK(VLOOKUP(A10,'Ambiente de Control'!$B$24:$F$237,5,0)),"",VLOOKUP(A10,'Ambiente de Control'!$B$24:$F$237,5,0))</f>
        <v>3</v>
      </c>
      <c r="L10" s="154">
        <f>+IF(ISBLANK(VLOOKUP(A10,'Ambiente de Control'!$B$24:$K$237,9,0)),"",VLOOKUP(A10,'Ambiente de Control'!$B$24:$K$237,9,0))</f>
        <v>3</v>
      </c>
      <c r="M10" s="154">
        <f t="shared" si="3"/>
        <v>1</v>
      </c>
      <c r="N10" s="154">
        <f t="shared" si="4"/>
        <v>0.90625</v>
      </c>
      <c r="O10" s="154"/>
      <c r="P10" s="154"/>
    </row>
    <row r="11" spans="1:19" ht="12.75" customHeight="1">
      <c r="A11" s="154" t="s">
        <v>345</v>
      </c>
      <c r="B11" s="154" t="str">
        <f t="shared" si="0"/>
        <v>3</v>
      </c>
      <c r="C11" s="154" t="str">
        <f>+MID(VLOOKUP(A11,'Ambiente de Control'!$B$21:$C$237,2,0),4,LEN(VLOOKUP(A11,'Ambiente de Control'!$B$21:$C$237,2,0))-4)</f>
        <v xml:space="preserve"> Evaluación de la planeación estratégica, considerando alertas frente a posibles incumplimientos, necesidades de recursos, cambios en el entorno que puedan afectar su desarrollo, entre otros aspectos que garanticen de forma razonable su cumplimiento</v>
      </c>
      <c r="D11" s="154" t="s">
        <v>329</v>
      </c>
      <c r="E11" s="154" t="str">
        <f>+VLOOKUP(A11,'Ambiente de Control'!$B$21:$D$237,3,0)</f>
        <v>Dimensión Evaluación de Resultados 
Política de Seguimiento y Evaluación al Desempeño Institucional
Dimensión Control Interno
Líneas de defensa</v>
      </c>
      <c r="F11" s="154" t="str">
        <f>+VLOOKUP(A11,'Ambiente de Control'!$B$21:$K$237,10,0)</f>
        <v>Oportunidad de mejora</v>
      </c>
      <c r="G11" s="155">
        <f>+VLOOKUP(A11,'Ambiente de Control'!$B$21:$O$237,13,0)</f>
        <v>40.489649999999997</v>
      </c>
      <c r="H11" s="156">
        <f t="shared" si="1"/>
        <v>6</v>
      </c>
      <c r="I11" s="154" t="str">
        <f t="shared" si="2"/>
        <v>Cuando en el análisis de los requerimientos en los diferenes componentes del MECI se cuente con aspectos evaluados en nivel 2 (presente) y 2 (funcionando); 3 (presente) y 1 (funcionando); 3 (presente) y 2 (funcionando).</v>
      </c>
      <c r="J11" s="154" t="s">
        <v>344</v>
      </c>
      <c r="K11" s="154">
        <f>+IF(ISBLANK(VLOOKUP(A11,'Ambiente de Control'!$B$24:$F$237,5,0)),"",VLOOKUP(A11,'Ambiente de Control'!$B$24:$F$237,5,0))</f>
        <v>2</v>
      </c>
      <c r="L11" s="154">
        <f>+IF(ISBLANK(VLOOKUP(A11,'Ambiente de Control'!$B$24:$K$237,9,0)),"",VLOOKUP(A11,'Ambiente de Control'!$B$24:$K$237,9,0))</f>
        <v>3</v>
      </c>
      <c r="M11" s="154">
        <f t="shared" si="3"/>
        <v>0.75</v>
      </c>
      <c r="N11" s="154">
        <f t="shared" si="4"/>
        <v>0.90625</v>
      </c>
      <c r="O11" s="154"/>
      <c r="P11" s="154"/>
    </row>
    <row r="12" spans="1:19" ht="12.75" customHeight="1">
      <c r="A12" s="154" t="s">
        <v>346</v>
      </c>
      <c r="B12" s="154" t="str">
        <f t="shared" si="0"/>
        <v>3</v>
      </c>
      <c r="C12" s="154" t="str">
        <f>+MID(VLOOKUP(A12,'Ambiente de Control'!$B$21:$C$237,2,0),4,LEN(VLOOKUP(A12,'Ambiente de Control'!$B$21:$C$237,2,0))-4)</f>
        <v xml:space="preserve"> La Alta Dirección frente a la política de Administración del Riesgo definen los niveles de aceptación del riesgo, teniendo en cuenta cada uno de los objetivos establecidos.</v>
      </c>
      <c r="D12" s="154" t="s">
        <v>329</v>
      </c>
      <c r="E12" s="154" t="str">
        <f>+VLOOKUP(A12,'Ambiente de Control'!$B$21:$D$237,3,0)</f>
        <v>Dimensión Control Interno
Política de Control Interno
Línea Estratégica</v>
      </c>
      <c r="F12" s="154" t="str">
        <f>+VLOOKUP(A12,'Ambiente de Control'!$B$21:$K$237,10,0)</f>
        <v>Mantenimiento del control</v>
      </c>
      <c r="G12" s="155">
        <f>+VLOOKUP(A12,'Ambiente de Control'!$B$21:$O$237,13,0)</f>
        <v>60.389653000000003</v>
      </c>
      <c r="H12" s="156">
        <f t="shared" si="1"/>
        <v>15</v>
      </c>
      <c r="I12" s="154" t="str">
        <f t="shared" si="2"/>
        <v>Cuando en el análisis de los requerimientos en los diferenes componentes del MECI se cuente con aspectos evaluados en nivel 1 (presente) y 1 (funcionando); 2 (presente) y 1 (funcionando).</v>
      </c>
      <c r="J12" s="154" t="s">
        <v>344</v>
      </c>
      <c r="K12" s="154">
        <f>+IF(ISBLANK(VLOOKUP(A12,'Ambiente de Control'!$B$24:$F$237,5,0)),"",VLOOKUP(A12,'Ambiente de Control'!$B$24:$F$237,5,0))</f>
        <v>3</v>
      </c>
      <c r="L12" s="154">
        <f>+IF(ISBLANK(VLOOKUP(A12,'Ambiente de Control'!$B$24:$K$237,9,0)),"",VLOOKUP(A12,'Ambiente de Control'!$B$24:$K$237,9,0))</f>
        <v>3</v>
      </c>
      <c r="M12" s="154">
        <f t="shared" si="3"/>
        <v>1</v>
      </c>
      <c r="N12" s="154">
        <f t="shared" si="4"/>
        <v>0.90625</v>
      </c>
      <c r="O12" s="154"/>
      <c r="P12" s="154"/>
    </row>
    <row r="13" spans="1:19" ht="12.75" customHeight="1">
      <c r="A13" s="154" t="s">
        <v>347</v>
      </c>
      <c r="B13" s="154" t="str">
        <f t="shared" si="0"/>
        <v>4</v>
      </c>
      <c r="C13" s="154" t="str">
        <f>+MID(VLOOKUP(A13,'Ambiente de Control'!$B$21:$C$237,2,0),4,LEN(VLOOKUP(A13,'Ambiente de Control'!$B$21:$C$237,2,0))-4)</f>
        <v xml:space="preserve"> Evaluación de la Planeación Estratégica del Talento Humano</v>
      </c>
      <c r="D13" s="154" t="s">
        <v>329</v>
      </c>
      <c r="E13" s="154" t="str">
        <f>+VLOOKUP(A13,'Ambiente de Control'!$B$21:$D$237,3,0)</f>
        <v>Dimensión de Talento Humano
Política Gestión Estratégica del Talento Humano
Dimensión de Control Interno
Líneas de Defensa</v>
      </c>
      <c r="F13" s="154" t="str">
        <f>+VLOOKUP(A13,'Ambiente de Control'!$B$21:$K$237,10,0)</f>
        <v>Mantenimiento del control</v>
      </c>
      <c r="G13" s="155">
        <f>+VLOOKUP(A13,'Ambiente de Control'!$B$21:$O$237,13,0)</f>
        <v>60.589649999999999</v>
      </c>
      <c r="H13" s="156">
        <f t="shared" si="1"/>
        <v>16</v>
      </c>
      <c r="I13" s="154" t="str">
        <f t="shared" si="2"/>
        <v>Cuando en el análisis de los requerimientos en los diferenes componentes del MECI se cuente con aspectos evaluados en nivel 1 (presente) y 1 (funcionando); 2 (presente) y 1 (funcionando).</v>
      </c>
      <c r="J13" s="154" t="s">
        <v>348</v>
      </c>
      <c r="K13" s="154">
        <f>+IF(ISBLANK(VLOOKUP(A13,'Ambiente de Control'!$B$24:$F$237,5,0)),"",VLOOKUP(A13,'Ambiente de Control'!$B$24:$F$237,5,0))</f>
        <v>3</v>
      </c>
      <c r="L13" s="154">
        <f>+IF(ISBLANK(VLOOKUP(A13,'Ambiente de Control'!$B$24:$K$237,9,0)),"",VLOOKUP(A13,'Ambiente de Control'!$B$24:$K$237,9,0))</f>
        <v>3</v>
      </c>
      <c r="M13" s="154">
        <f t="shared" si="3"/>
        <v>1</v>
      </c>
      <c r="N13" s="154">
        <f t="shared" si="4"/>
        <v>0.90625</v>
      </c>
      <c r="O13" s="154"/>
      <c r="P13" s="154"/>
    </row>
    <row r="14" spans="1:19" ht="12.75" customHeight="1">
      <c r="A14" s="154" t="s">
        <v>349</v>
      </c>
      <c r="B14" s="154" t="str">
        <f t="shared" si="0"/>
        <v>4</v>
      </c>
      <c r="C14" s="154" t="str">
        <f>+MID(VLOOKUP(A14,'Ambiente de Control'!$B$21:$C$237,2,0),4,LEN(VLOOKUP(A14,'Ambiente de Control'!$B$21:$C$237,2,0))-4)</f>
        <v xml:space="preserve"> Evaluación de las actividades relacionadas con el Ingreso del personal</v>
      </c>
      <c r="D14" s="154" t="s">
        <v>329</v>
      </c>
      <c r="E14" s="154" t="str">
        <f>+VLOOKUP(A14,'Ambiente de Control'!$B$21:$D$237,3,0)</f>
        <v>Dimensión de Talento Humano
Política Gestión Estratégica del Talento Humano
Dimensión de Control Interno
Líneas de Defensa</v>
      </c>
      <c r="F14" s="154" t="str">
        <f>+VLOOKUP(A14,'Ambiente de Control'!$B$21:$K$237,10,0)</f>
        <v>Mantenimiento del control</v>
      </c>
      <c r="G14" s="155">
        <f>+VLOOKUP(A14,'Ambiente de Control'!$B$21:$O$237,13,0)</f>
        <v>60.68965</v>
      </c>
      <c r="H14" s="156">
        <f t="shared" si="1"/>
        <v>17</v>
      </c>
      <c r="I14" s="154" t="str">
        <f t="shared" si="2"/>
        <v>Cuando en el análisis de los requerimientos en los diferenes componentes del MECI se cuente con aspectos evaluados en nivel 1 (presente) y 1 (funcionando); 2 (presente) y 1 (funcionando).</v>
      </c>
      <c r="J14" s="154" t="s">
        <v>348</v>
      </c>
      <c r="K14" s="154">
        <f>+IF(ISBLANK(VLOOKUP(A14,'Ambiente de Control'!$B$24:$F$237,5,0)),"",VLOOKUP(A14,'Ambiente de Control'!$B$24:$F$237,5,0))</f>
        <v>3</v>
      </c>
      <c r="L14" s="154">
        <f>+IF(ISBLANK(VLOOKUP(A14,'Ambiente de Control'!$B$24:$K$237,9,0)),"",VLOOKUP(A14,'Ambiente de Control'!$B$24:$K$237,9,0))</f>
        <v>3</v>
      </c>
      <c r="M14" s="154">
        <f t="shared" si="3"/>
        <v>1</v>
      </c>
      <c r="N14" s="154">
        <f t="shared" si="4"/>
        <v>0.90625</v>
      </c>
      <c r="O14" s="154"/>
      <c r="P14" s="154"/>
    </row>
    <row r="15" spans="1:19" ht="12.75" customHeight="1">
      <c r="A15" s="154" t="s">
        <v>350</v>
      </c>
      <c r="B15" s="154" t="str">
        <f t="shared" si="0"/>
        <v>4</v>
      </c>
      <c r="C15" s="154" t="str">
        <f>+MID(VLOOKUP(A15,'Ambiente de Control'!$B$21:$C$237,2,0),4,LEN(VLOOKUP(A15,'Ambiente de Control'!$B$21:$C$237,2,0))-4)</f>
        <v xml:space="preserve"> Evaluación de las actividades relacionadas con la permanencia del personal</v>
      </c>
      <c r="D15" s="154" t="s">
        <v>329</v>
      </c>
      <c r="E15" s="154" t="str">
        <f>+VLOOKUP(A15,'Ambiente de Control'!$B$21:$D$237,3,0)</f>
        <v>Dimensión de Talento Humano
Política Gestión Estratégica del Talento Humano
Dimensión de Control Interno
Líneas de Defensa</v>
      </c>
      <c r="F15" s="154" t="str">
        <f>+VLOOKUP(A15,'Ambiente de Control'!$B$21:$K$237,10,0)</f>
        <v>Mantenimiento del control</v>
      </c>
      <c r="G15" s="155">
        <f>+VLOOKUP(A15,'Ambiente de Control'!$B$21:$O$237,13,0)</f>
        <v>60.789650000000002</v>
      </c>
      <c r="H15" s="156">
        <f t="shared" si="1"/>
        <v>18</v>
      </c>
      <c r="I15" s="154" t="str">
        <f t="shared" si="2"/>
        <v>Cuando en el análisis de los requerimientos en los diferenes componentes del MECI se cuente con aspectos evaluados en nivel 1 (presente) y 1 (funcionando); 2 (presente) y 1 (funcionando).</v>
      </c>
      <c r="J15" s="154" t="s">
        <v>348</v>
      </c>
      <c r="K15" s="154">
        <f>+IF(ISBLANK(VLOOKUP(A15,'Ambiente de Control'!$B$24:$F$237,5,0)),"",VLOOKUP(A15,'Ambiente de Control'!$B$24:$F$237,5,0))</f>
        <v>3</v>
      </c>
      <c r="L15" s="154">
        <f>+IF(ISBLANK(VLOOKUP(A15,'Ambiente de Control'!$B$24:$K$237,9,0)),"",VLOOKUP(A15,'Ambiente de Control'!$B$24:$K$237,9,0))</f>
        <v>3</v>
      </c>
      <c r="M15" s="154">
        <f t="shared" si="3"/>
        <v>1</v>
      </c>
      <c r="N15" s="154">
        <f t="shared" si="4"/>
        <v>0.90625</v>
      </c>
      <c r="O15" s="154"/>
      <c r="P15" s="154"/>
    </row>
    <row r="16" spans="1:19" ht="12.75" customHeight="1">
      <c r="A16" s="154" t="s">
        <v>351</v>
      </c>
      <c r="B16" s="154" t="str">
        <f t="shared" si="0"/>
        <v>4</v>
      </c>
      <c r="C16" s="154" t="str">
        <f>+MID(VLOOKUP(A16,'Ambiente de Control'!$B$21:$C$237,2,0),4,LEN(VLOOKUP(A16,'Ambiente de Control'!$B$21:$C$237,2,0))-4)</f>
        <v xml:space="preserve"> Analizar si se cuenta con políticas claras y comunicadas relacionadas con la responsabilidad de cada servidor sobre el desarrollo y mantenimiento del control interno (1a línea de defensa</v>
      </c>
      <c r="D16" s="154" t="s">
        <v>329</v>
      </c>
      <c r="E16" s="154" t="str">
        <f>+VLOOKUP(A16,'Ambiente de Control'!$B$21:$D$237,3,0)</f>
        <v>Dimensión de Talento Humano
Política Gestión Estratégica del Talento Humano
Dimensión de Control Interno
Líneas de Defensa</v>
      </c>
      <c r="F16" s="154" t="str">
        <f>+VLOOKUP(A16,'Ambiente de Control'!$B$21:$K$237,10,0)</f>
        <v>Mantenimiento del control</v>
      </c>
      <c r="G16" s="155">
        <f>+VLOOKUP(A16,'Ambiente de Control'!$B$21:$O$237,13,0)</f>
        <v>60.889650000000003</v>
      </c>
      <c r="H16" s="156">
        <f t="shared" si="1"/>
        <v>19</v>
      </c>
      <c r="I16" s="154" t="str">
        <f t="shared" si="2"/>
        <v>Cuando en el análisis de los requerimientos en los diferenes componentes del MECI se cuente con aspectos evaluados en nivel 1 (presente) y 1 (funcionando); 2 (presente) y 1 (funcionando).</v>
      </c>
      <c r="J16" s="154" t="s">
        <v>348</v>
      </c>
      <c r="K16" s="154">
        <f>+IF(ISBLANK(VLOOKUP(A16,'Ambiente de Control'!$B$24:$F$237,5,0)),"",VLOOKUP(A16,'Ambiente de Control'!$B$24:$F$237,5,0))</f>
        <v>3</v>
      </c>
      <c r="L16" s="154">
        <f>+IF(ISBLANK(VLOOKUP(A16,'Ambiente de Control'!$B$24:$K$237,9,0)),"",VLOOKUP(A16,'Ambiente de Control'!$B$24:$K$237,9,0))</f>
        <v>3</v>
      </c>
      <c r="M16" s="154">
        <f t="shared" si="3"/>
        <v>1</v>
      </c>
      <c r="N16" s="154">
        <f t="shared" si="4"/>
        <v>0.90625</v>
      </c>
      <c r="O16" s="154"/>
      <c r="P16" s="154"/>
    </row>
    <row r="17" spans="1:16" ht="12.75" customHeight="1">
      <c r="A17" s="154" t="s">
        <v>352</v>
      </c>
      <c r="B17" s="154" t="str">
        <f t="shared" si="0"/>
        <v>4</v>
      </c>
      <c r="C17" s="154" t="str">
        <f>+MID(VLOOKUP(A17,'Ambiente de Control'!$B$21:$C$237,2,0),4,LEN(VLOOKUP(A17,'Ambiente de Control'!$B$21:$C$237,2,0))-4)</f>
        <v xml:space="preserve"> Evaluación de las actividades relacionadas con el retiro del personal</v>
      </c>
      <c r="D17" s="154" t="s">
        <v>329</v>
      </c>
      <c r="E17" s="154" t="str">
        <f>+VLOOKUP(A17,'Ambiente de Control'!$B$21:$D$237,3,0)</f>
        <v>Dimensión de Talento Humano
Política Gestión Estratégica del Talento Humano
Dimensión de Control Interno
Líneas de Defensa</v>
      </c>
      <c r="F17" s="154" t="str">
        <f>+VLOOKUP(A17,'Ambiente de Control'!$B$21:$K$237,10,0)</f>
        <v>Deficiencia de control (diseño o ejecución)</v>
      </c>
      <c r="G17" s="160">
        <f>+VLOOKUP(A17,'Ambiente de Control'!$B$21:$O$237,13,0)</f>
        <v>20.989650000000001</v>
      </c>
      <c r="H17" s="156">
        <f t="shared" si="1"/>
        <v>2</v>
      </c>
      <c r="I17" s="154" t="str">
        <f t="shared" si="2"/>
        <v>Cuando en el análisis de los requerimientos en los diferenes componentes del MECI se cuente con aspectos evaluados en nivel 2 (presente) y 2 (funcionando); 3 (presente) y 1 (funcionando); 3 (presente) y 2 (funcionando).</v>
      </c>
      <c r="J17" s="154" t="s">
        <v>348</v>
      </c>
      <c r="K17" s="154">
        <f>+IF(ISBLANK(VLOOKUP(A17,'Ambiente de Control'!$B$24:$F$237,5,0)),"",VLOOKUP(A17,'Ambiente de Control'!$B$24:$F$237,5,0))</f>
        <v>3</v>
      </c>
      <c r="L17" s="154">
        <f>+IF(ISBLANK(VLOOKUP(A17,'Ambiente de Control'!$B$24:$K$237,9,0)),"",VLOOKUP(A17,'Ambiente de Control'!$B$24:$K$237,9,0))</f>
        <v>2</v>
      </c>
      <c r="M17" s="154">
        <f t="shared" si="3"/>
        <v>0.5</v>
      </c>
      <c r="N17" s="154">
        <f t="shared" si="4"/>
        <v>0.90625</v>
      </c>
      <c r="O17" s="154"/>
      <c r="P17" s="154"/>
    </row>
    <row r="18" spans="1:16" ht="12.75" customHeight="1">
      <c r="A18" s="154" t="s">
        <v>353</v>
      </c>
      <c r="B18" s="154" t="str">
        <f t="shared" si="0"/>
        <v>4</v>
      </c>
      <c r="C18" s="154" t="str">
        <f>+MID(VLOOKUP(A18,'Ambiente de Control'!$B$21:$C$237,2,0),4,LEN(VLOOKUP(A18,'Ambiente de Control'!$B$21:$C$237,2,0))-4)</f>
        <v xml:space="preserve"> Evaluar el impacto del Plan Institucional de Capacitación - PI</v>
      </c>
      <c r="D18" s="154" t="s">
        <v>329</v>
      </c>
      <c r="E18" s="154" t="str">
        <f>+VLOOKUP(A18,'Ambiente de Control'!$B$21:$D$237,3,0)</f>
        <v>Dimensión de Talento Humano
Política Gestión Estratégica del Talento Humano
Dimensión de Control Interno
Líneas de Defensa</v>
      </c>
      <c r="F18" s="154" t="str">
        <f>+VLOOKUP(A18,'Ambiente de Control'!$B$21:$K$237,10,0)</f>
        <v>Mantenimiento del control</v>
      </c>
      <c r="G18" s="161">
        <f>+VLOOKUP(A18,'Ambiente de Control'!$B$21:$O$237,13,0)</f>
        <v>60.989652</v>
      </c>
      <c r="H18" s="156">
        <f t="shared" si="1"/>
        <v>20</v>
      </c>
      <c r="I18" s="154" t="str">
        <f t="shared" si="2"/>
        <v>Cuando en el análisis de los requerimientos en los diferenes componentes del MECI se cuente con aspectos evaluados en nivel 1 (presente) y 1 (funcionando); 2 (presente) y 1 (funcionando).</v>
      </c>
      <c r="J18" s="154" t="s">
        <v>348</v>
      </c>
      <c r="K18" s="154">
        <f>+IF(ISBLANK(VLOOKUP(A18,'Ambiente de Control'!$B$24:$F$237,5,0)),"",VLOOKUP(A18,'Ambiente de Control'!$B$24:$F$237,5,0))</f>
        <v>3</v>
      </c>
      <c r="L18" s="154">
        <f>+IF(ISBLANK(VLOOKUP(A18,'Ambiente de Control'!$B$24:$K$237,9,0)),"",VLOOKUP(A18,'Ambiente de Control'!$B$24:$K$237,9,0))</f>
        <v>3</v>
      </c>
      <c r="M18" s="154">
        <f t="shared" si="3"/>
        <v>1</v>
      </c>
      <c r="N18" s="154">
        <f t="shared" si="4"/>
        <v>0.90625</v>
      </c>
      <c r="O18" s="154"/>
      <c r="P18" s="154"/>
    </row>
    <row r="19" spans="1:16" ht="12.75" customHeight="1">
      <c r="A19" s="154" t="s">
        <v>354</v>
      </c>
      <c r="B19" s="154" t="str">
        <f t="shared" si="0"/>
        <v>4</v>
      </c>
      <c r="C19" s="154" t="str">
        <f>+MID(VLOOKUP(A19,'Ambiente de Control'!$B$21:$C$237,2,0),4,LEN(VLOOKUP(A19,'Ambiente de Control'!$B$21:$C$237,2,0))-4)</f>
        <v xml:space="preserve"> Evaluación frente a los productos y servicios en los cuales participan los contratistas de apoyo</v>
      </c>
      <c r="D19" s="154" t="s">
        <v>329</v>
      </c>
      <c r="E19" s="154" t="str">
        <f>+VLOOKUP(A19,'Ambiente de Control'!$B$21:$D$237,3,0)</f>
        <v>Dimensión de Talento Humano
Política Gestión Estratégica del Talento Humano
Dimensión de Control Interno
Líneas de Defensa</v>
      </c>
      <c r="F19" s="154" t="str">
        <f>+VLOOKUP(A19,'Ambiente de Control'!$B$21:$K$237,10,0)</f>
        <v>Deficiencia de control (diseño o ejecución)</v>
      </c>
      <c r="G19" s="155">
        <f>+VLOOKUP(A19,'Ambiente de Control'!$B$21:$O$237,13,0)</f>
        <v>21.896229999999999</v>
      </c>
      <c r="H19" s="156">
        <f t="shared" si="1"/>
        <v>5</v>
      </c>
      <c r="I19" s="154" t="str">
        <f t="shared" si="2"/>
        <v>Cuando en el análisis de los requerimientos en los diferenes componentes del MECI se cuente con aspectos evaluados en nivel 2 (presente) y 2 (funcionando); 3 (presente) y 1 (funcionando); 3 (presente) y 2 (funcionando).</v>
      </c>
      <c r="J19" s="154" t="s">
        <v>348</v>
      </c>
      <c r="K19" s="154">
        <f>+IF(ISBLANK(VLOOKUP(A19,'Ambiente de Control'!$B$24:$F$237,5,0)),"",VLOOKUP(A19,'Ambiente de Control'!$B$24:$F$237,5,0))</f>
        <v>3</v>
      </c>
      <c r="L19" s="154">
        <f>+IF(ISBLANK(VLOOKUP(A19,'Ambiente de Control'!$B$24:$K$237,9,0)),"",VLOOKUP(A19,'Ambiente de Control'!$B$24:$K$237,9,0))</f>
        <v>2</v>
      </c>
      <c r="M19" s="154">
        <f t="shared" si="3"/>
        <v>0.5</v>
      </c>
      <c r="N19" s="154">
        <f t="shared" si="4"/>
        <v>0.90625</v>
      </c>
      <c r="O19" s="154"/>
      <c r="P19" s="154"/>
    </row>
    <row r="20" spans="1:16" ht="12.75" customHeight="1">
      <c r="A20" s="154" t="s">
        <v>355</v>
      </c>
      <c r="B20" s="154" t="str">
        <f t="shared" si="0"/>
        <v>5</v>
      </c>
      <c r="C20" s="154" t="str">
        <f>+MID(VLOOKUP(A20,'Ambiente de Control'!$B$21:$C$237,2,0),4,LEN(VLOOKUP(A20,'Ambiente de Control'!$B$21:$C$237,2,0))-4)</f>
        <v xml:space="preserve"> Acorde con la estructura del Esquema de Líneas de Defensa se han definido estándares de reporte, periodicidad y responsables frente a diferentes temas críticos de la entidad</v>
      </c>
      <c r="D20" s="154" t="s">
        <v>329</v>
      </c>
      <c r="E20" s="154" t="str">
        <f>+VLOOKUP(A20,'Ambiente de Control'!$B$21:$D$237,3,0)</f>
        <v>Dimensión de Información y Comunicación
Dimensión de Control Interno
Líneas de Defensa</v>
      </c>
      <c r="F20" s="154" t="str">
        <f>+VLOOKUP(A20,'Ambiente de Control'!$B$21:$K$237,10,0)</f>
        <v>Mantenimiento del control</v>
      </c>
      <c r="G20" s="155">
        <f>+VLOOKUP(A20,'Ambiente de Control'!$B$21:$O$237,13,0)</f>
        <v>61.189599999999999</v>
      </c>
      <c r="H20" s="156">
        <f t="shared" si="1"/>
        <v>21</v>
      </c>
      <c r="I20" s="154" t="str">
        <f t="shared" si="2"/>
        <v>Cuando en el análisis de los requerimientos en los diferenes componentes del MECI se cuente con aspectos evaluados en nivel 1 (presente) y 1 (funcionando); 2 (presente) y 1 (funcionando).</v>
      </c>
      <c r="J20" s="154" t="s">
        <v>356</v>
      </c>
      <c r="K20" s="154">
        <f>+IF(ISBLANK(VLOOKUP(A20,'Ambiente de Control'!$B$24:$F$237,5,0)),"",VLOOKUP(A20,'Ambiente de Control'!$B$24:$F$237,5,0))</f>
        <v>3</v>
      </c>
      <c r="L20" s="154">
        <f>+IF(ISBLANK(VLOOKUP(A20,'Ambiente de Control'!$B$24:$K$237,9,0)),"",VLOOKUP(A20,'Ambiente de Control'!$B$24:$K$237,9,0))</f>
        <v>3</v>
      </c>
      <c r="M20" s="154">
        <f t="shared" si="3"/>
        <v>1</v>
      </c>
      <c r="N20" s="154">
        <f t="shared" si="4"/>
        <v>0.90625</v>
      </c>
      <c r="O20" s="154"/>
      <c r="P20" s="154"/>
    </row>
    <row r="21" spans="1:16" ht="12.75" customHeight="1">
      <c r="A21" s="154" t="s">
        <v>357</v>
      </c>
      <c r="B21" s="154" t="str">
        <f t="shared" si="0"/>
        <v>5</v>
      </c>
      <c r="C21" s="154" t="str">
        <f>+MID(VLOOKUP(A21,'Ambiente de Control'!$B$21:$C$237,2,0),4,LEN(VLOOKUP(A21,'Ambiente de Control'!$B$21:$C$237,2,0))-4)</f>
        <v xml:space="preserve"> La Alta Dirección analiza la información asociada con la generación de reportes financieros</v>
      </c>
      <c r="D21" s="154" t="s">
        <v>329</v>
      </c>
      <c r="E21" s="154" t="str">
        <f>+VLOOKUP(A21,'Ambiente de Control'!$B$21:$D$237,3,0)</f>
        <v xml:space="preserve">
Dimensión de Control Interno
Línea de Estratégica</v>
      </c>
      <c r="F21" s="154" t="str">
        <f>+VLOOKUP(A21,'Ambiente de Control'!$B$21:$K$237,10,0)</f>
        <v>Mantenimiento del control</v>
      </c>
      <c r="G21" s="155">
        <f>+VLOOKUP(A21,'Ambiente de Control'!$B$21:$O$237,13,0)</f>
        <v>61.289650000000002</v>
      </c>
      <c r="H21" s="156">
        <f t="shared" si="1"/>
        <v>22</v>
      </c>
      <c r="I21" s="154" t="str">
        <f t="shared" si="2"/>
        <v>Cuando en el análisis de los requerimientos en los diferenes componentes del MECI se cuente con aspectos evaluados en nivel 1 (presente) y 1 (funcionando); 2 (presente) y 1 (funcionando).</v>
      </c>
      <c r="J21" s="154" t="s">
        <v>356</v>
      </c>
      <c r="K21" s="154">
        <f>+IF(ISBLANK(VLOOKUP(A21,'Ambiente de Control'!$B$24:$F$237,5,0)),"",VLOOKUP(A21,'Ambiente de Control'!$B$24:$F$237,5,0))</f>
        <v>3</v>
      </c>
      <c r="L21" s="154">
        <f>+IF(ISBLANK(VLOOKUP(A21,'Ambiente de Control'!$B$24:$K$237,9,0)),"",VLOOKUP(A21,'Ambiente de Control'!$B$24:$K$237,9,0))</f>
        <v>3</v>
      </c>
      <c r="M21" s="154">
        <f t="shared" si="3"/>
        <v>1</v>
      </c>
      <c r="N21" s="154">
        <f t="shared" si="4"/>
        <v>0.90625</v>
      </c>
      <c r="O21" s="154"/>
      <c r="P21" s="154"/>
    </row>
    <row r="22" spans="1:16" ht="12.75" customHeight="1">
      <c r="A22" s="154" t="s">
        <v>358</v>
      </c>
      <c r="B22" s="154" t="str">
        <f t="shared" si="0"/>
        <v>5</v>
      </c>
      <c r="C22" s="154" t="str">
        <f>+MID(VLOOKUP(A22,'Ambiente de Control'!$B$21:$C$237,2,0),4,LEN(VLOOKUP(A22,'Ambiente de Control'!$B$21:$C$237,2,0))-4)</f>
        <v xml:space="preserve"> Teniendo en cuenta la información suministrada por la 2a y 3a línea de defensa se toman decisiones a tiempo para garantizar el cumplimiento de las metas y objetivos</v>
      </c>
      <c r="D22" s="154" t="s">
        <v>329</v>
      </c>
      <c r="E22" s="154" t="str">
        <f>+VLOOKUP(A22,'Ambiente de Control'!$B$21:$D$237,3,0)</f>
        <v>Dimensión de Control Interno
Líneas de Defensa</v>
      </c>
      <c r="F22" s="154" t="str">
        <f>+VLOOKUP(A22,'Ambiente de Control'!$B$21:$K$237,10,0)</f>
        <v>Deficiencia de control (diseño o ejecución)</v>
      </c>
      <c r="G22" s="155">
        <f>+VLOOKUP(A22,'Ambiente de Control'!$B$21:$O$237,13,0)</f>
        <v>21.38963</v>
      </c>
      <c r="H22" s="156">
        <f t="shared" si="1"/>
        <v>3</v>
      </c>
      <c r="I22" s="154" t="str">
        <f t="shared" si="2"/>
        <v>Cuando en el análisis de los requerimientos en los diferenes componentes del MECI se cuente con aspectos evaluados en nivel 2 (presente) y 2 (funcionando); 3 (presente) y 1 (funcionando); 3 (presente) y 2 (funcionando).</v>
      </c>
      <c r="J22" s="154" t="s">
        <v>356</v>
      </c>
      <c r="K22" s="154">
        <f>+IF(ISBLANK(VLOOKUP(A22,'Ambiente de Control'!$B$24:$F$237,5,0)),"",VLOOKUP(A22,'Ambiente de Control'!$B$24:$F$237,5,0))</f>
        <v>3</v>
      </c>
      <c r="L22" s="154">
        <f>+IF(ISBLANK(VLOOKUP(A22,'Ambiente de Control'!$B$24:$K$237,9,0)),"",VLOOKUP(A22,'Ambiente de Control'!$B$24:$K$237,9,0))</f>
        <v>2</v>
      </c>
      <c r="M22" s="154">
        <f t="shared" si="3"/>
        <v>0.5</v>
      </c>
      <c r="N22" s="154">
        <f t="shared" si="4"/>
        <v>0.90625</v>
      </c>
      <c r="O22" s="154"/>
      <c r="P22" s="154"/>
    </row>
    <row r="23" spans="1:16" ht="12.75" customHeight="1">
      <c r="A23" s="154" t="s">
        <v>359</v>
      </c>
      <c r="B23" s="154" t="str">
        <f t="shared" si="0"/>
        <v>5</v>
      </c>
      <c r="C23" s="154" t="str">
        <f>+MID(VLOOKUP(A23,'Ambiente de Control'!$B$21:$C$237,2,0),4,LEN(VLOOKUP(A23,'Ambiente de Control'!$B$21:$C$237,2,0))-4)</f>
        <v xml:space="preserve"> Se evalúa la estructura de control a partir de los cambios en procesos, procedimientos, u otras herramientas, a fin de garantizar su adecuada formulación y afectación frente a la gestión del riesgo</v>
      </c>
      <c r="D23" s="154" t="s">
        <v>329</v>
      </c>
      <c r="E23" s="154" t="str">
        <f>+VLOOKUP(A23,'Ambiente de Control'!$B$21:$D$237,3,0)</f>
        <v>Dimensión de Gestión con Valores para Resultado
Política de Fortalecimiento Organizacional y Simplificación de Procesos
Dimensión Control Interno
Líneas de Defensa</v>
      </c>
      <c r="F23" s="154" t="str">
        <f>+VLOOKUP(A23,'Ambiente de Control'!$B$21:$K$237,10,0)</f>
        <v>Deficiencia de control (diseño o ejecución)</v>
      </c>
      <c r="G23" s="155">
        <f>+VLOOKUP(A23,'Ambiente de Control'!$B$21:$O$237,13,0)</f>
        <v>21.489629999999998</v>
      </c>
      <c r="H23" s="156">
        <f t="shared" si="1"/>
        <v>4</v>
      </c>
      <c r="I23" s="154" t="str">
        <f t="shared" si="2"/>
        <v>Cuando en el análisis de los requerimientos en los diferenes componentes del MECI se cuente con aspectos evaluados en nivel 2 (presente) y 2 (funcionando); 3 (presente) y 1 (funcionando); 3 (presente) y 2 (funcionando).</v>
      </c>
      <c r="J23" s="154" t="s">
        <v>356</v>
      </c>
      <c r="K23" s="154">
        <f>+IF(ISBLANK(VLOOKUP(A23,'Ambiente de Control'!$B$24:$F$237,5,0)),"",VLOOKUP(A23,'Ambiente de Control'!$B$24:$F$237,5,0))</f>
        <v>2</v>
      </c>
      <c r="L23" s="154">
        <f>+IF(ISBLANK(VLOOKUP(A23,'Ambiente de Control'!$B$24:$K$237,9,0)),"",VLOOKUP(A23,'Ambiente de Control'!$B$24:$K$237,9,0))</f>
        <v>2</v>
      </c>
      <c r="M23" s="154">
        <f t="shared" si="3"/>
        <v>0.5</v>
      </c>
      <c r="N23" s="154">
        <f t="shared" si="4"/>
        <v>0.90625</v>
      </c>
      <c r="O23" s="154"/>
      <c r="P23" s="154"/>
    </row>
    <row r="24" spans="1:16" ht="12.75" customHeight="1">
      <c r="A24" s="154" t="s">
        <v>360</v>
      </c>
      <c r="B24" s="154" t="str">
        <f t="shared" si="0"/>
        <v>5</v>
      </c>
      <c r="C24" s="154" t="str">
        <f>+MID(VLOOKUP(A24,'Ambiente de Control'!$B$21:$C$237,2,0),4,LEN(VLOOKUP(A24,'Ambiente de Control'!$B$21:$C$237,2,0))-4)</f>
        <v xml:space="preserve"> La entidad aprueba y hace seguimiento al Plan Anual de Auditoría presentado y ejecutado por parte de la Oficina de Control Interno</v>
      </c>
      <c r="D24" s="154" t="s">
        <v>329</v>
      </c>
      <c r="E24" s="154" t="str">
        <f>+VLOOKUP(A24,'Ambiente de Control'!$B$21:$D$237,3,0)</f>
        <v>Dimensión Control Interno
Línea Estratégica</v>
      </c>
      <c r="F24" s="154" t="str">
        <f>+VLOOKUP(A24,'Ambiente de Control'!$B$21:$K$237,10,0)</f>
        <v>Mantenimiento del control</v>
      </c>
      <c r="G24" s="155">
        <f>+VLOOKUP(A24,'Ambiente de Control'!$B$21:$O$237,13,0)</f>
        <v>61.589649999999999</v>
      </c>
      <c r="H24" s="156">
        <f t="shared" si="1"/>
        <v>23</v>
      </c>
      <c r="I24" s="154" t="str">
        <f t="shared" si="2"/>
        <v>Cuando en el análisis de los requerimientos en los diferenes componentes del MECI se cuente con aspectos evaluados en nivel 1 (presente) y 1 (funcionando); 2 (presente) y 1 (funcionando).</v>
      </c>
      <c r="J24" s="154" t="s">
        <v>356</v>
      </c>
      <c r="K24" s="154">
        <f>+IF(ISBLANK(VLOOKUP(A24,'Ambiente de Control'!$B$24:$F$237,5,0)),"",VLOOKUP(A24,'Ambiente de Control'!$B$24:$F$237,5,0))</f>
        <v>3</v>
      </c>
      <c r="L24" s="154">
        <f>+IF(ISBLANK(VLOOKUP(A24,'Ambiente de Control'!$B$24:$K$237,9,0)),"",VLOOKUP(A24,'Ambiente de Control'!$B$24:$K$237,9,0))</f>
        <v>3</v>
      </c>
      <c r="M24" s="154">
        <f t="shared" si="3"/>
        <v>1</v>
      </c>
      <c r="N24" s="154">
        <f t="shared" si="4"/>
        <v>0.90625</v>
      </c>
      <c r="O24" s="154"/>
      <c r="P24" s="154"/>
    </row>
    <row r="25" spans="1:16" ht="12.75" customHeight="1">
      <c r="A25" s="154" t="s">
        <v>361</v>
      </c>
      <c r="B25" s="154" t="str">
        <f t="shared" si="0"/>
        <v>5</v>
      </c>
      <c r="C25" s="154" t="str">
        <f>+MID(VLOOKUP(A25,'Ambiente de Control'!$B$21:$C$237,2,0),4,LEN(VLOOKUP(A25,'Ambiente de Control'!$B$21:$C$237,2,0))-4)</f>
        <v xml:space="preserve"> La entidad analiza los informes presentados por la Oficina de Control Interno y evalúa su impacto en relación con la mejora institucional</v>
      </c>
      <c r="D25" s="154" t="s">
        <v>329</v>
      </c>
      <c r="E25" s="154" t="str">
        <f>+VLOOKUP(A25,'Ambiente de Control'!$B$21:$D$237,3,0)</f>
        <v>Dimensión Control Interno
Línea Estratégica</v>
      </c>
      <c r="F25" s="154" t="str">
        <f>+VLOOKUP(A25,'Ambiente de Control'!$B$21:$K$237,10,0)</f>
        <v>Mantenimiento del control</v>
      </c>
      <c r="G25" s="155">
        <f>+VLOOKUP(A25,'Ambiente de Control'!$B$21:$O$237,13,0)</f>
        <v>61.689653</v>
      </c>
      <c r="H25" s="156">
        <f t="shared" si="1"/>
        <v>24</v>
      </c>
      <c r="I25" s="154" t="str">
        <f t="shared" si="2"/>
        <v>Cuando en el análisis de los requerimientos en los diferenes componentes del MECI se cuente con aspectos evaluados en nivel 1 (presente) y 1 (funcionando); 2 (presente) y 1 (funcionando).</v>
      </c>
      <c r="J25" s="154" t="s">
        <v>356</v>
      </c>
      <c r="K25" s="154">
        <f>+IF(ISBLANK(VLOOKUP(A25,'Ambiente de Control'!$B$24:$F$237,5,0)),"",VLOOKUP(A25,'Ambiente de Control'!$B$24:$F$237,5,0))</f>
        <v>3</v>
      </c>
      <c r="L25" s="154">
        <f>+IF(ISBLANK(VLOOKUP(A25,'Ambiente de Control'!$B$24:$K$237,9,0)),"",VLOOKUP(A25,'Ambiente de Control'!$B$24:$K$237,9,0))</f>
        <v>3</v>
      </c>
      <c r="M25" s="154">
        <f t="shared" si="3"/>
        <v>1</v>
      </c>
      <c r="N25" s="154">
        <f t="shared" si="4"/>
        <v>0.90625</v>
      </c>
      <c r="O25" s="154"/>
      <c r="P25" s="154"/>
    </row>
    <row r="26" spans="1:16" ht="12.75" customHeight="1">
      <c r="A26" s="154" t="s">
        <v>362</v>
      </c>
      <c r="B26" s="154" t="str">
        <f t="shared" si="0"/>
        <v>6</v>
      </c>
      <c r="C26" s="154" t="str">
        <f>+MID(VLOOKUP(A26,'Evaluación de riesgos'!$B$13:$C$160,2,0),4,LEN(VLOOKUP(A26,'Evaluación de riesgos'!$B$13:$C$160,2,0))-4)</f>
        <v xml:space="preserve">  La Entidad cuenta con mecanismos para vincular o relacionar el plan estratégico con los objetivos estratégicos y estos a su vez con los objetivos operativos</v>
      </c>
      <c r="D26" s="154" t="s">
        <v>315</v>
      </c>
      <c r="E26" s="154" t="str">
        <f>+VLOOKUP(A26,'Evaluación de riesgos'!$B$13:$K$160,3,0)</f>
        <v>Dimensión de Direccionamiento Estratégico y Planeación.
Política de Planeación Institucional</v>
      </c>
      <c r="F26" s="154" t="str">
        <f>+VLOOKUP(A26,'Evaluación de riesgos'!$B$13:$K$160,10,0)</f>
        <v>Mantenimiento del control</v>
      </c>
      <c r="G26" s="155">
        <f>+VLOOKUP(A26,'Evaluación de riesgos'!$B$13:$O$160,13,0)</f>
        <v>141.78960000000001</v>
      </c>
      <c r="H26" s="156">
        <f t="shared" si="1"/>
        <v>31</v>
      </c>
      <c r="I26" s="154" t="str">
        <f t="shared" si="2"/>
        <v>Cuando en el análisis de los requerimientos en los diferenes componentes del MECI se cuente con aspectos evaluados en nivel 1 (presente) y 1 (funcionando); 2 (presente) y 1 (funcionando).</v>
      </c>
      <c r="J26" s="154" t="s">
        <v>363</v>
      </c>
      <c r="K26" s="154">
        <f>+IF(ISBLANK(VLOOKUP(A26,'Evaluación de riesgos'!$B$16:$F$160,5,0)),"",VLOOKUP(A26,'Evaluación de riesgos'!$B$16:$F$160,5,0))</f>
        <v>3</v>
      </c>
      <c r="L26" s="154">
        <f>+IF(ISBLANK(VLOOKUP(A26,'Evaluación de riesgos'!$B$16:$J$160,9,9)),"",VLOOKUP(A26,'Evaluación de riesgos'!$B$16:$J$160,9,9))</f>
        <v>3</v>
      </c>
      <c r="M26" s="154">
        <f t="shared" si="3"/>
        <v>1</v>
      </c>
      <c r="N26" s="154">
        <f t="shared" si="4"/>
        <v>0.83823529411764708</v>
      </c>
      <c r="O26" s="154"/>
      <c r="P26" s="154"/>
    </row>
    <row r="27" spans="1:16" ht="12.75" customHeight="1">
      <c r="A27" s="154" t="s">
        <v>364</v>
      </c>
      <c r="B27" s="154" t="str">
        <f t="shared" si="0"/>
        <v>6</v>
      </c>
      <c r="C27" s="154" t="str">
        <f>+MID(VLOOKUP(A27,'Evaluación de riesgos'!$B$13:$C$160,2,0),4,LEN(VLOOKUP(A27,'Evaluación de riesgos'!$B$13:$C$160,2,0))-4)</f>
        <v xml:space="preserve"> Los objetivos de los procesos, programas o proyectos (según aplique) que están definidos, son específicos, medibles, alcanzables, relevantes, delimitados en el tiempo</v>
      </c>
      <c r="D27" s="154" t="s">
        <v>315</v>
      </c>
      <c r="E27" s="154" t="str">
        <f>+VLOOKUP(A27,'Evaluación de riesgos'!$B$13:$K$160,3,0)</f>
        <v>Dimensión de Gestión con Valores para Resultado
Política de Fortalecimiento Organizacional y Simplificación de Procesos</v>
      </c>
      <c r="F27" s="154" t="str">
        <f>+VLOOKUP(A27,'Evaluación de riesgos'!$B$13:$K$160,10,0)</f>
        <v>Mantenimiento del control</v>
      </c>
      <c r="G27" s="155">
        <f>+VLOOKUP(A27,'Evaluación de riesgos'!$B$13:$O$160,13,0)</f>
        <v>141.8896</v>
      </c>
      <c r="H27" s="156">
        <f t="shared" si="1"/>
        <v>32</v>
      </c>
      <c r="I27" s="154" t="str">
        <f t="shared" si="2"/>
        <v>Cuando en el análisis de los requerimientos en los diferenes componentes del MECI se cuente con aspectos evaluados en nivel 1 (presente) y 1 (funcionando); 2 (presente) y 1 (funcionando).</v>
      </c>
      <c r="J27" s="154" t="s">
        <v>363</v>
      </c>
      <c r="K27" s="154">
        <f>+IF(ISBLANK(VLOOKUP(A27,'Evaluación de riesgos'!$B$16:$F$160,5,0)),"",VLOOKUP(A27,'Evaluación de riesgos'!$B$16:$F$160,5,0))</f>
        <v>3</v>
      </c>
      <c r="L27" s="154">
        <f>+IF(ISBLANK(VLOOKUP(A27,'Evaluación de riesgos'!$B$16:$J$160,9,9)),"",VLOOKUP(A27,'Evaluación de riesgos'!$B$16:$J$160,9,9))</f>
        <v>3</v>
      </c>
      <c r="M27" s="154">
        <f t="shared" si="3"/>
        <v>1</v>
      </c>
      <c r="N27" s="154">
        <f t="shared" si="4"/>
        <v>0.83823529411764708</v>
      </c>
      <c r="O27" s="154"/>
      <c r="P27" s="154"/>
    </row>
    <row r="28" spans="1:16" ht="12.75" customHeight="1">
      <c r="A28" s="154" t="s">
        <v>365</v>
      </c>
      <c r="B28" s="154" t="str">
        <f t="shared" si="0"/>
        <v>6</v>
      </c>
      <c r="C28" s="154" t="str">
        <f>+MID(VLOOKUP(A28,'Evaluación de riesgos'!$B$13:$C$160,2,0),4,LEN(VLOOKUP(A28,'Evaluación de riesgos'!$B$13:$C$160,2,0))-4)</f>
        <v xml:space="preserve"> La Alta Dirección evalúa periódicamente los objetivos establecidos para asegurar que estos continúan siendo consistentes y apropiados para la Entidad</v>
      </c>
      <c r="D28" s="154" t="s">
        <v>315</v>
      </c>
      <c r="E28" s="154" t="str">
        <f>+VLOOKUP(A28,'Evaluación de riesgos'!$B$13:$K$160,3,0)</f>
        <v>Dimensión de Direccionamiento Estratégico y Planeación.
Política de Planeación Institucional
Dimensión Control Interno
Línea Estratégica</v>
      </c>
      <c r="F28" s="154" t="str">
        <f>+VLOOKUP(A28,'Evaluación de riesgos'!$B$13:$K$160,10,0)</f>
        <v>Mantenimiento del control</v>
      </c>
      <c r="G28" s="155">
        <f>+VLOOKUP(A28,'Evaluación de riesgos'!$B$13:$O$160,13,0)</f>
        <v>141.97540000000001</v>
      </c>
      <c r="H28" s="156">
        <f t="shared" si="1"/>
        <v>33</v>
      </c>
      <c r="I28" s="154" t="str">
        <f t="shared" si="2"/>
        <v>Cuando en el análisis de los requerimientos en los diferenes componentes del MECI se cuente con aspectos evaluados en nivel 1 (presente) y 1 (funcionando); 2 (presente) y 1 (funcionando).</v>
      </c>
      <c r="J28" s="154" t="s">
        <v>363</v>
      </c>
      <c r="K28" s="154">
        <f>+IF(ISBLANK(VLOOKUP(A28,'Evaluación de riesgos'!$B$16:$F$160,5,0)),"",VLOOKUP(A28,'Evaluación de riesgos'!$B$16:$F$160,5,0))</f>
        <v>3</v>
      </c>
      <c r="L28" s="154">
        <f>+IF(ISBLANK(VLOOKUP(A28,'Evaluación de riesgos'!$B$16:$J$160,9,9)),"",VLOOKUP(A28,'Evaluación de riesgos'!$B$16:$J$160,9,9))</f>
        <v>3</v>
      </c>
      <c r="M28" s="154">
        <f t="shared" si="3"/>
        <v>1</v>
      </c>
      <c r="N28" s="154">
        <f t="shared" si="4"/>
        <v>0.83823529411764708</v>
      </c>
      <c r="O28" s="154"/>
      <c r="P28" s="154"/>
    </row>
    <row r="29" spans="1:16" ht="12.75" customHeight="1">
      <c r="A29" s="154" t="s">
        <v>366</v>
      </c>
      <c r="B29" s="154" t="str">
        <f t="shared" si="0"/>
        <v>7</v>
      </c>
      <c r="C29" s="154" t="str">
        <f>+MID(VLOOKUP(A29,'Evaluación de riesgos'!$B$13:$C$160,2,0),4,LEN(VLOOKUP(A29,'Evaluación de riesgos'!$B$13:$C$160,2,0))-4)</f>
        <v xml:space="preserve"> Teniendo en cuenta la estructura de la política de Administración del Riesgo, su alcance define lineamientos para toda la entidad, incluyendo regionales, áreas tercerizadas u otras instancias que afectan la prestación del servicio</v>
      </c>
      <c r="D29" s="154" t="s">
        <v>315</v>
      </c>
      <c r="E29" s="154" t="str">
        <f>+VLOOKUP(A29,'Evaluación de riesgos'!$B$13:$K$160,3,0)</f>
        <v>Dimensión de Direccionamiento Estratégico y Planeación.
Política de Planeación Institucional</v>
      </c>
      <c r="F29" s="154" t="str">
        <f>+VLOOKUP(A29,'Evaluación de riesgos'!$B$13:$K$160,10,0)</f>
        <v>Mantenimiento del control</v>
      </c>
      <c r="G29" s="155">
        <f>+VLOOKUP(A29,'Evaluación de riesgos'!$B$13:$O$160,13,0)</f>
        <v>142.08959999999999</v>
      </c>
      <c r="H29" s="156">
        <f t="shared" si="1"/>
        <v>34</v>
      </c>
      <c r="I29" s="154" t="str">
        <f t="shared" si="2"/>
        <v>Cuando en el análisis de los requerimientos en los diferenes componentes del MECI se cuente con aspectos evaluados en nivel 1 (presente) y 1 (funcionando); 2 (presente) y 1 (funcionando).</v>
      </c>
      <c r="J29" s="154" t="s">
        <v>367</v>
      </c>
      <c r="K29" s="154">
        <f>+IF(ISBLANK(VLOOKUP(A29,'Evaluación de riesgos'!$B$16:$F$160,5,0)),"",VLOOKUP(A29,'Evaluación de riesgos'!$B$16:$F$160,5,0))</f>
        <v>3</v>
      </c>
      <c r="L29" s="154">
        <f>+IF(ISBLANK(VLOOKUP(A29,'Evaluación de riesgos'!$B$16:$J$160,9,9)),"",VLOOKUP(A29,'Evaluación de riesgos'!$B$16:$J$160,9,9))</f>
        <v>3</v>
      </c>
      <c r="M29" s="154">
        <f t="shared" si="3"/>
        <v>1</v>
      </c>
      <c r="N29" s="154">
        <f t="shared" si="4"/>
        <v>0.83823529411764708</v>
      </c>
      <c r="O29" s="154"/>
      <c r="P29" s="154"/>
    </row>
    <row r="30" spans="1:16" ht="12.75" customHeight="1">
      <c r="A30" s="154" t="s">
        <v>368</v>
      </c>
      <c r="B30" s="154" t="str">
        <f t="shared" si="0"/>
        <v>7</v>
      </c>
      <c r="C30" s="154" t="str">
        <f>+MID(VLOOKUP(A30,'Evaluación de riesgos'!$B$13:$C$160,2,0),4,LEN(VLOOKUP(A30,'Evaluación de riesgos'!$B$13:$C$160,2,0))-4)</f>
        <v xml:space="preserve"> La Oficina de Planeación, Gerencia de Riesgos (donde existan), como 2a línea de defensa, consolidan información clave frente a la gestión del riesgo</v>
      </c>
      <c r="D30" s="154" t="s">
        <v>315</v>
      </c>
      <c r="E30" s="154" t="str">
        <f>+VLOOKUP(A30,'Evaluación de riesgos'!$B$13:$K$160,3,0)</f>
        <v>Dimensión Control Interno 
Líneas de Defensa</v>
      </c>
      <c r="F30" s="154" t="str">
        <f>+VLOOKUP(A30,'Evaluación de riesgos'!$B$13:$K$160,10,0)</f>
        <v>Mantenimiento del control</v>
      </c>
      <c r="G30" s="155">
        <f>+VLOOKUP(A30,'Evaluación de riesgos'!$B$13:$O$160,13,0)</f>
        <v>142.1456</v>
      </c>
      <c r="H30" s="156">
        <f t="shared" si="1"/>
        <v>35</v>
      </c>
      <c r="I30" s="154" t="str">
        <f t="shared" si="2"/>
        <v>Cuando en el análisis de los requerimientos en los diferenes componentes del MECI se cuente con aspectos evaluados en nivel 1 (presente) y 1 (funcionando); 2 (presente) y 1 (funcionando).</v>
      </c>
      <c r="J30" s="154" t="s">
        <v>367</v>
      </c>
      <c r="K30" s="154">
        <f>+IF(ISBLANK(VLOOKUP(A30,'Evaluación de riesgos'!$B$16:$F$160,5,0)),"",VLOOKUP(A30,'Evaluación de riesgos'!$B$16:$F$160,5,0))</f>
        <v>3</v>
      </c>
      <c r="L30" s="154">
        <f>+IF(ISBLANK(VLOOKUP(A30,'Evaluación de riesgos'!$B$16:$J$160,9,9)),"",VLOOKUP(A30,'Evaluación de riesgos'!$B$16:$J$160,9,9))</f>
        <v>3</v>
      </c>
      <c r="M30" s="154">
        <f t="shared" si="3"/>
        <v>1</v>
      </c>
      <c r="N30" s="154">
        <f t="shared" si="4"/>
        <v>0.83823529411764708</v>
      </c>
      <c r="O30" s="154"/>
      <c r="P30" s="154"/>
    </row>
    <row r="31" spans="1:16" ht="12.75" customHeight="1">
      <c r="A31" s="154" t="s">
        <v>369</v>
      </c>
      <c r="B31" s="154" t="str">
        <f t="shared" si="0"/>
        <v>7</v>
      </c>
      <c r="C31" s="154" t="str">
        <f>+MID(VLOOKUP(A31,'Evaluación de riesgos'!$B$13:$C$160,2,0),4,LEN(VLOOKUP(A31,'Evaluación de riesgos'!$B$13:$C$160,2,0))-4)</f>
        <v xml:space="preserve"> A partir de la información consolidada y reportada por la 2a línea de defensa (7.2), la Alta Dirección analiza sus resultados y en especial considera si se han presentado materializaciones de riesgo</v>
      </c>
      <c r="D31" s="154" t="s">
        <v>315</v>
      </c>
      <c r="E31" s="154" t="str">
        <f>+VLOOKUP(A31,'Evaluación de riesgos'!$B$13:$K$160,3,0)</f>
        <v>Dimensión Control Interno 
Líneas de Defensa</v>
      </c>
      <c r="F31" s="154" t="str">
        <f>+VLOOKUP(A31,'Evaluación de riesgos'!$B$13:$K$160,10,0)</f>
        <v>Deficiencia de control (diseño o ejecución)</v>
      </c>
      <c r="G31" s="155">
        <f>+VLOOKUP(A31,'Evaluación de riesgos'!$B$13:$O$160,13,0)</f>
        <v>102.23650000000001</v>
      </c>
      <c r="H31" s="156">
        <f t="shared" si="1"/>
        <v>25</v>
      </c>
      <c r="I31" s="154" t="str">
        <f t="shared" si="2"/>
        <v>Cuando en el análisis de los requerimientos en los diferenes componentes del MECI se cuente con aspectos evaluados en nivel 2 (presente) y 2 (funcionando); 3 (presente) y 1 (funcionando); 3 (presente) y 2 (funcionando).</v>
      </c>
      <c r="J31" s="154" t="s">
        <v>367</v>
      </c>
      <c r="K31" s="154">
        <f>+IF(ISBLANK(VLOOKUP(A31,'Evaluación de riesgos'!$B$16:$F$160,5,0)),"",VLOOKUP(A31,'Evaluación de riesgos'!$B$16:$F$160,5,0))</f>
        <v>3</v>
      </c>
      <c r="L31" s="154">
        <f>+IF(ISBLANK(VLOOKUP(A31,'Evaluación de riesgos'!$B$16:$J$160,9,9)),"",VLOOKUP(A31,'Evaluación de riesgos'!$B$16:$J$160,9,9))</f>
        <v>2</v>
      </c>
      <c r="M31" s="154">
        <f t="shared" si="3"/>
        <v>0.5</v>
      </c>
      <c r="N31" s="154">
        <f t="shared" si="4"/>
        <v>0.83823529411764708</v>
      </c>
      <c r="O31" s="154"/>
      <c r="P31" s="154"/>
    </row>
    <row r="32" spans="1:16" ht="12.75" customHeight="1">
      <c r="A32" s="154" t="s">
        <v>370</v>
      </c>
      <c r="B32" s="154" t="str">
        <f t="shared" si="0"/>
        <v>7</v>
      </c>
      <c r="C32" s="154" t="str">
        <f>+MID(VLOOKUP(A32,'Evaluación de riesgos'!$B$13:$C$160,2,0),4,LEN(VLOOKUP(A32,'Evaluación de riesgos'!$B$13:$C$160,2,0))-4)</f>
        <v xml:space="preserve"> Cuando se detectan materializaciones de riesgo, se definen los cursos de acción en relación con la revisión y actualización del mapa de riesgos correspondiente</v>
      </c>
      <c r="D32" s="154" t="s">
        <v>315</v>
      </c>
      <c r="E32" s="154" t="str">
        <f>+VLOOKUP(A32,'Evaluación de riesgos'!$B$13:$K$160,3,0)</f>
        <v>Dimensión de Direccionamiento Estratégico y Planeación.
Política de Planeación Institucional
Dimensión Control Interno 
Líneas de Defensa</v>
      </c>
      <c r="F32" s="154" t="str">
        <f>+VLOOKUP(A32,'Evaluación de riesgos'!$B$13:$K$160,10,0)</f>
        <v>Deficiencia de control (diseño o ejecución)</v>
      </c>
      <c r="G32" s="155">
        <f>+VLOOKUP(A32,'Evaluación de riesgos'!$B$13:$O$160,13,0)</f>
        <v>102.3896</v>
      </c>
      <c r="H32" s="156">
        <f t="shared" si="1"/>
        <v>26</v>
      </c>
      <c r="I32" s="154" t="str">
        <f t="shared" si="2"/>
        <v>Cuando en el análisis de los requerimientos en los diferenes componentes del MECI se cuente con aspectos evaluados en nivel 2 (presente) y 2 (funcionando); 3 (presente) y 1 (funcionando); 3 (presente) y 2 (funcionando).</v>
      </c>
      <c r="J32" s="154" t="s">
        <v>367</v>
      </c>
      <c r="K32" s="154">
        <f>+IF(ISBLANK(VLOOKUP(A32,'Evaluación de riesgos'!$B$16:$F$160,5,0)),"",VLOOKUP(A32,'Evaluación de riesgos'!$B$16:$F$160,5,0))</f>
        <v>3</v>
      </c>
      <c r="L32" s="154">
        <f>+IF(ISBLANK(VLOOKUP(A32,'Evaluación de riesgos'!$B$16:$J$160,9,9)),"",VLOOKUP(A32,'Evaluación de riesgos'!$B$16:$J$160,9,9))</f>
        <v>2</v>
      </c>
      <c r="M32" s="154">
        <f t="shared" si="3"/>
        <v>0.5</v>
      </c>
      <c r="N32" s="154">
        <f t="shared" si="4"/>
        <v>0.83823529411764708</v>
      </c>
      <c r="O32" s="154"/>
      <c r="P32" s="154"/>
    </row>
    <row r="33" spans="1:16" ht="12.75" customHeight="1">
      <c r="A33" s="154" t="s">
        <v>371</v>
      </c>
      <c r="B33" s="154" t="str">
        <f t="shared" si="0"/>
        <v>7</v>
      </c>
      <c r="C33" s="154" t="str">
        <f>+MID(VLOOKUP(A33,'Evaluación de riesgos'!$B$13:$C$160,2,0),4,LEN(VLOOKUP(A33,'Evaluación de riesgos'!$B$13:$C$160,2,0))-4)</f>
        <v xml:space="preserve"> Se llevan a cabo seguimientos a las acciones definidas para resolver materializaciones de riesgo detectadas</v>
      </c>
      <c r="D33" s="154" t="s">
        <v>315</v>
      </c>
      <c r="E33" s="154" t="str">
        <f>+VLOOKUP(A33,'Evaluación de riesgos'!$B$13:$K$160,3,0)</f>
        <v>Dimensión de Evaluación de Resultados 
Política de Seguimiento y evaluación al Desempeño Institucional.
Dimensión Control Interno 
Líneas de Defensa</v>
      </c>
      <c r="F33" s="154" t="str">
        <f>+VLOOKUP(A33,'Evaluación de riesgos'!$B$13:$K$160,10,0)</f>
        <v>Deficiencia de control (diseño o ejecución)</v>
      </c>
      <c r="G33" s="155">
        <f>+VLOOKUP(A33,'Evaluación de riesgos'!$B$13:$O$160,13,0)</f>
        <v>102.4563</v>
      </c>
      <c r="H33" s="156">
        <f t="shared" si="1"/>
        <v>27</v>
      </c>
      <c r="I33" s="154" t="str">
        <f t="shared" si="2"/>
        <v>Cuando en el análisis de los requerimientos en los diferenes componentes del MECI se cuente con aspectos evaluados en nivel 2 (presente) y 2 (funcionando); 3 (presente) y 1 (funcionando); 3 (presente) y 2 (funcionando).</v>
      </c>
      <c r="J33" s="154" t="s">
        <v>367</v>
      </c>
      <c r="K33" s="154">
        <f>+IF(ISBLANK(VLOOKUP(A33,'Evaluación de riesgos'!$B$16:$F$160,5,0)),"",VLOOKUP(A33,'Evaluación de riesgos'!$B$16:$F$160,5,0))</f>
        <v>3</v>
      </c>
      <c r="L33" s="154">
        <f>+IF(ISBLANK(VLOOKUP(A33,'Evaluación de riesgos'!$B$16:$J$160,9,9)),"",VLOOKUP(A33,'Evaluación de riesgos'!$B$16:$J$160,9,9))</f>
        <v>2</v>
      </c>
      <c r="M33" s="154">
        <f t="shared" si="3"/>
        <v>0.5</v>
      </c>
      <c r="N33" s="154">
        <f t="shared" si="4"/>
        <v>0.83823529411764708</v>
      </c>
      <c r="O33" s="154"/>
      <c r="P33" s="154"/>
    </row>
    <row r="34" spans="1:16" ht="12.75" customHeight="1">
      <c r="A34" s="154" t="s">
        <v>372</v>
      </c>
      <c r="B34" s="154" t="str">
        <f t="shared" si="0"/>
        <v>8</v>
      </c>
      <c r="C34" s="154" t="str">
        <f>+MID(VLOOKUP(A34,'Evaluación de riesgos'!$B$13:$C$160,2,0),4,LEN(VLOOKUP(A34,'Evaluación de riesgos'!$B$13:$C$160,2,0))-4)</f>
        <v xml:space="preserve"> La Alta Dirección acorde con el análisis del entorno interno y externo, define los procesos, programas o proyectos (según aplique), susceptibles de posibles actos de corrupción</v>
      </c>
      <c r="D34" s="154" t="s">
        <v>315</v>
      </c>
      <c r="E34" s="154" t="str">
        <f>+VLOOKUP(A34,'Evaluación de riesgos'!$B$13:$K$160,3,0)</f>
        <v>Dimensión de Direccionamiento Estratégico y Planeación.
Política de Planeación Institucional</v>
      </c>
      <c r="F34" s="154" t="str">
        <f>+VLOOKUP(A34,'Evaluación de riesgos'!$B$13:$K$160,10,0)</f>
        <v>Mantenimiento del control</v>
      </c>
      <c r="G34" s="155">
        <f>+VLOOKUP(A34,'Evaluación de riesgos'!$B$13:$O$160,13,0)</f>
        <v>142.54579999999999</v>
      </c>
      <c r="H34" s="156">
        <f t="shared" si="1"/>
        <v>36</v>
      </c>
      <c r="I34" s="154" t="str">
        <f t="shared" si="2"/>
        <v>Cuando en el análisis de los requerimientos en los diferenes componentes del MECI se cuente con aspectos evaluados en nivel 1 (presente) y 1 (funcionando); 2 (presente) y 1 (funcionando).</v>
      </c>
      <c r="J34" s="154" t="s">
        <v>373</v>
      </c>
      <c r="K34" s="154">
        <f>+IF(ISBLANK(VLOOKUP(A34,'Evaluación de riesgos'!$B$16:$F$160,5,0)),"",VLOOKUP(A34,'Evaluación de riesgos'!$B$16:$F$160,5,0))</f>
        <v>3</v>
      </c>
      <c r="L34" s="154">
        <f>+IF(ISBLANK(VLOOKUP(A34,'Evaluación de riesgos'!$B$16:$J$160,9,9)),"",VLOOKUP(A34,'Evaluación de riesgos'!$B$16:$J$160,9,9))</f>
        <v>3</v>
      </c>
      <c r="M34" s="154">
        <f t="shared" si="3"/>
        <v>1</v>
      </c>
      <c r="N34" s="154">
        <f t="shared" si="4"/>
        <v>0.83823529411764708</v>
      </c>
      <c r="O34" s="154"/>
      <c r="P34" s="154"/>
    </row>
    <row r="35" spans="1:16" ht="12.75" customHeight="1">
      <c r="A35" s="154" t="s">
        <v>374</v>
      </c>
      <c r="B35" s="154" t="str">
        <f t="shared" si="0"/>
        <v>8</v>
      </c>
      <c r="C35" s="154" t="str">
        <f>+MID(VLOOKUP(A35,'Evaluación de riesgos'!$B$13:$C$160,2,0),4,LEN(VLOOKUP(A35,'Evaluación de riesgos'!$B$13:$C$160,2,0))-4)</f>
        <v xml:space="preserve"> La Alta Dirección monitorea los riesgos de corrupción con la periodicidad establecida en la Política de Administración del Riesgo</v>
      </c>
      <c r="D35" s="154" t="s">
        <v>315</v>
      </c>
      <c r="E35" s="154" t="str">
        <f>+VLOOKUP(A35,'Evaluación de riesgos'!$B$13:$K$160,3,0)</f>
        <v>Dimension de Control Interno
Linea Estratégica</v>
      </c>
      <c r="F35" s="154" t="str">
        <f>+VLOOKUP(A35,'Evaluación de riesgos'!$B$13:$K$160,10,0)</f>
        <v>Mantenimiento del control</v>
      </c>
      <c r="G35" s="155">
        <f>+VLOOKUP(A35,'Evaluación de riesgos'!$B$13:$O$160,13,0)</f>
        <v>142.63210000000001</v>
      </c>
      <c r="H35" s="156">
        <f t="shared" si="1"/>
        <v>37</v>
      </c>
      <c r="I35" s="154" t="str">
        <f t="shared" si="2"/>
        <v>Cuando en el análisis de los requerimientos en los diferenes componentes del MECI se cuente con aspectos evaluados en nivel 1 (presente) y 1 (funcionando); 2 (presente) y 1 (funcionando).</v>
      </c>
      <c r="J35" s="154" t="s">
        <v>373</v>
      </c>
      <c r="K35" s="154">
        <f>+IF(ISBLANK(VLOOKUP(A35,'Evaluación de riesgos'!$B$16:$F$160,5,0)),"",VLOOKUP(A35,'Evaluación de riesgos'!$B$16:$F$160,5,0))</f>
        <v>3</v>
      </c>
      <c r="L35" s="154">
        <f>+IF(ISBLANK(VLOOKUP(A35,'Evaluación de riesgos'!$B$16:$J$160,9,9)),"",VLOOKUP(A35,'Evaluación de riesgos'!$B$16:$J$160,9,9))</f>
        <v>3</v>
      </c>
      <c r="M35" s="154">
        <f t="shared" si="3"/>
        <v>1</v>
      </c>
      <c r="N35" s="154">
        <f t="shared" si="4"/>
        <v>0.83823529411764708</v>
      </c>
      <c r="O35" s="154"/>
      <c r="P35" s="154"/>
    </row>
    <row r="36" spans="1:16" ht="12.75" customHeight="1">
      <c r="A36" s="154" t="s">
        <v>375</v>
      </c>
      <c r="B36" s="154" t="str">
        <f t="shared" si="0"/>
        <v>8</v>
      </c>
      <c r="C36" s="154" t="str">
        <f>+MID(VLOOKUP(A36,'Evaluación de riesgos'!$B$13:$C$160,2,0),4,LEN(VLOOKUP(A36,'Evaluación de riesgos'!$B$13:$C$160,2,0))-4)</f>
        <v xml:space="preserve"> Para el desarrollo de las actividades de control, la entidad considera la adecuada división de las funciones y que éstas se encuentren segregadas en diferentes personas para reducir el riesgo de acciones fraudulentas</v>
      </c>
      <c r="D36" s="154" t="s">
        <v>315</v>
      </c>
      <c r="E36" s="154" t="str">
        <f>+VLOOKUP(A36,'Evaluación de riesgos'!$B$13:$K$160,3,0)</f>
        <v>Dimensión de Control Interno
Líneas de Defensa</v>
      </c>
      <c r="F36" s="154" t="str">
        <f>+VLOOKUP(A36,'Evaluación de riesgos'!$B$13:$K$160,10,0)</f>
        <v>Mantenimiento del control</v>
      </c>
      <c r="G36" s="155">
        <f>+VLOOKUP(A36,'Evaluación de riesgos'!$B$13:$O$160,13,0)</f>
        <v>142.7456</v>
      </c>
      <c r="H36" s="156">
        <f t="shared" si="1"/>
        <v>38</v>
      </c>
      <c r="I36" s="154" t="str">
        <f t="shared" si="2"/>
        <v>Cuando en el análisis de los requerimientos en los diferenes componentes del MECI se cuente con aspectos evaluados en nivel 1 (presente) y 1 (funcionando); 2 (presente) y 1 (funcionando).</v>
      </c>
      <c r="J36" s="154" t="s">
        <v>373</v>
      </c>
      <c r="K36" s="154">
        <f>+IF(ISBLANK(VLOOKUP(A36,'Evaluación de riesgos'!$B$16:$F$160,5,0)),"",VLOOKUP(A36,'Evaluación de riesgos'!$B$16:$F$160,5,0))</f>
        <v>3</v>
      </c>
      <c r="L36" s="154">
        <f>+IF(ISBLANK(VLOOKUP(A36,'Evaluación de riesgos'!$B$16:$J$160,9,9)),"",VLOOKUP(A36,'Evaluación de riesgos'!$B$16:$J$160,9,9))</f>
        <v>3</v>
      </c>
      <c r="M36" s="154">
        <f t="shared" si="3"/>
        <v>1</v>
      </c>
      <c r="N36" s="154">
        <f t="shared" si="4"/>
        <v>0.83823529411764708</v>
      </c>
      <c r="O36" s="154"/>
      <c r="P36" s="154"/>
    </row>
    <row r="37" spans="1:16" ht="12.75" customHeight="1">
      <c r="A37" s="154" t="s">
        <v>376</v>
      </c>
      <c r="B37" s="154" t="str">
        <f t="shared" si="0"/>
        <v>8</v>
      </c>
      <c r="C37" s="154" t="str">
        <f>+MID(VLOOKUP(A37,'Evaluación de riesgos'!$B$13:$C$160,2,0),4,LEN(VLOOKUP(A37,'Evaluación de riesgos'!$B$13:$C$160,2,0))-4)</f>
        <v xml:space="preserve"> La Alta Dirección evalúa fallas en los controles (diseño y ejecución) para definir cursos de acción apropiados para su mejora</v>
      </c>
      <c r="D37" s="154" t="s">
        <v>315</v>
      </c>
      <c r="E37" s="154" t="str">
        <f>+VLOOKUP(A37,'Evaluación de riesgos'!$B$13:$K$160,3,0)</f>
        <v>Dimensión de Control Interno
Línea Estratégica</v>
      </c>
      <c r="F37" s="154" t="str">
        <f>+VLOOKUP(A37,'Evaluación de riesgos'!$B$13:$K$160,10,0)</f>
        <v>Deficiencia de control (diseño o ejecución)</v>
      </c>
      <c r="G37" s="155">
        <f>+VLOOKUP(A37,'Evaluación de riesgos'!$B$13:$O$160,13,0)</f>
        <v>102.8745</v>
      </c>
      <c r="H37" s="156">
        <f t="shared" si="1"/>
        <v>28</v>
      </c>
      <c r="I37" s="154" t="str">
        <f t="shared" si="2"/>
        <v>Cuando en el análisis de los requerimientos en los diferenes componentes del MECI se cuente con aspectos evaluados en nivel 2 (presente) y 2 (funcionando); 3 (presente) y 1 (funcionando); 3 (presente) y 2 (funcionando).</v>
      </c>
      <c r="J37" s="154" t="s">
        <v>373</v>
      </c>
      <c r="K37" s="154">
        <f>+IF(ISBLANK(VLOOKUP(A37,'Evaluación de riesgos'!$B$16:$F$160,5,0)),"",VLOOKUP(A37,'Evaluación de riesgos'!$B$16:$F$160,5,0))</f>
        <v>3</v>
      </c>
      <c r="L37" s="154">
        <f>+IF(ISBLANK(VLOOKUP(A37,'Evaluación de riesgos'!$B$16:$J$160,9,9)),"",VLOOKUP(A37,'Evaluación de riesgos'!$B$16:$J$160,9,9))</f>
        <v>2</v>
      </c>
      <c r="M37" s="154">
        <f t="shared" si="3"/>
        <v>0.5</v>
      </c>
      <c r="N37" s="154">
        <f t="shared" si="4"/>
        <v>0.83823529411764708</v>
      </c>
      <c r="O37" s="154"/>
      <c r="P37" s="154"/>
    </row>
    <row r="38" spans="1:16" ht="12.75" customHeight="1">
      <c r="A38" s="154" t="s">
        <v>377</v>
      </c>
      <c r="B38" s="154" t="str">
        <f t="shared" si="0"/>
        <v>9</v>
      </c>
      <c r="C38" s="154" t="str">
        <f>+MID(VLOOKUP(A38,'Evaluación de riesgos'!$B$13:$C$160,2,0),4,LEN(VLOOKUP(A38,'Evaluación de riesgos'!$B$13:$C$160,2,0))-4)</f>
        <v xml:space="preserve"> Acorde con lo establecido en la política de Administración del Riesgo, se monitorean los factores internos y externos definidos para la entidad, a fin de establecer cambios en el entorno que determinen nuevos riesgos o ajustes a los existentes</v>
      </c>
      <c r="D38" s="154" t="s">
        <v>315</v>
      </c>
      <c r="E38" s="154" t="str">
        <f>+VLOOKUP(A38,'Evaluación de riesgos'!$B$13:$K$160,3,0)</f>
        <v>Dimension de Direccionamiento Estratégico 
Política de Planeación Institucional</v>
      </c>
      <c r="F38" s="154" t="str">
        <f>+VLOOKUP(A38,'Evaluación de riesgos'!$B$13:$K$160,10,0)</f>
        <v>Mantenimiento del control</v>
      </c>
      <c r="G38" s="155">
        <f>+VLOOKUP(A38,'Evaluación de riesgos'!$B$13:$O$160,13,0)</f>
        <v>142.96350000000001</v>
      </c>
      <c r="H38" s="156">
        <f t="shared" si="1"/>
        <v>39</v>
      </c>
      <c r="I38" s="154" t="str">
        <f t="shared" si="2"/>
        <v>Cuando en el análisis de los requerimientos en los diferenes componentes del MECI se cuente con aspectos evaluados en nivel 1 (presente) y 1 (funcionando); 2 (presente) y 1 (funcionando).</v>
      </c>
      <c r="J38" s="154" t="s">
        <v>378</v>
      </c>
      <c r="K38" s="154">
        <f>+IF(ISBLANK(VLOOKUP(A38,'Evaluación de riesgos'!$B$16:$F$160,5,0)),"",VLOOKUP(A38,'Evaluación de riesgos'!$B$16:$F$160,5,0))</f>
        <v>3</v>
      </c>
      <c r="L38" s="154">
        <f>+IF(ISBLANK(VLOOKUP(A38,'Evaluación de riesgos'!$B$16:$J$160,9,9)),"",VLOOKUP(A38,'Evaluación de riesgos'!$B$16:$J$160,9,9))</f>
        <v>3</v>
      </c>
      <c r="M38" s="154">
        <f t="shared" si="3"/>
        <v>1</v>
      </c>
      <c r="N38" s="154">
        <f t="shared" si="4"/>
        <v>0.83823529411764708</v>
      </c>
      <c r="O38" s="154"/>
      <c r="P38" s="154"/>
    </row>
    <row r="39" spans="1:16" ht="12.75" customHeight="1">
      <c r="A39" s="154" t="s">
        <v>379</v>
      </c>
      <c r="B39" s="154" t="str">
        <f t="shared" si="0"/>
        <v>9</v>
      </c>
      <c r="C39" s="154" t="str">
        <f>+MID(VLOOKUP(A39,'Evaluación de riesgos'!$B$13:$C$160,2,0),4,LEN(VLOOKUP(A39,'Evaluación de riesgos'!$B$13:$C$160,2,0))-4)</f>
        <v xml:space="preserve"> La Alta Dirección analiza los riesgos asociados a actividades tercerizadas, regionales u otras figuras externas que afecten la prestación del servicio a los usuarios, basados en los informes de la segunda y tercera línea de defensa</v>
      </c>
      <c r="D39" s="154" t="s">
        <v>315</v>
      </c>
      <c r="E39" s="154" t="str">
        <f>+VLOOKUP(A39,'Evaluación de riesgos'!$B$13:$K$160,3,0)</f>
        <v>Dimensión de Control Interno
Líneas de Defensa</v>
      </c>
      <c r="F39" s="154" t="str">
        <f>+VLOOKUP(A39,'Evaluación de riesgos'!$B$13:$K$160,10,0)</f>
        <v>Oportunidad de mejora</v>
      </c>
      <c r="G39" s="155">
        <f>+VLOOKUP(A39,'Evaluación de riesgos'!$B$13:$O$160,13,0)</f>
        <v>123.0125</v>
      </c>
      <c r="H39" s="156">
        <f t="shared" si="1"/>
        <v>30</v>
      </c>
      <c r="I39" s="154" t="str">
        <f t="shared" si="2"/>
        <v>Cuando en el análisis de los requerimientos en los diferenes componentes del MECI se cuente con aspectos evaluados en nivel 2 (presente) y 2 (funcionando); 3 (presente) y 1 (funcionando); 3 (presente) y 2 (funcionando).</v>
      </c>
      <c r="J39" s="154" t="s">
        <v>378</v>
      </c>
      <c r="K39" s="154">
        <f>+IF(ISBLANK(VLOOKUP(A39,'Evaluación de riesgos'!$B$16:$F$160,5,0)),"",VLOOKUP(A39,'Evaluación de riesgos'!$B$16:$F$160,5,0))</f>
        <v>2</v>
      </c>
      <c r="L39" s="154">
        <f>+IF(ISBLANK(VLOOKUP(A39,'Evaluación de riesgos'!$B$16:$J$160,9,9)),"",VLOOKUP(A39,'Evaluación de riesgos'!$B$16:$J$160,9,9))</f>
        <v>3</v>
      </c>
      <c r="M39" s="154">
        <f t="shared" si="3"/>
        <v>0.75</v>
      </c>
      <c r="N39" s="154">
        <f t="shared" si="4"/>
        <v>0.83823529411764708</v>
      </c>
      <c r="O39" s="154"/>
      <c r="P39" s="154"/>
    </row>
    <row r="40" spans="1:16" ht="12.75" customHeight="1">
      <c r="A40" s="154" t="s">
        <v>380</v>
      </c>
      <c r="B40" s="154" t="str">
        <f t="shared" si="0"/>
        <v>9</v>
      </c>
      <c r="C40" s="154" t="str">
        <f>+MID(VLOOKUP(A40,'Evaluación de riesgos'!$B$13:$C$160,2,0),4,LEN(VLOOKUP(A40,'Evaluación de riesgos'!$B$13:$C$160,2,0))-4)</f>
        <v xml:space="preserve"> La Alta Dirección monitorea los riesgos aceptados revisando que sus condiciones no hayan cambiado y definir su pertinencia para sostenerlos o ajustarlos</v>
      </c>
      <c r="D40" s="154" t="s">
        <v>315</v>
      </c>
      <c r="E40" s="154" t="str">
        <f>+VLOOKUP(A40,'Evaluación de riesgos'!$B$13:$K$160,3,0)</f>
        <v>Dimensión de Control Interno
Línea Estratégica</v>
      </c>
      <c r="F40" s="154" t="str">
        <f>+VLOOKUP(A40,'Evaluación de riesgos'!$B$13:$K$160,10,0)</f>
        <v>Mantenimiento del control</v>
      </c>
      <c r="G40" s="155">
        <f>+VLOOKUP(A40,'Evaluación de riesgos'!$B$13:$O$160,13,0)</f>
        <v>143.12360000000001</v>
      </c>
      <c r="H40" s="156">
        <f t="shared" si="1"/>
        <v>40</v>
      </c>
      <c r="I40" s="154" t="str">
        <f t="shared" si="2"/>
        <v>Cuando en el análisis de los requerimientos en los diferenes componentes del MECI se cuente con aspectos evaluados en nivel 1 (presente) y 1 (funcionando); 2 (presente) y 1 (funcionando).</v>
      </c>
      <c r="J40" s="154" t="s">
        <v>378</v>
      </c>
      <c r="K40" s="154">
        <f>+IF(ISBLANK(VLOOKUP(A40,'Evaluación de riesgos'!$B$16:$F$160,5,0)),"",VLOOKUP(A40,'Evaluación de riesgos'!$B$16:$F$160,5,0))</f>
        <v>3</v>
      </c>
      <c r="L40" s="154">
        <f>+IF(ISBLANK(VLOOKUP(A40,'Evaluación de riesgos'!$B$16:$J$160,9,9)),"",VLOOKUP(A40,'Evaluación de riesgos'!$B$16:$J$160,9,9))</f>
        <v>3</v>
      </c>
      <c r="M40" s="154">
        <f t="shared" si="3"/>
        <v>1</v>
      </c>
      <c r="N40" s="154">
        <f t="shared" si="4"/>
        <v>0.83823529411764708</v>
      </c>
      <c r="O40" s="154"/>
      <c r="P40" s="154"/>
    </row>
    <row r="41" spans="1:16" ht="12.75" customHeight="1">
      <c r="A41" s="154" t="s">
        <v>381</v>
      </c>
      <c r="B41" s="154" t="str">
        <f t="shared" si="0"/>
        <v>9</v>
      </c>
      <c r="C41" s="154" t="str">
        <f>+MID(VLOOKUP(A41,'Evaluación de riesgos'!$B$13:$C$160,2,0),4,LEN(VLOOKUP(A41,'Evaluación de riesgos'!$B$13:$C$160,2,0))-4)</f>
        <v xml:space="preserve"> La Alta Dirección evalúa fallas en los controles (diseño y ejecución) para definir cursos de acción apropiados para su mejora, basados en los informes de la segunda y tercera línea de defensa</v>
      </c>
      <c r="D41" s="154" t="s">
        <v>315</v>
      </c>
      <c r="E41" s="154" t="str">
        <f>+VLOOKUP(A41,'Evaluación de riesgos'!$B$13:$K$160,3,0)</f>
        <v>Dimensión de Control Interno
Líneas de Defensa</v>
      </c>
      <c r="F41" s="154" t="str">
        <f>+VLOOKUP(A41,'Evaluación de riesgos'!$B$13:$K$160,10,0)</f>
        <v>Deficiencia de control (diseño o ejecución)</v>
      </c>
      <c r="G41" s="155">
        <f>+VLOOKUP(A41,'Evaluación de riesgos'!$B$13:$O$160,13,0)</f>
        <v>103.2456</v>
      </c>
      <c r="H41" s="156">
        <f t="shared" si="1"/>
        <v>29</v>
      </c>
      <c r="I41" s="154" t="str">
        <f t="shared" si="2"/>
        <v>Cuando en el análisis de los requerimientos en los diferenes componentes del MECI se cuente con aspectos evaluados en nivel 2 (presente) y 2 (funcionando); 3 (presente) y 1 (funcionando); 3 (presente) y 2 (funcionando).</v>
      </c>
      <c r="J41" s="154" t="s">
        <v>378</v>
      </c>
      <c r="K41" s="154">
        <f>+IF(ISBLANK(VLOOKUP(A41,'Evaluación de riesgos'!$B$16:$F$160,5,0)),"",VLOOKUP(A41,'Evaluación de riesgos'!$B$16:$F$160,5,0))</f>
        <v>3</v>
      </c>
      <c r="L41" s="154">
        <f>+IF(ISBLANK(VLOOKUP(A41,'Evaluación de riesgos'!$B$16:$J$160,9,9)),"",VLOOKUP(A41,'Evaluación de riesgos'!$B$16:$J$160,9,9))</f>
        <v>2</v>
      </c>
      <c r="M41" s="154">
        <f t="shared" si="3"/>
        <v>0.5</v>
      </c>
      <c r="N41" s="154">
        <f t="shared" si="4"/>
        <v>0.83823529411764708</v>
      </c>
      <c r="O41" s="154"/>
      <c r="P41" s="154"/>
    </row>
    <row r="42" spans="1:16" ht="12.75" customHeight="1">
      <c r="A42" s="154" t="s">
        <v>382</v>
      </c>
      <c r="B42" s="154" t="str">
        <f t="shared" si="0"/>
        <v>9</v>
      </c>
      <c r="C42" s="154" t="str">
        <f>+MID(VLOOKUP(A42,'Evaluación de riesgos'!$B$13:$C$160,2,0),4,LEN(VLOOKUP(A42,'Evaluación de riesgos'!$B$13:$C$160,2,0))-4)</f>
        <v xml:space="preserve"> La entidad analiza el impacto sobre el control interno por cambios en los diferentes niveles organizacionales</v>
      </c>
      <c r="D42" s="154" t="s">
        <v>315</v>
      </c>
      <c r="E42" s="154" t="str">
        <f>+VLOOKUP(A42,'Evaluación de riesgos'!$B$13:$K$160,3,0)</f>
        <v>Dimensión de Direccionamiento Estratégico y Planeación
Política de Planeación Institucional
Dimensión de Control Interno
Línea Estratégica</v>
      </c>
      <c r="F42" s="154" t="str">
        <f>+VLOOKUP(A42,'Evaluación de riesgos'!$B$13:$K$160,10,0)</f>
        <v>Mantenimiento del control</v>
      </c>
      <c r="G42" s="155">
        <f>+VLOOKUP(A42,'Evaluación de riesgos'!$B$13:$O$160,13,0)</f>
        <v>143.36539999999999</v>
      </c>
      <c r="H42" s="156">
        <f t="shared" si="1"/>
        <v>41</v>
      </c>
      <c r="I42" s="154" t="str">
        <f t="shared" si="2"/>
        <v>Cuando en el análisis de los requerimientos en los diferenes componentes del MECI se cuente con aspectos evaluados en nivel 1 (presente) y 1 (funcionando); 2 (presente) y 1 (funcionando).</v>
      </c>
      <c r="J42" s="154" t="s">
        <v>378</v>
      </c>
      <c r="K42" s="154">
        <f>+IF(ISBLANK(VLOOKUP(A42,'Evaluación de riesgos'!$B$16:$F$160,5,0)),"",VLOOKUP(A42,'Evaluación de riesgos'!$B$16:$F$160,5,0))</f>
        <v>3</v>
      </c>
      <c r="L42" s="154">
        <f>+IF(ISBLANK(VLOOKUP(A42,'Evaluación de riesgos'!$B$16:$J$160,9,9)),"",VLOOKUP(A42,'Evaluación de riesgos'!$B$16:$J$160,9,9))</f>
        <v>3</v>
      </c>
      <c r="M42" s="154">
        <f t="shared" si="3"/>
        <v>1</v>
      </c>
      <c r="N42" s="154">
        <f t="shared" si="4"/>
        <v>0.83823529411764708</v>
      </c>
      <c r="O42" s="154"/>
      <c r="P42" s="154"/>
    </row>
    <row r="43" spans="1:16" ht="12.75" customHeight="1">
      <c r="A43" s="154" t="s">
        <v>383</v>
      </c>
      <c r="B43" s="154" t="str">
        <f t="shared" ref="B43:B82" si="5">+LEFT(A43,2)</f>
        <v>10</v>
      </c>
      <c r="C43" s="154" t="str">
        <f>+MID(VLOOKUP(A43,'Actividades de control'!$B$13:$C$176,2,0),5,LEN(VLOOKUP(A43,'Actividades de control'!$B$13:$C$176,2,0))-5)</f>
        <v xml:space="preserve"> Para el desarrollo de las actividades de control, la entidad considera la adecuada división de las funciones y que éstas se encuentren segregadas en diferentes personas para reducir el riesgo de error o de incumplimientos de alto impacto en la operación</v>
      </c>
      <c r="D43" s="154" t="s">
        <v>316</v>
      </c>
      <c r="E43" s="154" t="str">
        <f>+VLOOKUP(A43,'Actividades de control'!$B$18:$K$122,3,0)</f>
        <v>Dimension de Control Interno
Lineas de Defensa</v>
      </c>
      <c r="F43" s="154" t="str">
        <f>+VLOOKUP(A43,'Actividades de control'!$B$18:$K$122,10,0)</f>
        <v>Deficiencia de control (diseño o ejecución)</v>
      </c>
      <c r="G43" s="154">
        <f>+VLOOKUP(A43,'Actividades de control'!$B$13:$N$176,13,0)</f>
        <v>183.45689999999999</v>
      </c>
      <c r="H43" s="156">
        <f t="shared" si="1"/>
        <v>42</v>
      </c>
      <c r="I43" s="154" t="str">
        <f t="shared" si="2"/>
        <v>Cuando en el análisis de los requerimientos en los diferenes componentes del MECI se cuente con aspectos evaluados en nivel 2 (presente) y 2 (funcionando); 3 (presente) y 1 (funcionando); 3 (presente) y 2 (funcionando).</v>
      </c>
      <c r="J43" s="154" t="s">
        <v>384</v>
      </c>
      <c r="K43" s="154">
        <f>+IF(ISBLANK(VLOOKUP(A43,'Actividades de control'!$B$21:$F$122,5,0)),"",VLOOKUP(A43,'Actividades de control'!$B$21:$F$122,5,0))</f>
        <v>2</v>
      </c>
      <c r="L43" s="154">
        <f>+IF(ISBLANK(VLOOKUP(A43,'Actividades de control'!$B$21:$J$122,9,0)),"",VLOOKUP(A43,'Actividades de control'!$B$21:$J$122,9,0))</f>
        <v>2</v>
      </c>
      <c r="M43" s="154">
        <f t="shared" si="3"/>
        <v>0.5</v>
      </c>
      <c r="N43" s="154">
        <f t="shared" si="4"/>
        <v>0.77083333333333337</v>
      </c>
      <c r="O43" s="154"/>
      <c r="P43" s="154"/>
    </row>
    <row r="44" spans="1:16" ht="12.75" customHeight="1">
      <c r="A44" s="154" t="s">
        <v>385</v>
      </c>
      <c r="B44" s="154" t="str">
        <f t="shared" si="5"/>
        <v>10</v>
      </c>
      <c r="C44" s="154" t="str">
        <f>+MID(VLOOKUP(A44,'Actividades de control'!$B$13:$C$176,2,0),5,LEN(VLOOKUP(A44,'Actividades de control'!$B$13:$C$176,2,0))-5)</f>
        <v xml:space="preserve"> Se han identificado y documentado las situaciones específicas en donde no es posible segregar adecuadamente las funciones (ej.: falta de personal, presupuesto), con el fin de definir actividades de control alternativas para cubrir los riesgos identificados.</v>
      </c>
      <c r="D44" s="154" t="s">
        <v>316</v>
      </c>
      <c r="E44" s="154" t="str">
        <f>+VLOOKUP(A44,'Actividades de control'!$B$18:$K$122,3,0)</f>
        <v>Dimensión de Control Interno
Líneas de Defensa</v>
      </c>
      <c r="F44" s="154" t="str">
        <f>+VLOOKUP(A44,'Actividades de control'!$B$18:$K$122,10,0)</f>
        <v>Oportunidad de mejora</v>
      </c>
      <c r="G44" s="154">
        <f>+VLOOKUP(A44,'Actividades de control'!$B$13:$N$176,13,0)</f>
        <v>203.5478</v>
      </c>
      <c r="H44" s="156">
        <f t="shared" si="1"/>
        <v>47</v>
      </c>
      <c r="I44" s="154" t="str">
        <f t="shared" si="2"/>
        <v>Cuando en el análisis de los requerimientos en los diferenes componentes del MECI se cuente con aspectos evaluados en nivel 2 (presente) y 2 (funcionando); 3 (presente) y 1 (funcionando); 3 (presente) y 2 (funcionando).</v>
      </c>
      <c r="J44" s="154" t="s">
        <v>384</v>
      </c>
      <c r="K44" s="154">
        <f>+IF(ISBLANK(VLOOKUP(A44,'Actividades de control'!$B$21:$F$122,5,0)),"",VLOOKUP(A44,'Actividades de control'!$B$21:$F$122,5,0))</f>
        <v>2</v>
      </c>
      <c r="L44" s="154">
        <f>+IF(ISBLANK(VLOOKUP(A44,'Actividades de control'!$B$21:$J$122,9,0)),"",VLOOKUP(A44,'Actividades de control'!$B$21:$J$122,9,0))</f>
        <v>3</v>
      </c>
      <c r="M44" s="154">
        <f t="shared" si="3"/>
        <v>0.75</v>
      </c>
      <c r="N44" s="154">
        <f t="shared" si="4"/>
        <v>0.77083333333333337</v>
      </c>
      <c r="O44" s="154"/>
      <c r="P44" s="154"/>
    </row>
    <row r="45" spans="1:16" ht="12.75" customHeight="1">
      <c r="A45" s="154" t="s">
        <v>386</v>
      </c>
      <c r="B45" s="154" t="str">
        <f t="shared" si="5"/>
        <v>10</v>
      </c>
      <c r="C45" s="154" t="str">
        <f>+MID(VLOOKUP(A45,'Actividades de control'!$B$13:$C$176,2,0),5,LEN(VLOOKUP(A45,'Actividades de control'!$B$13:$C$176,2,0))-5)</f>
        <v xml:space="preserve"> El diseño de otros  sistemas de gestión (bajo normas o estándares internacionales como la ISO), se integran de forma adecuada a la estructura de control de la entidad</v>
      </c>
      <c r="D45" s="154" t="s">
        <v>316</v>
      </c>
      <c r="E45" s="154" t="str">
        <f>+VLOOKUP(A45,'Actividades de control'!$B$18:$K$122,3,0)</f>
        <v xml:space="preserve">
Dimensión de Gestión con Valores para Resultados
Dimensión de Control Interno
Líneas de Defensa</v>
      </c>
      <c r="F45" s="154" t="str">
        <f>+VLOOKUP(A45,'Actividades de control'!$B$18:$K$122,10,0)</f>
        <v>Mantenimiento del control</v>
      </c>
      <c r="G45" s="154">
        <f>+VLOOKUP(A45,'Actividades de control'!$B$13:$N$176,13,0)</f>
        <v>223.64580000000001</v>
      </c>
      <c r="H45" s="156">
        <f t="shared" si="1"/>
        <v>48</v>
      </c>
      <c r="I45" s="154" t="str">
        <f t="shared" si="2"/>
        <v>Cuando en el análisis de los requerimientos en los diferenes componentes del MECI se cuente con aspectos evaluados en nivel 1 (presente) y 1 (funcionando); 2 (presente) y 1 (funcionando).</v>
      </c>
      <c r="J45" s="154" t="s">
        <v>384</v>
      </c>
      <c r="K45" s="154">
        <f>+IF(ISBLANK(VLOOKUP(A45,'Actividades de control'!$B$21:$F$122,5,0)),"",VLOOKUP(A45,'Actividades de control'!$B$21:$F$122,5,0))</f>
        <v>3</v>
      </c>
      <c r="L45" s="154">
        <f>+IF(ISBLANK(VLOOKUP(A45,'Actividades de control'!$B$21:$J$122,9,0)),"",VLOOKUP(A45,'Actividades de control'!$B$21:$J$122,9,0))</f>
        <v>3</v>
      </c>
      <c r="M45" s="154">
        <f t="shared" si="3"/>
        <v>1</v>
      </c>
      <c r="N45" s="154">
        <f t="shared" si="4"/>
        <v>0.77083333333333337</v>
      </c>
      <c r="O45" s="154"/>
      <c r="P45" s="154"/>
    </row>
    <row r="46" spans="1:16" ht="12.75" customHeight="1">
      <c r="A46" s="154" t="s">
        <v>387</v>
      </c>
      <c r="B46" s="154" t="str">
        <f t="shared" si="5"/>
        <v>11</v>
      </c>
      <c r="C46" s="154" t="str">
        <f>+MID(VLOOKUP(A46,'Actividades de control'!$B$13:$C$176,2,0),5,LEN(VLOOKUP(A46,'Actividades de control'!$B$13:$C$176,2,0))-5)</f>
        <v xml:space="preserve"> La entidad establece actividades de control relevantes sobre las infraestructuras tecnológicas; los procesos de gestión de la seguridad y sobre los procesos de adquisición, desarrollo y mantenimiento de tecnologías</v>
      </c>
      <c r="D46" s="154" t="s">
        <v>316</v>
      </c>
      <c r="E46" s="154" t="str">
        <f>+VLOOKUP(A46,'Actividades de control'!$B$18:$K$122,3,0)</f>
        <v xml:space="preserve">Dimensión de Gestión con Valores para el Resultado
Política de Gobierno Digital 
Política de Seguridad Digital
</v>
      </c>
      <c r="F46" s="154" t="str">
        <f>+VLOOKUP(A46,'Actividades de control'!$B$18:$K$122,10,0)</f>
        <v>Mantenimiento del control</v>
      </c>
      <c r="G46" s="154">
        <f>+VLOOKUP(A46,'Actividades de control'!$B$13:$N$176,13,0)</f>
        <v>223.78960000000001</v>
      </c>
      <c r="H46" s="156">
        <f t="shared" si="1"/>
        <v>49</v>
      </c>
      <c r="I46" s="154" t="str">
        <f t="shared" si="2"/>
        <v>Cuando en el análisis de los requerimientos en los diferenes componentes del MECI se cuente con aspectos evaluados en nivel 1 (presente) y 1 (funcionando); 2 (presente) y 1 (funcionando).</v>
      </c>
      <c r="J46" s="154" t="s">
        <v>388</v>
      </c>
      <c r="K46" s="154">
        <f>+IF(ISBLANK(VLOOKUP(A46,'Actividades de control'!$B$21:$F$122,5,0)),"",VLOOKUP(A46,'Actividades de control'!$B$21:$F$122,5,0))</f>
        <v>3</v>
      </c>
      <c r="L46" s="154">
        <f>+IF(ISBLANK(VLOOKUP(A46,'Actividades de control'!$B$21:$J$122,9,0)),"",VLOOKUP(A46,'Actividades de control'!$B$21:$J$122,9,0))</f>
        <v>3</v>
      </c>
      <c r="M46" s="154">
        <f t="shared" si="3"/>
        <v>1</v>
      </c>
      <c r="N46" s="154">
        <f t="shared" si="4"/>
        <v>0.77083333333333337</v>
      </c>
      <c r="O46" s="154"/>
      <c r="P46" s="154"/>
    </row>
    <row r="47" spans="1:16" ht="12.75" customHeight="1">
      <c r="A47" s="154" t="s">
        <v>389</v>
      </c>
      <c r="B47" s="154" t="str">
        <f t="shared" si="5"/>
        <v>11</v>
      </c>
      <c r="C47" s="154" t="str">
        <f>+MID(VLOOKUP(A47,'Actividades de control'!$B$13:$C$176,2,0),5,LEN(VLOOKUP(A47,'Actividades de control'!$B$13:$C$176,2,0))-5)</f>
        <v xml:space="preserve">  Para los proveedores de tecnología  selecciona y desarrolla actividades de control internas sobre las actividades realizadas por el proveedor de servicios</v>
      </c>
      <c r="D47" s="154" t="s">
        <v>316</v>
      </c>
      <c r="E47" s="154" t="str">
        <f>+VLOOKUP(A47,'Actividades de control'!$B$18:$K$122,3,0)</f>
        <v xml:space="preserve">Dimensión de Gestión con Valores para el Resultado
Política de Gobierno Digital 
Política de Seguridad Digital
</v>
      </c>
      <c r="F47" s="154" t="str">
        <f>+VLOOKUP(A47,'Actividades de control'!$B$18:$K$122,10,0)</f>
        <v>Mantenimiento del control</v>
      </c>
      <c r="G47" s="154">
        <f>+VLOOKUP(A47,'Actividades de control'!$B$13:$N$176,13,0)</f>
        <v>223.84559999999999</v>
      </c>
      <c r="H47" s="156">
        <f t="shared" si="1"/>
        <v>50</v>
      </c>
      <c r="I47" s="154" t="str">
        <f t="shared" si="2"/>
        <v>Cuando en el análisis de los requerimientos en los diferenes componentes del MECI se cuente con aspectos evaluados en nivel 1 (presente) y 1 (funcionando); 2 (presente) y 1 (funcionando).</v>
      </c>
      <c r="J47" s="154" t="s">
        <v>388</v>
      </c>
      <c r="K47" s="154">
        <f>+IF(ISBLANK(VLOOKUP(A47,'Actividades de control'!$B$21:$F$122,5,0)),"",VLOOKUP(A47,'Actividades de control'!$B$21:$F$122,5,0))</f>
        <v>3</v>
      </c>
      <c r="L47" s="154">
        <f>+IF(ISBLANK(VLOOKUP(A47,'Actividades de control'!$B$21:$J$122,9,0)),"",VLOOKUP(A47,'Actividades de control'!$B$21:$J$122,9,0))</f>
        <v>3</v>
      </c>
      <c r="M47" s="154">
        <f t="shared" si="3"/>
        <v>1</v>
      </c>
      <c r="N47" s="154">
        <f t="shared" si="4"/>
        <v>0.77083333333333337</v>
      </c>
      <c r="O47" s="154"/>
      <c r="P47" s="154"/>
    </row>
    <row r="48" spans="1:16" ht="12.75" customHeight="1">
      <c r="A48" s="154" t="s">
        <v>390</v>
      </c>
      <c r="B48" s="154" t="str">
        <f t="shared" si="5"/>
        <v>11</v>
      </c>
      <c r="C48" s="154" t="str">
        <f>+MID(VLOOKUP(A48,'Actividades de control'!$B$13:$C$176,2,0),5,LEN(VLOOKUP(A48,'Actividades de control'!$B$13:$C$176,2,0))-5)</f>
        <v xml:space="preserve"> Se cuenta con matrices de roles y usuarios siguiendo los principios de segregación de funciones.</v>
      </c>
      <c r="D48" s="154" t="s">
        <v>316</v>
      </c>
      <c r="E48" s="154" t="str">
        <f>+VLOOKUP(A48,'Actividades de control'!$B$18:$K$122,3,0)</f>
        <v xml:space="preserve">Dimensión de Gestión con Valores para el Resultado
Política de Fortalecimiento Organizacional y Simplificación de Procesos.
</v>
      </c>
      <c r="F48" s="154" t="str">
        <f>+VLOOKUP(A48,'Actividades de control'!$B$18:$K$122,10,0)</f>
        <v>Deficiencia de control (diseño o ejecución)</v>
      </c>
      <c r="G48" s="154">
        <f>+VLOOKUP(A48,'Actividades de control'!$B$13:$N$176,13,0)</f>
        <v>183.96539999999999</v>
      </c>
      <c r="H48" s="156">
        <f t="shared" si="1"/>
        <v>43</v>
      </c>
      <c r="I48" s="154" t="str">
        <f t="shared" si="2"/>
        <v>Cuando en el análisis de los requerimientos en los diferenes componentes del MECI se cuente con aspectos evaluados en nivel 2 (presente) y 2 (funcionando); 3 (presente) y 1 (funcionando); 3 (presente) y 2 (funcionando).</v>
      </c>
      <c r="J48" s="154" t="s">
        <v>388</v>
      </c>
      <c r="K48" s="154">
        <f>+IF(ISBLANK(VLOOKUP(A48,'Actividades de control'!$B$21:$F$122,5,0)),"",VLOOKUP(A48,'Actividades de control'!$B$21:$F$122,5,0))</f>
        <v>3</v>
      </c>
      <c r="L48" s="154">
        <f>+IF(ISBLANK(VLOOKUP(A48,'Actividades de control'!$B$21:$J$122,9,0)),"",VLOOKUP(A48,'Actividades de control'!$B$21:$J$122,9,0))</f>
        <v>1</v>
      </c>
      <c r="M48" s="154">
        <f t="shared" si="3"/>
        <v>0.5</v>
      </c>
      <c r="N48" s="154">
        <f t="shared" si="4"/>
        <v>0.77083333333333337</v>
      </c>
      <c r="O48" s="154"/>
      <c r="P48" s="154"/>
    </row>
    <row r="49" spans="1:16" ht="12.75" customHeight="1">
      <c r="A49" s="154" t="s">
        <v>391</v>
      </c>
      <c r="B49" s="154" t="str">
        <f t="shared" si="5"/>
        <v>11</v>
      </c>
      <c r="C49" s="154" t="str">
        <f>+MID(VLOOKUP(A49,'Actividades de control'!$B$13:$C$176,2,0),5,LEN(VLOOKUP(A49,'Actividades de control'!$B$13:$C$176,2,0))-5)</f>
        <v xml:space="preserve"> Se cuenta con información de la 3a línea de defensa, como evaluador independiente en relación con los controles implementados por el proveedor de servicios, para  asegurar que los riesgos relacionados se mitigan.</v>
      </c>
      <c r="D49" s="154" t="s">
        <v>316</v>
      </c>
      <c r="E49" s="154" t="str">
        <f>+VLOOKUP(A49,'Actividades de control'!$B$18:$K$122,3,0)</f>
        <v>Dimensión Control Interno
Tercera Línea de Defensa</v>
      </c>
      <c r="F49" s="154" t="str">
        <f>+VLOOKUP(A49,'Actividades de control'!$B$18:$K$122,10,0)</f>
        <v>Mantenimiento del control</v>
      </c>
      <c r="G49" s="154">
        <f>+VLOOKUP(A49,'Actividades de control'!$B$13:$N$176,13,0)</f>
        <v>224.01230000000001</v>
      </c>
      <c r="H49" s="156">
        <f t="shared" si="1"/>
        <v>51</v>
      </c>
      <c r="I49" s="154" t="str">
        <f t="shared" si="2"/>
        <v>Cuando en el análisis de los requerimientos en los diferenes componentes del MECI se cuente con aspectos evaluados en nivel 1 (presente) y 1 (funcionando); 2 (presente) y 1 (funcionando).</v>
      </c>
      <c r="J49" s="154" t="s">
        <v>388</v>
      </c>
      <c r="K49" s="154">
        <f>+IF(ISBLANK(VLOOKUP(A49,'Actividades de control'!$B$21:$F$122,5,0)),"",VLOOKUP(A49,'Actividades de control'!$B$21:$F$122,5,0))</f>
        <v>3</v>
      </c>
      <c r="L49" s="154">
        <f>+IF(ISBLANK(VLOOKUP(A49,'Actividades de control'!$B$21:$J$122,9,0)),"",VLOOKUP(A49,'Actividades de control'!$B$21:$J$122,9,0))</f>
        <v>3</v>
      </c>
      <c r="M49" s="154">
        <f t="shared" si="3"/>
        <v>1</v>
      </c>
      <c r="N49" s="154">
        <f t="shared" si="4"/>
        <v>0.77083333333333337</v>
      </c>
      <c r="O49" s="154"/>
      <c r="P49" s="154"/>
    </row>
    <row r="50" spans="1:16" ht="12.75" customHeight="1">
      <c r="A50" s="154" t="s">
        <v>392</v>
      </c>
      <c r="B50" s="154" t="str">
        <f t="shared" si="5"/>
        <v>12</v>
      </c>
      <c r="C50" s="154" t="str">
        <f>+MID(VLOOKUP(A50,'Actividades de control'!$B$13:$C$176,2,0),5,LEN(VLOOKUP(A50,'Actividades de control'!$B$13:$C$176,2,0))-5)</f>
        <v xml:space="preserve"> Se evalúa la actualización de procesos, procedimientos, políticas de operación, instructivos, manuales u otras herramientas para garantizar la aplicación adecuada de las principales actividades de control.
</v>
      </c>
      <c r="D50" s="154" t="s">
        <v>316</v>
      </c>
      <c r="E50" s="154" t="str">
        <f>+VLOOKUP(A50,'Actividades de control'!$B$18:$K$122,3,0)</f>
        <v>Dimensión de Gestión con Valores para el Resultado
Política de Fortalecimiento Organizacional y Simplificación de Procesos.</v>
      </c>
      <c r="F50" s="154" t="str">
        <f>+VLOOKUP(A50,'Actividades de control'!$B$18:$K$122,10,0)</f>
        <v>Deficiencia de control (diseño o ejecución)</v>
      </c>
      <c r="G50" s="154">
        <f>+VLOOKUP(A50,'Actividades de control'!$B$13:$N$176,13,0)</f>
        <v>184.12360000000001</v>
      </c>
      <c r="H50" s="156">
        <f t="shared" si="1"/>
        <v>44</v>
      </c>
      <c r="I50" s="154" t="str">
        <f t="shared" si="2"/>
        <v>Cuando en el análisis de los requerimientos en los diferenes componentes del MECI se cuente con aspectos evaluados en nivel 2 (presente) y 2 (funcionando); 3 (presente) y 1 (funcionando); 3 (presente) y 2 (funcionando).</v>
      </c>
      <c r="J50" s="154" t="s">
        <v>393</v>
      </c>
      <c r="K50" s="154">
        <f>+IF(ISBLANK(VLOOKUP(A50,'Actividades de control'!$B$21:$F$122,5,0)),"",VLOOKUP(A50,'Actividades de control'!$B$21:$F$122,5,0))</f>
        <v>2</v>
      </c>
      <c r="L50" s="154">
        <f>+IF(ISBLANK(VLOOKUP(A50,'Actividades de control'!$B$21:$J$122,9,0)),"",VLOOKUP(A50,'Actividades de control'!$B$21:$J$122,9,0))</f>
        <v>2</v>
      </c>
      <c r="M50" s="154">
        <f t="shared" si="3"/>
        <v>0.5</v>
      </c>
      <c r="N50" s="154">
        <f t="shared" si="4"/>
        <v>0.77083333333333337</v>
      </c>
      <c r="O50" s="154"/>
      <c r="P50" s="154"/>
    </row>
    <row r="51" spans="1:16" ht="12.75" customHeight="1">
      <c r="A51" s="154" t="s">
        <v>394</v>
      </c>
      <c r="B51" s="154" t="str">
        <f t="shared" si="5"/>
        <v>12</v>
      </c>
      <c r="C51" s="154" t="str">
        <f>+MID(VLOOKUP(A51,'Actividades de control'!$B$13:$C$176,2,0),6,LEN(VLOOKUP(A51,'Actividades de control'!$B$13:$C$176,2,0))-6)</f>
        <v xml:space="preserve"> El diseño de controles se evalúa frente a la gestión del riesgo</v>
      </c>
      <c r="D51" s="154" t="s">
        <v>316</v>
      </c>
      <c r="E51" s="154" t="str">
        <f>+VLOOKUP(A51,'Actividades de control'!$B$18:$K$122,3,0)</f>
        <v xml:space="preserve">Todas las Dimensiones de MIPG 
</v>
      </c>
      <c r="F51" s="154" t="str">
        <f>+VLOOKUP(A51,'Actividades de control'!$B$18:$K$122,10,0)</f>
        <v>Mantenimiento del control</v>
      </c>
      <c r="G51" s="162">
        <f>+VLOOKUP(A51,'Actividades de control'!$B$13:$N$176,13,0)</f>
        <v>224.23650000000001</v>
      </c>
      <c r="H51" s="156">
        <f t="shared" si="1"/>
        <v>52</v>
      </c>
      <c r="I51" s="154" t="str">
        <f t="shared" si="2"/>
        <v>Cuando en el análisis de los requerimientos en los diferenes componentes del MECI se cuente con aspectos evaluados en nivel 1 (presente) y 1 (funcionando); 2 (presente) y 1 (funcionando).</v>
      </c>
      <c r="J51" s="154" t="s">
        <v>393</v>
      </c>
      <c r="K51" s="154">
        <f>+IF(ISBLANK(VLOOKUP(A51,'Actividades de control'!$B$21:$F$122,5,0)),"",VLOOKUP(A51,'Actividades de control'!$B$21:$F$122,5,0))</f>
        <v>3</v>
      </c>
      <c r="L51" s="154">
        <f>+IF(ISBLANK(VLOOKUP(A51,'Actividades de control'!$B$21:$J$122,9,0)),"",VLOOKUP(A51,'Actividades de control'!$B$21:$J$122,9,0))</f>
        <v>3</v>
      </c>
      <c r="M51" s="154">
        <f t="shared" si="3"/>
        <v>1</v>
      </c>
      <c r="N51" s="154">
        <f t="shared" si="4"/>
        <v>0.77083333333333337</v>
      </c>
      <c r="O51" s="154"/>
      <c r="P51" s="154"/>
    </row>
    <row r="52" spans="1:16" ht="12.75" customHeight="1">
      <c r="A52" s="154" t="s">
        <v>395</v>
      </c>
      <c r="B52" s="154" t="str">
        <f t="shared" si="5"/>
        <v>12</v>
      </c>
      <c r="C52" s="154" t="str">
        <f>+MID(VLOOKUP(A52,'Actividades de control'!$B$13:$C$176,2,0),6,LEN(VLOOKUP(A52,'Actividades de control'!$B$13:$C$176,2,0))-6)</f>
        <v xml:space="preserve"> Monitoreo a los riesgos acorde con la política de administración de riesgo establecida para la entidad.</v>
      </c>
      <c r="D52" s="154" t="s">
        <v>316</v>
      </c>
      <c r="E52" s="154" t="str">
        <f>+VLOOKUP(A52,'Actividades de control'!$B$18:$K$122,3,0)</f>
        <v>Dimensión de Direccionamiento Estratégico y Planeación
Política de Planeación Institucional.</v>
      </c>
      <c r="F52" s="154" t="str">
        <f>+VLOOKUP(A52,'Actividades de control'!$B$18:$K$122,10,0)</f>
        <v>Mantenimiento del control</v>
      </c>
      <c r="G52" s="162">
        <f>+VLOOKUP(A52,'Actividades de control'!$B$13:$N$176,13,0)</f>
        <v>224.23656</v>
      </c>
      <c r="H52" s="156">
        <f t="shared" si="1"/>
        <v>53</v>
      </c>
      <c r="I52" s="154" t="str">
        <f t="shared" si="2"/>
        <v>Cuando en el análisis de los requerimientos en los diferenes componentes del MECI se cuente con aspectos evaluados en nivel 1 (presente) y 1 (funcionando); 2 (presente) y 1 (funcionando).</v>
      </c>
      <c r="J52" s="154" t="s">
        <v>393</v>
      </c>
      <c r="K52" s="154">
        <f>+IF(ISBLANK(VLOOKUP(A52,'Actividades de control'!$B$21:$F$122,5,0)),"",VLOOKUP(A52,'Actividades de control'!$B$21:$F$122,5,0))</f>
        <v>3</v>
      </c>
      <c r="L52" s="154">
        <f>+IF(ISBLANK(VLOOKUP(A52,'Actividades de control'!$B$21:$J$122,9,0)),"",VLOOKUP(A52,'Actividades de control'!$B$21:$J$122,9,0))</f>
        <v>3</v>
      </c>
      <c r="M52" s="154">
        <f t="shared" si="3"/>
        <v>1</v>
      </c>
      <c r="N52" s="154">
        <f t="shared" si="4"/>
        <v>0.77083333333333337</v>
      </c>
      <c r="O52" s="154"/>
      <c r="P52" s="154"/>
    </row>
    <row r="53" spans="1:16" ht="12.75" customHeight="1">
      <c r="A53" s="154" t="s">
        <v>396</v>
      </c>
      <c r="B53" s="154" t="str">
        <f t="shared" si="5"/>
        <v>12</v>
      </c>
      <c r="C53" s="154" t="str">
        <f>+MID(VLOOKUP(A53,'Actividades de control'!$B$13:$C$176,2,0),6,LEN(VLOOKUP(A53,'Actividades de control'!$B$13:$C$176,2,0))-6)</f>
        <v>Verificación de que los responsables estén ejecutando los controles tal como han sido diseñados</v>
      </c>
      <c r="D53" s="154" t="s">
        <v>316</v>
      </c>
      <c r="E53" s="154" t="str">
        <f>+VLOOKUP(A53,'Actividades de control'!$B$18:$K$122,3,0)</f>
        <v>Dimensión Control Interno
Segunda Línea de Defensa</v>
      </c>
      <c r="F53" s="154" t="str">
        <f>+VLOOKUP(A53,'Actividades de control'!$B$18:$K$122,10,0)</f>
        <v>Deficiencia de control (diseño o ejecución)</v>
      </c>
      <c r="G53" s="162">
        <f>+VLOOKUP(A53,'Actividades de control'!$B$13:$N$176,13,0)</f>
        <v>184.23656800000001</v>
      </c>
      <c r="H53" s="156">
        <f t="shared" si="1"/>
        <v>45</v>
      </c>
      <c r="I53" s="154" t="str">
        <f t="shared" si="2"/>
        <v>Cuando en el análisis de los requerimientos en los diferenes componentes del MECI se cuente con aspectos evaluados en nivel 2 (presente) y 2 (funcionando); 3 (presente) y 1 (funcionando); 3 (presente) y 2 (funcionando).</v>
      </c>
      <c r="J53" s="154" t="s">
        <v>393</v>
      </c>
      <c r="K53" s="154">
        <f>+IF(ISBLANK(VLOOKUP(A53,'Actividades de control'!$B$21:$F$122,5,0)),"",VLOOKUP(A53,'Actividades de control'!$B$21:$F$122,5,0))</f>
        <v>3</v>
      </c>
      <c r="L53" s="154">
        <f>+IF(ISBLANK(VLOOKUP(A53,'Actividades de control'!$B$21:$J$122,9,0)),"",VLOOKUP(A53,'Actividades de control'!$B$21:$J$122,9,0))</f>
        <v>2</v>
      </c>
      <c r="M53" s="154">
        <f t="shared" si="3"/>
        <v>0.5</v>
      </c>
      <c r="N53" s="154">
        <f t="shared" si="4"/>
        <v>0.77083333333333337</v>
      </c>
      <c r="O53" s="154"/>
      <c r="P53" s="154"/>
    </row>
    <row r="54" spans="1:16" ht="12.75" customHeight="1">
      <c r="A54" s="154" t="s">
        <v>397</v>
      </c>
      <c r="B54" s="154" t="str">
        <f t="shared" si="5"/>
        <v>12</v>
      </c>
      <c r="C54" s="154" t="str">
        <f>+MID(VLOOKUP(A54,'Actividades de control'!$B$13:$C$176,2,0),6,LEN(VLOOKUP(A54,'Actividades de control'!$B$13:$C$176,2,0))-6)</f>
        <v xml:space="preserve"> Se evalúa la adecuación de los controles a las especificidades de cada proceso, considerando cambios en regulaciones, estructuras internas u otros aspectos que determinen cambios en su diseño</v>
      </c>
      <c r="D54" s="154" t="s">
        <v>316</v>
      </c>
      <c r="E54" s="154" t="str">
        <f>+VLOOKUP(A54,'Actividades de control'!$B$18:$K$122,3,0)</f>
        <v>Dimensión Control Interno
 Líneas de Defensa</v>
      </c>
      <c r="F54" s="154" t="str">
        <f>+VLOOKUP(A54,'Actividades de control'!$B$18:$K$122,10,0)</f>
        <v>Deficiencia de control (diseño o ejecución)</v>
      </c>
      <c r="G54" s="154">
        <f>+VLOOKUP(A54,'Actividades de control'!$B$13:$N$176,13,0)</f>
        <v>184.3569</v>
      </c>
      <c r="H54" s="156">
        <f t="shared" si="1"/>
        <v>46</v>
      </c>
      <c r="I54" s="154" t="str">
        <f t="shared" si="2"/>
        <v>Cuando en el análisis de los requerimientos en los diferenes componentes del MECI se cuente con aspectos evaluados en nivel 2 (presente) y 2 (funcionando); 3 (presente) y 1 (funcionando); 3 (presente) y 2 (funcionando).</v>
      </c>
      <c r="J54" s="154" t="s">
        <v>393</v>
      </c>
      <c r="K54" s="154">
        <f>+IF(ISBLANK(VLOOKUP(A54,'Actividades de control'!$B$21:$F$122,5,0)),"",VLOOKUP(A54,'Actividades de control'!$B$21:$F$122,5,0))</f>
        <v>3</v>
      </c>
      <c r="L54" s="154">
        <f>+IF(ISBLANK(VLOOKUP(A54,'Actividades de control'!$B$21:$J$122,9,0)),"",VLOOKUP(A54,'Actividades de control'!$B$21:$J$122,9,0))</f>
        <v>2</v>
      </c>
      <c r="M54" s="154">
        <f t="shared" si="3"/>
        <v>0.5</v>
      </c>
      <c r="N54" s="154">
        <f t="shared" si="4"/>
        <v>0.77083333333333337</v>
      </c>
      <c r="O54" s="154"/>
      <c r="P54" s="154"/>
    </row>
    <row r="55" spans="1:16" ht="12.75" customHeight="1">
      <c r="A55" s="154" t="s">
        <v>398</v>
      </c>
      <c r="B55" s="154" t="str">
        <f t="shared" si="5"/>
        <v>13</v>
      </c>
      <c r="C55" s="154" t="str">
        <f>+MID(VLOOKUP(A55,'Info y Comunicación'!$B$13:$C$161,2,0),6,LEN(VLOOKUP(A55,'Info y Comunicación'!$B$13:$C$161,2,0))-6)</f>
        <v>La entidad ha diseñado sistemas de información para capturar y procesar datos y transformarlos en información para alcanzar los requerimientos de información definidos</v>
      </c>
      <c r="D55" s="154" t="s">
        <v>399</v>
      </c>
      <c r="E55" s="154" t="str">
        <f>+VLOOKUP(A55,'Info y Comunicación'!$B$15:$K$139,3,0)</f>
        <v xml:space="preserve">Dimension de Informacion y comunicación 
</v>
      </c>
      <c r="F55" s="154" t="str">
        <f>+VLOOKUP(A55,'Info y Comunicación'!$B$15:$K$139,10,0)</f>
        <v>Deficiencia de control (diseño o ejecución)</v>
      </c>
      <c r="G55" s="154">
        <f>+VLOOKUP(A55,'Info y Comunicación'!$B$13:$N$161,13,0)</f>
        <v>264.45690000000002</v>
      </c>
      <c r="H55" s="156">
        <f t="shared" si="1"/>
        <v>54</v>
      </c>
      <c r="I55" s="154" t="str">
        <f t="shared" si="2"/>
        <v>Cuando en el análisis de los requerimientos en los diferenes componentes del MECI se cuente con aspectos evaluados en nivel 2 (presente) y 2 (funcionando); 3 (presente) y 1 (funcionando); 3 (presente) y 2 (funcionando).</v>
      </c>
      <c r="J55" s="154" t="s">
        <v>400</v>
      </c>
      <c r="K55" s="154">
        <f>+IF(ISBLANK(VLOOKUP(A55,'Info y Comunicación'!$B$19:$F$139,5,0)),"",VLOOKUP(A55,'Info y Comunicación'!$B$19:$F$139,5,0))</f>
        <v>3</v>
      </c>
      <c r="L55" s="154">
        <f>+IF(ISBLANK(VLOOKUP(A55,'Info y Comunicación'!$B$19:$J$139,9,0)),"",VLOOKUP(A55,'Info y Comunicación'!$B$19:$J$139,9,0))</f>
        <v>2</v>
      </c>
      <c r="M55" s="154">
        <f t="shared" si="3"/>
        <v>0.5</v>
      </c>
      <c r="N55" s="154">
        <f t="shared" si="4"/>
        <v>0.6964285714285714</v>
      </c>
      <c r="O55" s="154"/>
      <c r="P55" s="154"/>
    </row>
    <row r="56" spans="1:16" ht="12.75" customHeight="1">
      <c r="A56" s="154" t="s">
        <v>401</v>
      </c>
      <c r="B56" s="154" t="str">
        <f t="shared" si="5"/>
        <v>13</v>
      </c>
      <c r="C56" s="154" t="str">
        <f>+MID(VLOOKUP(A56,'Info y Comunicación'!$B$13:$C$161,2,0),6,LEN(VLOOKUP(A56,'Info y Comunicación'!$B$13:$C$161,2,0))-6)</f>
        <v xml:space="preserve"> La entidad cuenta con el inventario de información relevante (interno/externa) y cuenta con un mecanismo que permita su actualización</v>
      </c>
      <c r="D56" s="154" t="s">
        <v>399</v>
      </c>
      <c r="E56" s="154" t="str">
        <f>+VLOOKUP(A56,'Info y Comunicación'!$B$15:$K$139,3,0)</f>
        <v>Dimensión de Información y comunicación 
Política de Transparencia y Acceso a la Información Publica</v>
      </c>
      <c r="F56" s="154" t="str">
        <f>+VLOOKUP(A56,'Info y Comunicación'!$B$15:$K$139,10,0)</f>
        <v>Deficiencia de control (diseño o ejecución)</v>
      </c>
      <c r="G56" s="154">
        <f>+VLOOKUP(A56,'Info y Comunicación'!$B$13:$N$161,13,0)</f>
        <v>264.56319999999999</v>
      </c>
      <c r="H56" s="156">
        <f t="shared" si="1"/>
        <v>55</v>
      </c>
      <c r="I56" s="154" t="str">
        <f t="shared" si="2"/>
        <v>Cuando en el análisis de los requerimientos en los diferenes componentes del MECI se cuente con aspectos evaluados en nivel 2 (presente) y 2 (funcionando); 3 (presente) y 1 (funcionando); 3 (presente) y 2 (funcionando).</v>
      </c>
      <c r="J56" s="154" t="s">
        <v>400</v>
      </c>
      <c r="K56" s="154">
        <f>+IF(ISBLANK(VLOOKUP(A56,'Info y Comunicación'!$B$19:$F$139,5,0)),"",VLOOKUP(A56,'Info y Comunicación'!$B$19:$F$139,5,0))</f>
        <v>2</v>
      </c>
      <c r="L56" s="154">
        <f>+IF(ISBLANK(VLOOKUP(A56,'Info y Comunicación'!$B$19:$J$139,9,0)),"",VLOOKUP(A56,'Info y Comunicación'!$B$19:$J$139,9,0))</f>
        <v>2</v>
      </c>
      <c r="M56" s="154">
        <f t="shared" si="3"/>
        <v>0.5</v>
      </c>
      <c r="N56" s="154">
        <f t="shared" si="4"/>
        <v>0.6964285714285714</v>
      </c>
      <c r="O56" s="154"/>
      <c r="P56" s="154"/>
    </row>
    <row r="57" spans="1:16" ht="12.75" customHeight="1">
      <c r="A57" s="154" t="s">
        <v>402</v>
      </c>
      <c r="B57" s="154" t="str">
        <f t="shared" si="5"/>
        <v>13</v>
      </c>
      <c r="C57" s="154" t="str">
        <f>+MID(VLOOKUP(A57,'Info y Comunicación'!$B$13:$C$161,2,0),6,LEN(VLOOKUP(A57,'Info y Comunicación'!$B$13:$C$161,2,0))-6)</f>
        <v>La entidad considera un ámbito amplio de fuentes de datos (internas y externas), para la captura y procesamiento posterior de información clave para la consecución de metas y objetivos</v>
      </c>
      <c r="D57" s="154" t="s">
        <v>399</v>
      </c>
      <c r="E57" s="154" t="str">
        <f>+VLOOKUP(A57,'Info y Comunicación'!$B$15:$K$139,3,0)</f>
        <v>Dimensión de Información y comunicación 
Política de Transparencia y Acceso a la Información Publica</v>
      </c>
      <c r="F57" s="154" t="str">
        <f>+VLOOKUP(A57,'Info y Comunicación'!$B$15:$K$139,10,0)</f>
        <v>Deficiencia de control (diseño o ejecución)</v>
      </c>
      <c r="G57" s="154">
        <f>+VLOOKUP(A57,'Info y Comunicación'!$B$13:$N$161,13,0)</f>
        <v>264.63209999999998</v>
      </c>
      <c r="H57" s="156">
        <f t="shared" si="1"/>
        <v>56</v>
      </c>
      <c r="I57" s="154" t="str">
        <f t="shared" si="2"/>
        <v>Cuando en el análisis de los requerimientos en los diferenes componentes del MECI se cuente con aspectos evaluados en nivel 2 (presente) y 2 (funcionando); 3 (presente) y 1 (funcionando); 3 (presente) y 2 (funcionando).</v>
      </c>
      <c r="J57" s="154" t="s">
        <v>400</v>
      </c>
      <c r="K57" s="154">
        <f>+IF(ISBLANK(VLOOKUP(A57,'Info y Comunicación'!$B$19:$F$139,5,0)),"",VLOOKUP(A57,'Info y Comunicación'!$B$19:$F$139,5,0))</f>
        <v>2</v>
      </c>
      <c r="L57" s="154">
        <f>+IF(ISBLANK(VLOOKUP(A57,'Info y Comunicación'!$B$19:$J$139,9,0)),"",VLOOKUP(A57,'Info y Comunicación'!$B$19:$J$139,9,0))</f>
        <v>2</v>
      </c>
      <c r="M57" s="154">
        <f t="shared" si="3"/>
        <v>0.5</v>
      </c>
      <c r="N57" s="154">
        <f t="shared" si="4"/>
        <v>0.6964285714285714</v>
      </c>
      <c r="O57" s="154"/>
      <c r="P57" s="154"/>
    </row>
    <row r="58" spans="1:16" ht="12.75" customHeight="1">
      <c r="A58" s="154" t="s">
        <v>403</v>
      </c>
      <c r="B58" s="154" t="str">
        <f t="shared" si="5"/>
        <v>13</v>
      </c>
      <c r="C58" s="154" t="str">
        <f>+MID(VLOOKUP(A58,'Info y Comunicación'!$B$13:$C$161,2,0),6,LEN(VLOOKUP(A58,'Info y Comunicación'!$B$13:$C$161,2,0))-6)</f>
        <v>La entidad ha desarrollado e implementado actividades de control sobre la integridad, confidencialidad y disponibilidad de los datos e información definidos como relevantes</v>
      </c>
      <c r="D58" s="154" t="s">
        <v>399</v>
      </c>
      <c r="E58" s="154" t="str">
        <f>+VLOOKUP(A58,'Info y Comunicación'!$B$15:$K$139,3,0)</f>
        <v>Dimensión de Información y comunicación 
Política de Transparencia y Acceso a la Información Publica</v>
      </c>
      <c r="F58" s="154" t="str">
        <f>+VLOOKUP(A58,'Info y Comunicación'!$B$15:$K$139,10,0)</f>
        <v>Deficiencia de control (diseño o ejecución)</v>
      </c>
      <c r="G58" s="154">
        <f>+VLOOKUP(A58,'Info y Comunicación'!$B$13:$N$161,13,0)</f>
        <v>264.78960000000001</v>
      </c>
      <c r="H58" s="156">
        <f t="shared" si="1"/>
        <v>57</v>
      </c>
      <c r="I58" s="154" t="str">
        <f t="shared" si="2"/>
        <v>Cuando en el análisis de los requerimientos en los diferenes componentes del MECI se cuente con aspectos evaluados en nivel 2 (presente) y 2 (funcionando); 3 (presente) y 1 (funcionando); 3 (presente) y 2 (funcionando).</v>
      </c>
      <c r="J58" s="154" t="s">
        <v>400</v>
      </c>
      <c r="K58" s="154">
        <f>+IF(ISBLANK(VLOOKUP(A58,'Info y Comunicación'!$B$19:$F$139,5,0)),"",VLOOKUP(A58,'Info y Comunicación'!$B$19:$F$139,5,0))</f>
        <v>3</v>
      </c>
      <c r="L58" s="154">
        <f>+IF(ISBLANK(VLOOKUP(A58,'Info y Comunicación'!$B$19:$J$139,9,0)),"",VLOOKUP(A58,'Info y Comunicación'!$B$19:$J$139,9,0))</f>
        <v>2</v>
      </c>
      <c r="M58" s="154">
        <f t="shared" si="3"/>
        <v>0.5</v>
      </c>
      <c r="N58" s="154">
        <f t="shared" si="4"/>
        <v>0.6964285714285714</v>
      </c>
      <c r="O58" s="154"/>
      <c r="P58" s="154"/>
    </row>
    <row r="59" spans="1:16" ht="12.75" customHeight="1">
      <c r="A59" s="154" t="s">
        <v>404</v>
      </c>
      <c r="B59" s="154" t="str">
        <f t="shared" si="5"/>
        <v>14</v>
      </c>
      <c r="C59" s="154" t="str">
        <f>+MID(VLOOKUP(A59,'Info y Comunicación'!$B$13:$C$161,2,0),6,LEN(VLOOKUP(A59,'Info y Comunicación'!$B$13:$C$161,2,0))-6)</f>
        <v>Para la comunicación interna la Alta Dirección tiene mecanismos que permitan dar a conocer los objetivos y metas estratégicas, de manera tal que todo el personal entiende su papel en su consecución. (Considera los canales más apropiados y evalúa su efectividad)</v>
      </c>
      <c r="D59" s="154" t="s">
        <v>399</v>
      </c>
      <c r="E59" s="154" t="str">
        <f>+VLOOKUP(A59,'Info y Comunicación'!$B$15:$K$139,3,0)</f>
        <v xml:space="preserve">Dimensión de Información y comunicación
</v>
      </c>
      <c r="F59" s="154" t="str">
        <f>+VLOOKUP(A59,'Info y Comunicación'!$B$15:$K$139,10,0)</f>
        <v>Mantenimiento del control</v>
      </c>
      <c r="G59" s="154">
        <f>+VLOOKUP(A59,'Info y Comunicación'!$B$13:$N$161,13,0)</f>
        <v>304.8965</v>
      </c>
      <c r="H59" s="156">
        <f t="shared" si="1"/>
        <v>64</v>
      </c>
      <c r="I59" s="154" t="str">
        <f t="shared" si="2"/>
        <v>Cuando en el análisis de los requerimientos en los diferenes componentes del MECI se cuente con aspectos evaluados en nivel 1 (presente) y 1 (funcionando); 2 (presente) y 1 (funcionando).</v>
      </c>
      <c r="J59" s="154" t="s">
        <v>405</v>
      </c>
      <c r="K59" s="154">
        <f>+IF(ISBLANK(VLOOKUP(A59,'Info y Comunicación'!$B$19:$F$139,5,0)),"",VLOOKUP(A59,'Info y Comunicación'!$B$19:$F$139,5,0))</f>
        <v>3</v>
      </c>
      <c r="L59" s="154">
        <f>+IF(ISBLANK(VLOOKUP(A59,'Info y Comunicación'!$B$19:$J$139,9,0)),"",VLOOKUP(A59,'Info y Comunicación'!$B$19:$J$139,9,0))</f>
        <v>3</v>
      </c>
      <c r="M59" s="154">
        <f t="shared" si="3"/>
        <v>1</v>
      </c>
      <c r="N59" s="154">
        <f t="shared" si="4"/>
        <v>0.6964285714285714</v>
      </c>
      <c r="O59" s="154"/>
      <c r="P59" s="154"/>
    </row>
    <row r="60" spans="1:16" ht="12.75" customHeight="1">
      <c r="A60" s="154" t="s">
        <v>406</v>
      </c>
      <c r="B60" s="154" t="str">
        <f t="shared" si="5"/>
        <v>14</v>
      </c>
      <c r="C60" s="154" t="str">
        <f>+MID(VLOOKUP(A60,'Info y Comunicación'!$B$13:$C$161,2,0),6,LEN(VLOOKUP(A60,'Info y Comunicación'!$B$13:$C$161,2,0))-6)</f>
        <v>La entidad cuenta con políticas de operación relacionadas con la administración de la información (niveles de autoridad y responsabilidad</v>
      </c>
      <c r="D60" s="154" t="s">
        <v>399</v>
      </c>
      <c r="E60" s="154" t="str">
        <f>+VLOOKUP(A60,'Info y Comunicación'!$B$15:$K$139,3,0)</f>
        <v xml:space="preserve">Dimensión de Información y comunicación
</v>
      </c>
      <c r="F60" s="154" t="str">
        <f>+VLOOKUP(A60,'Info y Comunicación'!$B$15:$K$139,10,0)</f>
        <v>Oportunidad de mejora</v>
      </c>
      <c r="G60" s="154">
        <f>+VLOOKUP(A60,'Info y Comunicación'!$B$13:$N$161,13,0)</f>
        <v>284.98540000000003</v>
      </c>
      <c r="H60" s="156">
        <f t="shared" si="1"/>
        <v>61</v>
      </c>
      <c r="I60" s="154" t="str">
        <f t="shared" si="2"/>
        <v>Cuando en el análisis de los requerimientos en los diferenes componentes del MECI se cuente con aspectos evaluados en nivel 2 (presente) y 2 (funcionando); 3 (presente) y 1 (funcionando); 3 (presente) y 2 (funcionando).</v>
      </c>
      <c r="J60" s="154" t="s">
        <v>405</v>
      </c>
      <c r="K60" s="154">
        <f>+IF(ISBLANK(VLOOKUP(A60,'Info y Comunicación'!$B$19:$F$139,5,0)),"",VLOOKUP(A60,'Info y Comunicación'!$B$19:$F$139,5,0))</f>
        <v>2</v>
      </c>
      <c r="L60" s="154">
        <f>+IF(ISBLANK(VLOOKUP(A60,'Info y Comunicación'!$B$19:$J$139,9,0)),"",VLOOKUP(A60,'Info y Comunicación'!$B$19:$J$139,9,0))</f>
        <v>3</v>
      </c>
      <c r="M60" s="154">
        <f t="shared" si="3"/>
        <v>0.75</v>
      </c>
      <c r="N60" s="154">
        <f t="shared" si="4"/>
        <v>0.6964285714285714</v>
      </c>
      <c r="O60" s="154"/>
      <c r="P60" s="154"/>
    </row>
    <row r="61" spans="1:16" ht="12.75" customHeight="1">
      <c r="A61" s="154" t="s">
        <v>407</v>
      </c>
      <c r="B61" s="154" t="str">
        <f t="shared" si="5"/>
        <v>14</v>
      </c>
      <c r="C61" s="154" t="str">
        <f>+MID(VLOOKUP(A61,'Info y Comunicación'!$B$13:$C$161,2,0),6,LEN(VLOOKUP(A61,'Info y Comunicación'!$B$13:$C$161,2,0))-6)</f>
        <v>La entidad cuenta con canales de información internos para la denuncia anónima o confidencial de posibles situaciones irregulares y se cuenta con mecanismos específicos para su manejo, de manera tal que generen la confianza para utilizarlos</v>
      </c>
      <c r="D61" s="154" t="s">
        <v>399</v>
      </c>
      <c r="E61" s="154" t="str">
        <f>+VLOOKUP(A61,'Info y Comunicación'!$B$15:$K$139,3,0)</f>
        <v xml:space="preserve">Dimensión de Información y comunicación
</v>
      </c>
      <c r="F61" s="154" t="str">
        <f>+VLOOKUP(A61,'Info y Comunicación'!$B$15:$K$139,10,0)</f>
        <v>Mantenimiento del control</v>
      </c>
      <c r="G61" s="154">
        <f>+VLOOKUP(A61,'Info y Comunicación'!$B$13:$N$161,13,0)</f>
        <v>305.01229999999998</v>
      </c>
      <c r="H61" s="156">
        <f t="shared" si="1"/>
        <v>65</v>
      </c>
      <c r="I61" s="154" t="str">
        <f t="shared" si="2"/>
        <v>Cuando en el análisis de los requerimientos en los diferenes componentes del MECI se cuente con aspectos evaluados en nivel 1 (presente) y 1 (funcionando); 2 (presente) y 1 (funcionando).</v>
      </c>
      <c r="J61" s="154" t="s">
        <v>405</v>
      </c>
      <c r="K61" s="154">
        <f>+IF(ISBLANK(VLOOKUP(A61,'Info y Comunicación'!$B$19:$F$139,5,0)),"",VLOOKUP(A61,'Info y Comunicación'!$B$19:$F$139,5,0))</f>
        <v>3</v>
      </c>
      <c r="L61" s="154">
        <f>+IF(ISBLANK(VLOOKUP(A61,'Info y Comunicación'!$B$19:$J$139,9,0)),"",VLOOKUP(A61,'Info y Comunicación'!$B$19:$J$139,9,0))</f>
        <v>3</v>
      </c>
      <c r="M61" s="154">
        <f t="shared" si="3"/>
        <v>1</v>
      </c>
      <c r="N61" s="154">
        <f t="shared" si="4"/>
        <v>0.6964285714285714</v>
      </c>
      <c r="O61" s="154"/>
      <c r="P61" s="154"/>
    </row>
    <row r="62" spans="1:16" ht="12.75" customHeight="1">
      <c r="A62" s="154" t="s">
        <v>408</v>
      </c>
      <c r="B62" s="154" t="str">
        <f t="shared" si="5"/>
        <v>14</v>
      </c>
      <c r="C62" s="154" t="str">
        <f>+MID(VLOOKUP(A62,'Info y Comunicación'!$B$13:$C$161,2,0),6,LEN(VLOOKUP(A62,'Info y Comunicación'!$B$13:$C$161,2,0))-6)</f>
        <v>La entidad establece e implementa políticas y procedimientos para facilitar una comunicación interna efectiva</v>
      </c>
      <c r="D62" s="154" t="s">
        <v>399</v>
      </c>
      <c r="E62" s="154" t="str">
        <f>+VLOOKUP(A62,'Info y Comunicación'!$B$15:$K$139,3,0)</f>
        <v xml:space="preserve">Dimensión de Información y comunicación
</v>
      </c>
      <c r="F62" s="154" t="str">
        <f>+VLOOKUP(A62,'Info y Comunicación'!$B$15:$K$139,10,0)</f>
        <v>Oportunidad de mejora</v>
      </c>
      <c r="G62" s="154">
        <f>+VLOOKUP(A62,'Info y Comunicación'!$B$13:$N$161,13,0)</f>
        <v>285.12360000000001</v>
      </c>
      <c r="H62" s="156">
        <f t="shared" si="1"/>
        <v>62</v>
      </c>
      <c r="I62" s="154" t="str">
        <f t="shared" si="2"/>
        <v>Cuando en el análisis de los requerimientos en los diferenes componentes del MECI se cuente con aspectos evaluados en nivel 2 (presente) y 2 (funcionando); 3 (presente) y 1 (funcionando); 3 (presente) y 2 (funcionando).</v>
      </c>
      <c r="J62" s="154" t="s">
        <v>405</v>
      </c>
      <c r="K62" s="154">
        <f>+IF(ISBLANK(VLOOKUP(A62,'Info y Comunicación'!$B$19:$F$139,5,0)),"",VLOOKUP(A62,'Info y Comunicación'!$B$19:$F$139,5,0))</f>
        <v>2</v>
      </c>
      <c r="L62" s="154">
        <f>+IF(ISBLANK(VLOOKUP(A62,'Info y Comunicación'!$B$19:$J$139,9,0)),"",VLOOKUP(A62,'Info y Comunicación'!$B$19:$J$139,9,0))</f>
        <v>3</v>
      </c>
      <c r="M62" s="154">
        <f t="shared" si="3"/>
        <v>0.75</v>
      </c>
      <c r="N62" s="154">
        <f t="shared" si="4"/>
        <v>0.6964285714285714</v>
      </c>
      <c r="O62" s="154"/>
      <c r="P62" s="154"/>
    </row>
    <row r="63" spans="1:16" ht="12.75" customHeight="1">
      <c r="A63" s="154" t="s">
        <v>409</v>
      </c>
      <c r="B63" s="154" t="str">
        <f t="shared" si="5"/>
        <v>15</v>
      </c>
      <c r="C63" s="154" t="str">
        <f>+MID(VLOOKUP(A63,'Info y Comunicación'!$B$13:$C$161,2,0),6,LEN(VLOOKUP(A63,'Info y Comunicación'!$B$13:$C$161,2,0))-6)</f>
        <v>La entidad desarrolla e implementa controles que facilitan la comunicación externa, la cual incluye  políticas y procedimientos. 
Incluye contratistas y proveedores de servicios tercerizados (cuando aplique).</v>
      </c>
      <c r="D63" s="154" t="s">
        <v>399</v>
      </c>
      <c r="E63" s="154" t="str">
        <f>+VLOOKUP(A63,'Info y Comunicación'!$B$15:$K$139,3,0)</f>
        <v xml:space="preserve">
Dimensión de Información y Comunicación
Dimensión de Control Interno
Primera Línea de Defensa</v>
      </c>
      <c r="F63" s="154" t="str">
        <f>+VLOOKUP(A63,'Info y Comunicación'!$B$15:$K$139,10,0)</f>
        <v>Oportunidad de mejora</v>
      </c>
      <c r="G63" s="154">
        <f>+VLOOKUP(A63,'Info y Comunicación'!$B$13:$N$161,13,0)</f>
        <v>285.23689999999999</v>
      </c>
      <c r="H63" s="156">
        <f t="shared" si="1"/>
        <v>63</v>
      </c>
      <c r="I63" s="154" t="str">
        <f t="shared" si="2"/>
        <v>Cuando en el análisis de los requerimientos en los diferenes componentes del MECI se cuente con aspectos evaluados en nivel 2 (presente) y 2 (funcionando); 3 (presente) y 1 (funcionando); 3 (presente) y 2 (funcionando).</v>
      </c>
      <c r="J63" s="154" t="s">
        <v>410</v>
      </c>
      <c r="K63" s="154">
        <f>+IF(ISBLANK(VLOOKUP(A63,'Info y Comunicación'!$B$19:$F$139,5,0)),"",VLOOKUP(A63,'Info y Comunicación'!$B$19:$F$139,5,0))</f>
        <v>2</v>
      </c>
      <c r="L63" s="154">
        <f>+IF(ISBLANK(VLOOKUP(A63,'Info y Comunicación'!$B$19:$J$139,9,0)),"",VLOOKUP(A63,'Info y Comunicación'!$B$19:$J$139,9,0))</f>
        <v>3</v>
      </c>
      <c r="M63" s="154">
        <f t="shared" si="3"/>
        <v>0.75</v>
      </c>
      <c r="N63" s="154">
        <f t="shared" si="4"/>
        <v>0.6964285714285714</v>
      </c>
      <c r="O63" s="154"/>
      <c r="P63" s="154"/>
    </row>
    <row r="64" spans="1:16" ht="12.75" customHeight="1">
      <c r="A64" s="154" t="s">
        <v>411</v>
      </c>
      <c r="B64" s="154" t="str">
        <f t="shared" si="5"/>
        <v>15</v>
      </c>
      <c r="C64" s="154" t="str">
        <f>+MID(VLOOKUP(A64,'Info y Comunicación'!$B$13:$C$161,2,0),6,LEN(VLOOKUP(A64,'Info y Comunicación'!$B$13:$C$161,2,0))-6)</f>
        <v>La entidad cuenta con canales externos definidos de comunicación, asociados con el tipo de información a divulgar, y éstos son reconocidos a todo nivel de la organización.</v>
      </c>
      <c r="D64" s="154" t="s">
        <v>399</v>
      </c>
      <c r="E64" s="154" t="str">
        <f>+VLOOKUP(A64,'Info y Comunicación'!$B$15:$K$139,3,0)</f>
        <v xml:space="preserve">Dimensión de Información y Comunicación
Política de Transparencia, acceso a la información pública y lucha
contra la corrupción </v>
      </c>
      <c r="F64" s="154" t="str">
        <f>+VLOOKUP(A64,'Info y Comunicación'!$B$15:$K$139,10,0)</f>
        <v>Deficiencia de control (diseño o ejecución)</v>
      </c>
      <c r="G64" s="154">
        <f>+VLOOKUP(A64,'Info y Comunicación'!$B$13:$N$161,13,0)</f>
        <v>265.36540000000002</v>
      </c>
      <c r="H64" s="156">
        <f t="shared" si="1"/>
        <v>58</v>
      </c>
      <c r="I64" s="154" t="str">
        <f t="shared" si="2"/>
        <v>Cuando en el análisis de los requerimientos en los diferenes componentes del MECI se cuente con aspectos evaluados en nivel 2 (presente) y 2 (funcionando); 3 (presente) y 1 (funcionando); 3 (presente) y 2 (funcionando).</v>
      </c>
      <c r="J64" s="154" t="s">
        <v>410</v>
      </c>
      <c r="K64" s="154">
        <f>+IF(ISBLANK(VLOOKUP(A64,'Info y Comunicación'!$B$19:$F$139,5,0)),"",VLOOKUP(A64,'Info y Comunicación'!$B$19:$F$139,5,0))</f>
        <v>2</v>
      </c>
      <c r="L64" s="154">
        <f>+IF(ISBLANK(VLOOKUP(A64,'Info y Comunicación'!$B$19:$J$139,9,0)),"",VLOOKUP(A64,'Info y Comunicación'!$B$19:$J$139,9,0))</f>
        <v>2</v>
      </c>
      <c r="M64" s="154">
        <f t="shared" si="3"/>
        <v>0.5</v>
      </c>
      <c r="N64" s="154">
        <f t="shared" si="4"/>
        <v>0.6964285714285714</v>
      </c>
      <c r="O64" s="154"/>
      <c r="P64" s="154"/>
    </row>
    <row r="65" spans="1:16" ht="12.75" customHeight="1">
      <c r="A65" s="154" t="s">
        <v>412</v>
      </c>
      <c r="B65" s="154" t="str">
        <f t="shared" si="5"/>
        <v>15</v>
      </c>
      <c r="C65" s="154" t="str">
        <f>+MID(VLOOKUP(A65,'Info y Comunicación'!$B$13:$C$161,2,0),6,LEN(VLOOKUP(A65,'Info y Comunicación'!$B$13:$C$161,2,0))-6)</f>
        <v>La entidad cuenta con procesos o procedimiento para el manejo de la información entrante (quién la recibe, quién la clasifica, quién la analiza), y a la respuesta requerida (quién la canaliza y la responde)</v>
      </c>
      <c r="D65" s="154" t="s">
        <v>399</v>
      </c>
      <c r="E65" s="154" t="str">
        <f>+VLOOKUP(A65,'Info y Comunicación'!$B$15:$K$139,3,0)</f>
        <v xml:space="preserve">Dimensión de Información y Comunicación
Política de Gestión Documental
Política de Transparencia, acceso a la información pública y lucha
contra la corrupción </v>
      </c>
      <c r="F65" s="154" t="str">
        <f>+VLOOKUP(A65,'Info y Comunicación'!$B$15:$K$139,10,0)</f>
        <v>Mantenimiento del control</v>
      </c>
      <c r="G65" s="154">
        <f>+VLOOKUP(A65,'Info y Comunicación'!$B$13:$N$161,13,0)</f>
        <v>305.4563</v>
      </c>
      <c r="H65" s="156">
        <f t="shared" si="1"/>
        <v>66</v>
      </c>
      <c r="I65" s="154" t="str">
        <f t="shared" si="2"/>
        <v>Cuando en el análisis de los requerimientos en los diferenes componentes del MECI se cuente con aspectos evaluados en nivel 1 (presente) y 1 (funcionando); 2 (presente) y 1 (funcionando).</v>
      </c>
      <c r="J65" s="154" t="s">
        <v>410</v>
      </c>
      <c r="K65" s="154">
        <f>+IF(ISBLANK(VLOOKUP(A65,'Info y Comunicación'!$B$19:$F$139,5,0)),"",VLOOKUP(A65,'Info y Comunicación'!$B$19:$F$139,5,0))</f>
        <v>3</v>
      </c>
      <c r="L65" s="154">
        <f>+IF(ISBLANK(VLOOKUP(A65,'Info y Comunicación'!$B$19:$J$139,9,0)),"",VLOOKUP(A65,'Info y Comunicación'!$B$19:$J$139,9,0))</f>
        <v>3</v>
      </c>
      <c r="M65" s="154">
        <f t="shared" si="3"/>
        <v>1</v>
      </c>
      <c r="N65" s="154">
        <f t="shared" si="4"/>
        <v>0.6964285714285714</v>
      </c>
      <c r="O65" s="154"/>
      <c r="P65" s="154"/>
    </row>
    <row r="66" spans="1:16" ht="12.75" customHeight="1">
      <c r="A66" s="154" t="s">
        <v>413</v>
      </c>
      <c r="B66" s="154" t="str">
        <f t="shared" si="5"/>
        <v>15</v>
      </c>
      <c r="C66" s="154" t="str">
        <f>+MID(VLOOKUP(A66,'Info y Comunicación'!$B$13:$C$161,2,0),6,LEN(VLOOKUP(A66,'Info y Comunicación'!$B$13:$C$161,2,0))-6)</f>
        <v>La entidad cuenta con procesos o procedimientos encaminados a evaluar periódicamente la efectividad de los canales de comunicación con partes externas, así como sus contenidos, de tal forma que se puedan mejorar.</v>
      </c>
      <c r="D66" s="154" t="s">
        <v>399</v>
      </c>
      <c r="E66" s="154" t="str">
        <f>+VLOOKUP(A66,'Info y Comunicación'!$B$15:$K$139,3,0)</f>
        <v>Dimensión de Información y Comunicación
Política de Control Interno
Líneas de Defensa</v>
      </c>
      <c r="F66" s="154" t="str">
        <f>+VLOOKUP(A66,'Info y Comunicación'!$B$15:$K$139,10,0)</f>
        <v>Deficiencia de control (diseño o ejecución)</v>
      </c>
      <c r="G66" s="154">
        <f>+VLOOKUP(A66,'Info y Comunicación'!$B$13:$N$161,13,0)</f>
        <v>265.56319999999999</v>
      </c>
      <c r="H66" s="156">
        <f t="shared" si="1"/>
        <v>59</v>
      </c>
      <c r="I66" s="154" t="str">
        <f t="shared" si="2"/>
        <v>Cuando en el análisis de los requerimientos en los diferenes componentes del MECI se cuente con aspectos evaluados en nivel 2 (presente) y 2 (funcionando); 3 (presente) y 1 (funcionando); 3 (presente) y 2 (funcionando).</v>
      </c>
      <c r="J66" s="154" t="s">
        <v>410</v>
      </c>
      <c r="K66" s="154">
        <f>+IF(ISBLANK(VLOOKUP(A66,'Info y Comunicación'!$B$19:$F$139,5,0)),"",VLOOKUP(A66,'Info y Comunicación'!$B$19:$F$139,5,0))</f>
        <v>2</v>
      </c>
      <c r="L66" s="154">
        <f>+IF(ISBLANK(VLOOKUP(A66,'Info y Comunicación'!$B$19:$J$139,9,0)),"",VLOOKUP(A66,'Info y Comunicación'!$B$19:$J$139,9,0))</f>
        <v>2</v>
      </c>
      <c r="M66" s="154">
        <f t="shared" si="3"/>
        <v>0.5</v>
      </c>
      <c r="N66" s="154">
        <f t="shared" si="4"/>
        <v>0.6964285714285714</v>
      </c>
      <c r="O66" s="154"/>
      <c r="P66" s="154"/>
    </row>
    <row r="67" spans="1:16" ht="12.75" customHeight="1">
      <c r="A67" s="154" t="s">
        <v>414</v>
      </c>
      <c r="B67" s="154" t="str">
        <f t="shared" si="5"/>
        <v>15</v>
      </c>
      <c r="C67" s="154" t="str">
        <f>+MID(VLOOKUP(A67,'Info y Comunicación'!$B$13:$C$161,2,0),6,LEN(VLOOKUP(A67,'Info y Comunicación'!$B$13:$C$161,2,0))-6)</f>
        <v>La entidad analiza periódicamente su caracterización de usuarios o grupos de valor, a fin de actualizarla cuando sea pertinente</v>
      </c>
      <c r="D67" s="154" t="s">
        <v>399</v>
      </c>
      <c r="E67" s="154" t="str">
        <f>+VLOOKUP(A67,'Info y Comunicación'!$B$15:$K$139,3,0)</f>
        <v>Dimensión de Direccionamiento Estratégico y Planeación
Política de Planeación Institucional</v>
      </c>
      <c r="F67" s="154" t="str">
        <f>+VLOOKUP(A67,'Info y Comunicación'!$B$15:$K$139,10,0)</f>
        <v>Deficiencia de control (diseño o ejecución)</v>
      </c>
      <c r="G67" s="154">
        <f>+VLOOKUP(A67,'Info y Comunicación'!$B$13:$N$161,13,0)</f>
        <v>265.63209999999998</v>
      </c>
      <c r="H67" s="156">
        <f t="shared" si="1"/>
        <v>60</v>
      </c>
      <c r="I67" s="154" t="str">
        <f t="shared" si="2"/>
        <v>Cuando en el análisis de los requerimientos en los diferenes componentes del MECI se cuente con aspectos evaluados en nivel 2 (presente) y 2 (funcionando); 3 (presente) y 1 (funcionando); 3 (presente) y 2 (funcionando).</v>
      </c>
      <c r="J67" s="154" t="s">
        <v>410</v>
      </c>
      <c r="K67" s="154">
        <f>+IF(ISBLANK(VLOOKUP(A67,'Info y Comunicación'!$B$19:$F$139,5,0)),"",VLOOKUP(A67,'Info y Comunicación'!$B$19:$F$139,5,0))</f>
        <v>2</v>
      </c>
      <c r="L67" s="154">
        <f>+IF(ISBLANK(VLOOKUP(A67,'Info y Comunicación'!$B$19:$J$139,9,0)),"",VLOOKUP(A67,'Info y Comunicación'!$B$19:$J$139,9,0))</f>
        <v>2</v>
      </c>
      <c r="M67" s="154">
        <f t="shared" si="3"/>
        <v>0.5</v>
      </c>
      <c r="N67" s="154">
        <f t="shared" si="4"/>
        <v>0.6964285714285714</v>
      </c>
      <c r="O67" s="154"/>
      <c r="P67" s="154"/>
    </row>
    <row r="68" spans="1:16" ht="12.75" customHeight="1">
      <c r="A68" s="154" t="s">
        <v>415</v>
      </c>
      <c r="B68" s="154" t="str">
        <f t="shared" si="5"/>
        <v>15</v>
      </c>
      <c r="C68" s="154" t="str">
        <f>+MID(VLOOKUP(A68,'Info y Comunicación'!$B$13:$C$161,2,0),6,LEN(VLOOKUP(A68,'Info y Comunicación'!$B$13:$C$161,2,0))-6)</f>
        <v>La entidad analiza periódicamente los resultados frente a la evaluación de percepción por parte de los usuarios o grupos de valor para la incorporación de las mejoras correspondientes</v>
      </c>
      <c r="D68" s="154" t="s">
        <v>399</v>
      </c>
      <c r="E68" s="154" t="str">
        <f>+VLOOKUP(A68,'Info y Comunicación'!$B$15:$K$139,3,0)</f>
        <v>Dimensión de Direccionamiento Estratégico y Planeación
Política de Planeación Institucional</v>
      </c>
      <c r="F68" s="154" t="str">
        <f>+VLOOKUP(A68,'Info y Comunicación'!$B$15:$K$139,10,0)</f>
        <v>Mantenimiento del control</v>
      </c>
      <c r="G68" s="154">
        <f>+VLOOKUP(A68,'Info y Comunicación'!$B$13:$N$161,13,0)</f>
        <v>305.78960000000001</v>
      </c>
      <c r="H68" s="156">
        <f t="shared" si="1"/>
        <v>67</v>
      </c>
      <c r="I68" s="154" t="str">
        <f t="shared" si="2"/>
        <v>Cuando en el análisis de los requerimientos en los diferenes componentes del MECI se cuente con aspectos evaluados en nivel 1 (presente) y 1 (funcionando); 2 (presente) y 1 (funcionando).</v>
      </c>
      <c r="J68" s="154" t="s">
        <v>410</v>
      </c>
      <c r="K68" s="154">
        <f>+IF(ISBLANK(VLOOKUP(A68,'Info y Comunicación'!$B$19:$F$139,5,0)),"",VLOOKUP(A68,'Info y Comunicación'!$B$19:$F$139,5,0))</f>
        <v>3</v>
      </c>
      <c r="L68" s="154">
        <f>+IF(ISBLANK(VLOOKUP(A68,'Info y Comunicación'!$B$19:$J$139,9,0)),"",VLOOKUP(A68,'Info y Comunicación'!$B$19:$J$139,9,0))</f>
        <v>3</v>
      </c>
      <c r="M68" s="154">
        <f t="shared" si="3"/>
        <v>1</v>
      </c>
      <c r="N68" s="154">
        <f t="shared" si="4"/>
        <v>0.6964285714285714</v>
      </c>
      <c r="O68" s="154"/>
      <c r="P68" s="154"/>
    </row>
    <row r="69" spans="1:16" ht="12.75" customHeight="1">
      <c r="A69" s="154" t="s">
        <v>416</v>
      </c>
      <c r="B69" s="154" t="str">
        <f t="shared" si="5"/>
        <v>16</v>
      </c>
      <c r="C69" s="154" t="str">
        <f>+MID(VLOOKUP(A69,'Actividades de Monitoreo'!$B$13:$C$176,2,0),6,LEN(VLOOKUP(A69,'Actividades de Monitoreo'!$B$13:$C$176,2,0))-6)</f>
        <v>El comité Institucional de Coordinación de Control Interno aprueba anualmente el Plan Anual de Auditoría presentado por parte del Jefe de Control Interno o quien haga sus veces y hace el correspondiente seguimiento a sus ejecución</v>
      </c>
      <c r="D69" s="154" t="s">
        <v>417</v>
      </c>
      <c r="E69" s="154" t="str">
        <f>+VLOOKUP(A69,'Actividades de Monitoreo'!$B$17:$K$134,3,0)</f>
        <v>Dimension de Control Interno
Lineas Estrategica</v>
      </c>
      <c r="F69" s="154" t="str">
        <f>+VLOOKUP(A69,'Actividades de Monitoreo'!$B$17:$K$134,10,0)</f>
        <v>Mantenimiento del control</v>
      </c>
      <c r="G69" s="163">
        <f>+VLOOKUP(A69,'Actividades de Monitoreo'!$B$13:$N$176,13,0)</f>
        <v>385.87450000000001</v>
      </c>
      <c r="H69" s="156">
        <f t="shared" si="1"/>
        <v>73</v>
      </c>
      <c r="I69" s="154" t="str">
        <f t="shared" si="2"/>
        <v>Cuando en el análisis de los requerimientos en los diferenes componentes del MECI se cuente con aspectos evaluados en nivel 1 (presente) y 1 (funcionando); 2 (presente) y 1 (funcionando).</v>
      </c>
      <c r="J69" s="154" t="s">
        <v>418</v>
      </c>
      <c r="K69" s="154">
        <f>+IF(ISBLANK(VLOOKUP(A69,'Actividades de Monitoreo'!$B$20:$F$134,5,0)),"",VLOOKUP(A69,'Actividades de Monitoreo'!$B$20:$F$134,5,0))</f>
        <v>3</v>
      </c>
      <c r="L69" s="154">
        <f>+IF(ISBLANK(VLOOKUP(A69,'Actividades de Monitoreo'!$B$20:$J$134,9,0)),"",VLOOKUP(A69,'Actividades de Monitoreo'!$B$20:$J$134,9,0))</f>
        <v>3</v>
      </c>
      <c r="M69" s="154">
        <f t="shared" si="3"/>
        <v>1</v>
      </c>
      <c r="N69" s="154">
        <f t="shared" si="4"/>
        <v>0.8214285714285714</v>
      </c>
      <c r="O69" s="154"/>
      <c r="P69" s="154"/>
    </row>
    <row r="70" spans="1:16" ht="12.75" customHeight="1">
      <c r="A70" s="154" t="s">
        <v>419</v>
      </c>
      <c r="B70" s="154" t="str">
        <f t="shared" si="5"/>
        <v>16</v>
      </c>
      <c r="C70" s="154" t="str">
        <f>+MID(VLOOKUP(A70,'Actividades de Monitoreo'!$B$13:$C$176,2,0),6,LEN(VLOOKUP(A70,'Actividades de Monitoreo'!$B$13:$C$176,2,0))-6)</f>
        <v xml:space="preserve"> La Alta Dirección periódicamente evalúa los resultados de las evaluaciones (continuas e independientes)  para concluir acerca de la efectividad del Sistema de Control Intern</v>
      </c>
      <c r="D70" s="154" t="s">
        <v>417</v>
      </c>
      <c r="E70" s="154" t="str">
        <f>+VLOOKUP(A70,'Actividades de Monitoreo'!$B$17:$K$134,3,0)</f>
        <v>Dimensión de Control Interno
Líneas Estratégica</v>
      </c>
      <c r="F70" s="154" t="str">
        <f>+VLOOKUP(A70,'Actividades de Monitoreo'!$B$17:$K$134,10,0)</f>
        <v>Mantenimiento del control</v>
      </c>
      <c r="G70" s="163">
        <f>+VLOOKUP(A70,'Actividades de Monitoreo'!$B$13:$N$176,13,0)</f>
        <v>385.96539999999999</v>
      </c>
      <c r="H70" s="156">
        <f t="shared" si="1"/>
        <v>74</v>
      </c>
      <c r="I70" s="154" t="str">
        <f t="shared" si="2"/>
        <v>Cuando en el análisis de los requerimientos en los diferenes componentes del MECI se cuente con aspectos evaluados en nivel 1 (presente) y 1 (funcionando); 2 (presente) y 1 (funcionando).</v>
      </c>
      <c r="J70" s="154" t="s">
        <v>418</v>
      </c>
      <c r="K70" s="154">
        <f>+IF(ISBLANK(VLOOKUP(A70,'Actividades de Monitoreo'!$B$20:$F$134,5,0)),"",VLOOKUP(A70,'Actividades de Monitoreo'!$B$20:$F$134,5,0))</f>
        <v>3</v>
      </c>
      <c r="L70" s="154">
        <f>+IF(ISBLANK(VLOOKUP(A70,'Actividades de Monitoreo'!$B$20:$J$134,9,0)),"",VLOOKUP(A70,'Actividades de Monitoreo'!$B$20:$J$134,9,0))</f>
        <v>3</v>
      </c>
      <c r="M70" s="154">
        <f t="shared" si="3"/>
        <v>1</v>
      </c>
      <c r="N70" s="154">
        <f t="shared" si="4"/>
        <v>0.8214285714285714</v>
      </c>
      <c r="O70" s="154"/>
      <c r="P70" s="154"/>
    </row>
    <row r="71" spans="1:16" ht="12.75" customHeight="1">
      <c r="A71" s="154" t="s">
        <v>420</v>
      </c>
      <c r="B71" s="154" t="str">
        <f t="shared" si="5"/>
        <v>16</v>
      </c>
      <c r="C71" s="154" t="str">
        <f>+MID(VLOOKUP(A71,'Actividades de Monitoreo'!$B$13:$C$176,2,0),6,LEN(VLOOKUP(A71,'Actividades de Monitoreo'!$B$13:$C$176,2,0))-6)</f>
        <v xml:space="preserve"> La Oficina de Control Interno o quien haga sus veces realiza evaluaciones independientes periódicas (con una frecuencia definida con base en el análisis de riesgo), que le permite evaluar el diseño y operación de los controles establecidos y definir su efectividad para evitar la materialización de riesgos</v>
      </c>
      <c r="D71" s="154" t="s">
        <v>417</v>
      </c>
      <c r="E71" s="154" t="str">
        <f>+VLOOKUP(A71,'Actividades de Monitoreo'!$B$17:$K$134,3,0)</f>
        <v>Dimensión de Control Interno
Tercera Línea de Defensa</v>
      </c>
      <c r="F71" s="154" t="str">
        <f>+VLOOKUP(A71,'Actividades de Monitoreo'!$B$17:$K$134,10,0)</f>
        <v>Mantenimiento del control</v>
      </c>
      <c r="G71" s="163">
        <f>+VLOOKUP(A71,'Actividades de Monitoreo'!$B$13:$N$176,13,0)</f>
        <v>386.01229999999998</v>
      </c>
      <c r="H71" s="156">
        <f t="shared" si="1"/>
        <v>75</v>
      </c>
      <c r="I71" s="154" t="str">
        <f t="shared" si="2"/>
        <v>Cuando en el análisis de los requerimientos en los diferenes componentes del MECI se cuente con aspectos evaluados en nivel 1 (presente) y 1 (funcionando); 2 (presente) y 1 (funcionando).</v>
      </c>
      <c r="J71" s="154" t="s">
        <v>418</v>
      </c>
      <c r="K71" s="154">
        <f>+IF(ISBLANK(VLOOKUP(A71,'Actividades de Monitoreo'!$B$20:$F$134,5,0)),"",VLOOKUP(A71,'Actividades de Monitoreo'!$B$20:$F$134,5,0))</f>
        <v>3</v>
      </c>
      <c r="L71" s="154">
        <f>+IF(ISBLANK(VLOOKUP(A71,'Actividades de Monitoreo'!$B$20:$J$134,9,0)),"",VLOOKUP(A71,'Actividades de Monitoreo'!$B$20:$J$134,9,0))</f>
        <v>3</v>
      </c>
      <c r="M71" s="154">
        <f t="shared" si="3"/>
        <v>1</v>
      </c>
      <c r="N71" s="154">
        <f t="shared" si="4"/>
        <v>0.8214285714285714</v>
      </c>
      <c r="O71" s="154"/>
      <c r="P71" s="154"/>
    </row>
    <row r="72" spans="1:16" ht="12.75" customHeight="1">
      <c r="A72" s="154" t="s">
        <v>421</v>
      </c>
      <c r="B72" s="154" t="str">
        <f t="shared" si="5"/>
        <v>16</v>
      </c>
      <c r="C72" s="154" t="str">
        <f>+MID(VLOOKUP(A72,'Actividades de Monitoreo'!$B$13:$C$176,2,0),6,LEN(VLOOKUP(A72,'Actividades de Monitoreo'!$B$13:$C$176,2,0))-6)</f>
        <v>Acorde con el Esquema de Líneas de Defensa se han implementado procedimientos de monitoreo continuo como parte de las actividades de la 2a línea de defensa, a fin de contar con información clave para la toma de decisiones</v>
      </c>
      <c r="D72" s="154" t="s">
        <v>417</v>
      </c>
      <c r="E72" s="154" t="str">
        <f>+VLOOKUP(A72,'Actividades de Monitoreo'!$B$17:$K$134,3,0)</f>
        <v>Dimensión de Control Interno
Segunda Línea de Defensa</v>
      </c>
      <c r="F72" s="154" t="str">
        <f>+VLOOKUP(A72,'Actividades de Monitoreo'!$B$17:$K$134,10,0)</f>
        <v>Mantenimiento del control</v>
      </c>
      <c r="G72" s="163">
        <f>+VLOOKUP(A72,'Actividades de Monitoreo'!$B$13:$N$176,13,0)</f>
        <v>386.12360000000001</v>
      </c>
      <c r="H72" s="156">
        <f t="shared" si="1"/>
        <v>76</v>
      </c>
      <c r="I72" s="154" t="str">
        <f t="shared" si="2"/>
        <v>Cuando en el análisis de los requerimientos en los diferenes componentes del MECI se cuente con aspectos evaluados en nivel 1 (presente) y 1 (funcionando); 2 (presente) y 1 (funcionando).</v>
      </c>
      <c r="J72" s="154" t="s">
        <v>418</v>
      </c>
      <c r="K72" s="154">
        <f>+IF(ISBLANK(VLOOKUP(A72,'Actividades de Monitoreo'!$B$20:$F$134,5,0)),"",VLOOKUP(A72,'Actividades de Monitoreo'!$B$20:$F$134,5,0))</f>
        <v>3</v>
      </c>
      <c r="L72" s="154">
        <f>+IF(ISBLANK(VLOOKUP(A72,'Actividades de Monitoreo'!$B$20:$J$134,9,0)),"",VLOOKUP(A72,'Actividades de Monitoreo'!$B$20:$J$134,9,0))</f>
        <v>3</v>
      </c>
      <c r="M72" s="154">
        <f t="shared" si="3"/>
        <v>1</v>
      </c>
      <c r="N72" s="154">
        <f t="shared" si="4"/>
        <v>0.8214285714285714</v>
      </c>
      <c r="O72" s="154"/>
      <c r="P72" s="154"/>
    </row>
    <row r="73" spans="1:16" ht="12.75" customHeight="1">
      <c r="A73" s="154" t="s">
        <v>422</v>
      </c>
      <c r="B73" s="154" t="str">
        <f t="shared" si="5"/>
        <v>16</v>
      </c>
      <c r="C73" s="154" t="str">
        <f>+MID(VLOOKUP(A73,'Actividades de Monitoreo'!$B$13:$C$176,2,0),6,LEN(VLOOKUP(A73,'Actividades de Monitoreo'!$B$13:$C$176,2,0))-6)</f>
        <v>Frente a las evaluaciones independientes la entidad considera evaluaciones externas de organismos de control, de vigilancia, certificadores, ONG´s u otros que permitan tener una mirada independiente de las operaciones</v>
      </c>
      <c r="D73" s="154" t="s">
        <v>417</v>
      </c>
      <c r="E73" s="154" t="str">
        <f>+VLOOKUP(A73,'Actividades de Monitoreo'!$B$17:$K$134,3,0)</f>
        <v>Dimensión de Control Interno
Líneas de Defensa</v>
      </c>
      <c r="F73" s="154" t="str">
        <f>+VLOOKUP(A73,'Actividades de Monitoreo'!$B$17:$K$134,10,0)</f>
        <v>Mantenimiento del control</v>
      </c>
      <c r="G73" s="163">
        <f>+VLOOKUP(A73,'Actividades de Monitoreo'!$B$13:$N$176,13,0)</f>
        <v>386.21359999999999</v>
      </c>
      <c r="H73" s="156">
        <f t="shared" si="1"/>
        <v>77</v>
      </c>
      <c r="I73" s="154" t="str">
        <f t="shared" si="2"/>
        <v>Cuando en el análisis de los requerimientos en los diferenes componentes del MECI se cuente con aspectos evaluados en nivel 1 (presente) y 1 (funcionando); 2 (presente) y 1 (funcionando).</v>
      </c>
      <c r="J73" s="154" t="s">
        <v>418</v>
      </c>
      <c r="K73" s="154">
        <f>+IF(ISBLANK(VLOOKUP(A73,'Actividades de Monitoreo'!$B$20:$F$134,5,0)),"",VLOOKUP(A73,'Actividades de Monitoreo'!$B$20:$F$134,5,0))</f>
        <v>3</v>
      </c>
      <c r="L73" s="154">
        <f>+IF(ISBLANK(VLOOKUP(A73,'Actividades de Monitoreo'!$B$20:$J$134,9,0)),"",VLOOKUP(A73,'Actividades de Monitoreo'!$B$20:$J$134,9,0))</f>
        <v>3</v>
      </c>
      <c r="M73" s="154">
        <f t="shared" si="3"/>
        <v>1</v>
      </c>
      <c r="N73" s="154">
        <f t="shared" si="4"/>
        <v>0.8214285714285714</v>
      </c>
      <c r="O73" s="154"/>
      <c r="P73" s="154"/>
    </row>
    <row r="74" spans="1:16" ht="12.75" customHeight="1">
      <c r="A74" s="154" t="s">
        <v>423</v>
      </c>
      <c r="B74" s="154" t="str">
        <f t="shared" si="5"/>
        <v>17</v>
      </c>
      <c r="C74" s="154" t="str">
        <f>+MID(VLOOKUP(A74,'Actividades de Monitoreo'!$B$13:$C$176,2,0),6,LEN(VLOOKUP(A74,'Actividades de Monitoreo'!$B$13:$C$176,2,0))-6)</f>
        <v>A partir de la información de las evaluaciones independientes, se evalúan para determinar su efecto en el Sistema de Control Interno de la entidad y su impacto en el logro de los objetivos, a fin de determinar cursos de acción para su mejora</v>
      </c>
      <c r="D74" s="154" t="s">
        <v>417</v>
      </c>
      <c r="E74" s="154" t="str">
        <f>+VLOOKUP(A74,'Actividades de Monitoreo'!$B$17:$K$134,3,0)</f>
        <v>Dimensión de Control Interno
Líneas de Defensa</v>
      </c>
      <c r="F74" s="154" t="str">
        <f>+VLOOKUP(A74,'Actividades de Monitoreo'!$B$17:$K$134,10,0)</f>
        <v>Deficiencia de control (diseño o ejecución)</v>
      </c>
      <c r="G74" s="163">
        <f>+VLOOKUP(A74,'Actividades de Monitoreo'!$B$13:$N$176,13,0)</f>
        <v>346.32580000000002</v>
      </c>
      <c r="H74" s="156">
        <f t="shared" si="1"/>
        <v>68</v>
      </c>
      <c r="I74" s="154" t="str">
        <f t="shared" si="2"/>
        <v>Cuando en el análisis de los requerimientos en los diferenes componentes del MECI se cuente con aspectos evaluados en nivel 2 (presente) y 2 (funcionando); 3 (presente) y 1 (funcionando); 3 (presente) y 2 (funcionando).</v>
      </c>
      <c r="J74" s="154" t="s">
        <v>424</v>
      </c>
      <c r="K74" s="154">
        <f>+IF(ISBLANK(VLOOKUP(A74,'Actividades de Monitoreo'!$B$20:$F$134,5,0)),"",VLOOKUP(A74,'Actividades de Monitoreo'!$B$20:$F$134,5,0))</f>
        <v>2</v>
      </c>
      <c r="L74" s="154">
        <f>+IF(ISBLANK(VLOOKUP(A74,'Actividades de Monitoreo'!$B$20:$J$134,9,0)),"",VLOOKUP(A74,'Actividades de Monitoreo'!$B$20:$J$134,9,0))</f>
        <v>2</v>
      </c>
      <c r="M74" s="154">
        <f t="shared" si="3"/>
        <v>0.5</v>
      </c>
      <c r="N74" s="154">
        <f t="shared" si="4"/>
        <v>0.8214285714285714</v>
      </c>
      <c r="O74" s="154"/>
      <c r="P74" s="154"/>
    </row>
    <row r="75" spans="1:16" ht="12.75" customHeight="1">
      <c r="A75" s="154" t="s">
        <v>425</v>
      </c>
      <c r="B75" s="154" t="str">
        <f t="shared" si="5"/>
        <v>17</v>
      </c>
      <c r="C75" s="154" t="str">
        <f>+MID(VLOOKUP(A75,'Actividades de Monitoreo'!$B$13:$C$176,2,0),6,LEN(VLOOKUP(A75,'Actividades de Monitoreo'!$B$13:$C$176,2,0))-6)</f>
        <v>Los informes recibidos de entes externos (organismos de control, auditores externos, entidades de vigilancia entre otros) se consolidan y se concluye sobre el impacto en el Sistema de Control Interno, a fin de determinar los cursos de acción</v>
      </c>
      <c r="D75" s="154" t="s">
        <v>417</v>
      </c>
      <c r="E75" s="154" t="str">
        <f>+VLOOKUP(A75,'Actividades de Monitoreo'!$B$17:$K$134,3,0)</f>
        <v>Dimensión de Control Interno
Líneas de Defensa</v>
      </c>
      <c r="F75" s="154" t="str">
        <f>+VLOOKUP(A75,'Actividades de Monitoreo'!$B$17:$K$134,10,0)</f>
        <v>Mantenimiento del control</v>
      </c>
      <c r="G75" s="163">
        <f>+VLOOKUP(A75,'Actividades de Monitoreo'!$B$13:$N$176,13,0)</f>
        <v>386.45690000000002</v>
      </c>
      <c r="H75" s="156">
        <f t="shared" si="1"/>
        <v>78</v>
      </c>
      <c r="I75" s="154" t="str">
        <f t="shared" si="2"/>
        <v>Cuando en el análisis de los requerimientos en los diferenes componentes del MECI se cuente con aspectos evaluados en nivel 1 (presente) y 1 (funcionando); 2 (presente) y 1 (funcionando).</v>
      </c>
      <c r="J75" s="154" t="s">
        <v>424</v>
      </c>
      <c r="K75" s="154">
        <f>+IF(ISBLANK(VLOOKUP(A75,'Actividades de Monitoreo'!$B$20:$F$134,5,0)),"",VLOOKUP(A75,'Actividades de Monitoreo'!$B$20:$F$134,5,0))</f>
        <v>3</v>
      </c>
      <c r="L75" s="154">
        <f>+IF(ISBLANK(VLOOKUP(A75,'Actividades de Monitoreo'!$B$20:$J$134,9,0)),"",VLOOKUP(A75,'Actividades de Monitoreo'!$B$20:$J$134,9,0))</f>
        <v>3</v>
      </c>
      <c r="M75" s="154">
        <f t="shared" si="3"/>
        <v>1</v>
      </c>
      <c r="N75" s="154">
        <f t="shared" si="4"/>
        <v>0.8214285714285714</v>
      </c>
      <c r="O75" s="154"/>
      <c r="P75" s="154"/>
    </row>
    <row r="76" spans="1:16" ht="12.75" customHeight="1">
      <c r="A76" s="154" t="s">
        <v>426</v>
      </c>
      <c r="B76" s="154" t="str">
        <f t="shared" si="5"/>
        <v>17</v>
      </c>
      <c r="C76" s="154" t="str">
        <f>+MID(VLOOKUP(A76,'Actividades de Monitoreo'!$B$13:$C$176,2,0),6,LEN(VLOOKUP(A76,'Actividades de Monitoreo'!$B$13:$C$176,2,0))-6)</f>
        <v>La entidad cuenta con políticas donde se establezca a quién reportar las deficiencias de control interno como resultado del monitoreo continuo</v>
      </c>
      <c r="D76" s="154" t="s">
        <v>417</v>
      </c>
      <c r="E76" s="154" t="str">
        <f>+VLOOKUP(A76,'Actividades de Monitoreo'!$B$17:$K$134,3,0)</f>
        <v>Dimensión de Control Interno
Líneas de Defensa</v>
      </c>
      <c r="F76" s="154" t="str">
        <f>+VLOOKUP(A76,'Actividades de Monitoreo'!$B$17:$K$134,10,0)</f>
        <v>Deficiencia de control (diseño o ejecución)</v>
      </c>
      <c r="G76" s="163">
        <f>+VLOOKUP(A76,'Actividades de Monitoreo'!$B$13:$N$176,13,0)</f>
        <v>346.56319999999999</v>
      </c>
      <c r="H76" s="156">
        <f t="shared" si="1"/>
        <v>69</v>
      </c>
      <c r="I76" s="154" t="str">
        <f t="shared" si="2"/>
        <v>Cuando en el análisis de los requerimientos en los diferenes componentes del MECI se cuente con aspectos evaluados en nivel 2 (presente) y 2 (funcionando); 3 (presente) y 1 (funcionando); 3 (presente) y 2 (funcionando).</v>
      </c>
      <c r="J76" s="154" t="s">
        <v>424</v>
      </c>
      <c r="K76" s="154">
        <f>+IF(ISBLANK(VLOOKUP(A76,'Actividades de Monitoreo'!$B$20:$F$134,5,0)),"",VLOOKUP(A76,'Actividades de Monitoreo'!$B$20:$F$134,5,0))</f>
        <v>3</v>
      </c>
      <c r="L76" s="154">
        <f>+IF(ISBLANK(VLOOKUP(A76,'Actividades de Monitoreo'!$B$20:$J$134,9,0)),"",VLOOKUP(A76,'Actividades de Monitoreo'!$B$20:$J$134,9,0))</f>
        <v>2</v>
      </c>
      <c r="M76" s="154">
        <f t="shared" si="3"/>
        <v>0.5</v>
      </c>
      <c r="N76" s="154">
        <f t="shared" si="4"/>
        <v>0.8214285714285714</v>
      </c>
      <c r="O76" s="154"/>
      <c r="P76" s="154"/>
    </row>
    <row r="77" spans="1:16" ht="12.75" customHeight="1">
      <c r="A77" s="154" t="s">
        <v>427</v>
      </c>
      <c r="B77" s="154" t="str">
        <f t="shared" si="5"/>
        <v>17</v>
      </c>
      <c r="C77" s="154" t="str">
        <f>+MID(VLOOKUP(A77,'Actividades de Monitoreo'!$B$13:$C$176,2,0),6,LEN(VLOOKUP(A77,'Actividades de Monitoreo'!$B$13:$C$176,2,0))-6)</f>
        <v>La Alta Dirección hace seguimiento a las acciones correctivas relacionadas con las deficiencias comunicadas sobre el Sistema de Control Interno y si se han cumplido en el tiempo establecido</v>
      </c>
      <c r="D77" s="154" t="s">
        <v>417</v>
      </c>
      <c r="E77" s="154" t="str">
        <f>+VLOOKUP(A77,'Actividades de Monitoreo'!$B$17:$K$134,3,0)</f>
        <v>Dimensión de Control Interno
Líneas de Defensa</v>
      </c>
      <c r="F77" s="154" t="str">
        <f>+VLOOKUP(A77,'Actividades de Monitoreo'!$B$17:$K$134,10,0)</f>
        <v>Deficiencia de control (diseño o ejecución)</v>
      </c>
      <c r="G77" s="163">
        <f>+VLOOKUP(A77,'Actividades de Monitoreo'!$B$13:$N$176,13,0)</f>
        <v>346.78539999999998</v>
      </c>
      <c r="H77" s="156">
        <f t="shared" si="1"/>
        <v>70</v>
      </c>
      <c r="I77" s="154" t="str">
        <f t="shared" si="2"/>
        <v>Cuando en el análisis de los requerimientos en los diferenes componentes del MECI se cuente con aspectos evaluados en nivel 2 (presente) y 2 (funcionando); 3 (presente) y 1 (funcionando); 3 (presente) y 2 (funcionando).</v>
      </c>
      <c r="J77" s="154" t="s">
        <v>424</v>
      </c>
      <c r="K77" s="154">
        <f>+IF(ISBLANK(VLOOKUP(A77,'Actividades de Monitoreo'!$B$20:$F$134,5,0)),"",VLOOKUP(A77,'Actividades de Monitoreo'!$B$20:$F$134,5,0))</f>
        <v>3</v>
      </c>
      <c r="L77" s="154">
        <f>+IF(ISBLANK(VLOOKUP(A77,'Actividades de Monitoreo'!$B$20:$J$134,9,0)),"",VLOOKUP(A77,'Actividades de Monitoreo'!$B$20:$J$134,9,0))</f>
        <v>2</v>
      </c>
      <c r="M77" s="154">
        <f t="shared" si="3"/>
        <v>0.5</v>
      </c>
      <c r="N77" s="154">
        <f t="shared" si="4"/>
        <v>0.8214285714285714</v>
      </c>
      <c r="O77" s="154"/>
      <c r="P77" s="154"/>
    </row>
    <row r="78" spans="1:16" ht="12.75" customHeight="1">
      <c r="A78" s="154" t="s">
        <v>428</v>
      </c>
      <c r="B78" s="154" t="str">
        <f t="shared" si="5"/>
        <v>17</v>
      </c>
      <c r="C78" s="154" t="str">
        <f>+MID(VLOOKUP(A78,'Actividades de Monitoreo'!$B$13:$C$176,2,0),6,LEN(VLOOKUP(A78,'Actividades de Monitoreo'!$B$13:$C$176,2,0))-6)</f>
        <v>Los procesos y/o servicios tercerizados, son evaluados acorde con su nivel de riesgos</v>
      </c>
      <c r="D78" s="154" t="s">
        <v>417</v>
      </c>
      <c r="E78" s="154" t="str">
        <f>+VLOOKUP(A78,'Actividades de Monitoreo'!$B$17:$K$134,3,0)</f>
        <v>Dimensión de Control Interno
Líneas de Defensa</v>
      </c>
      <c r="F78" s="154" t="str">
        <f>+VLOOKUP(A78,'Actividades de Monitoreo'!$B$17:$K$134,10,0)</f>
        <v>Mantenimiento del control</v>
      </c>
      <c r="G78" s="163">
        <f>+VLOOKUP(A78,'Actividades de Monitoreo'!$B$13:$N$176,13,0)</f>
        <v>386.87450000000001</v>
      </c>
      <c r="H78" s="156">
        <f t="shared" si="1"/>
        <v>79</v>
      </c>
      <c r="I78" s="154" t="str">
        <f t="shared" si="2"/>
        <v>Cuando en el análisis de los requerimientos en los diferenes componentes del MECI se cuente con aspectos evaluados en nivel 1 (presente) y 1 (funcionando); 2 (presente) y 1 (funcionando).</v>
      </c>
      <c r="J78" s="154" t="s">
        <v>424</v>
      </c>
      <c r="K78" s="154">
        <f>+IF(ISBLANK(VLOOKUP(A78,'Actividades de Monitoreo'!$B$20:$F$134,5,0)),"",VLOOKUP(A78,'Actividades de Monitoreo'!$B$20:$F$134,5,0))</f>
        <v>3</v>
      </c>
      <c r="L78" s="154">
        <f>+IF(ISBLANK(VLOOKUP(A78,'Actividades de Monitoreo'!$B$20:$J$134,9,0)),"",VLOOKUP(A78,'Actividades de Monitoreo'!$B$20:$J$134,9,0))</f>
        <v>3</v>
      </c>
      <c r="M78" s="154">
        <f t="shared" si="3"/>
        <v>1</v>
      </c>
      <c r="N78" s="154">
        <f t="shared" si="4"/>
        <v>0.8214285714285714</v>
      </c>
      <c r="O78" s="154"/>
      <c r="P78" s="154"/>
    </row>
    <row r="79" spans="1:16" ht="12.75" customHeight="1">
      <c r="A79" s="154" t="s">
        <v>429</v>
      </c>
      <c r="B79" s="154" t="str">
        <f t="shared" si="5"/>
        <v>17</v>
      </c>
      <c r="C79" s="154" t="str">
        <f>+MID(VLOOKUP(A79,'Actividades de Monitoreo'!$B$13:$C$176,2,0),6,LEN(VLOOKUP(A79,'Actividades de Monitoreo'!$B$13:$C$176,2,0))-6)</f>
        <v>Se evalúa la información suministrada por los usuarios (Sistema PQRD), así como de otras partes interesadas para la mejora del  Sistema de Control Interno de la Entidad</v>
      </c>
      <c r="D79" s="154" t="s">
        <v>417</v>
      </c>
      <c r="E79" s="154" t="str">
        <f>+VLOOKUP(A79,'Actividades de Monitoreo'!$B$17:$K$134,3,0)</f>
        <v xml:space="preserve">
Dimensión de Información y Comunicación 
Dimensión de Control Interno
Líneas de Defensa</v>
      </c>
      <c r="F79" s="154" t="str">
        <f>+VLOOKUP(A79,'Actividades de Monitoreo'!$B$17:$K$134,10,0)</f>
        <v>Deficiencia de control (diseño o ejecución)</v>
      </c>
      <c r="G79" s="163">
        <f>+VLOOKUP(A79,'Actividades de Monitoreo'!$B$13:$N$176,13,0)</f>
        <v>346.98739999999998</v>
      </c>
      <c r="H79" s="156">
        <f t="shared" si="1"/>
        <v>71</v>
      </c>
      <c r="I79" s="154" t="str">
        <f t="shared" si="2"/>
        <v>Cuando en el análisis de los requerimientos en los diferenes componentes del MECI se cuente con aspectos evaluados en nivel 2 (presente) y 2 (funcionando); 3 (presente) y 1 (funcionando); 3 (presente) y 2 (funcionando).</v>
      </c>
      <c r="J79" s="154" t="s">
        <v>424</v>
      </c>
      <c r="K79" s="154">
        <f>+IF(ISBLANK(VLOOKUP(A79,'Actividades de Monitoreo'!$B$20:$F$134,5,0)),"",VLOOKUP(A79,'Actividades de Monitoreo'!$B$20:$F$134,5,0))</f>
        <v>3</v>
      </c>
      <c r="L79" s="154">
        <f>+IF(ISBLANK(VLOOKUP(A79,'Actividades de Monitoreo'!$B$20:$J$134,9,0)),"",VLOOKUP(A79,'Actividades de Monitoreo'!$B$20:$J$134,9,0))</f>
        <v>2</v>
      </c>
      <c r="M79" s="154">
        <f t="shared" si="3"/>
        <v>0.5</v>
      </c>
      <c r="N79" s="154">
        <f t="shared" si="4"/>
        <v>0.8214285714285714</v>
      </c>
      <c r="O79" s="154"/>
      <c r="P79" s="154"/>
    </row>
    <row r="80" spans="1:16" ht="12.75" customHeight="1">
      <c r="A80" s="154" t="s">
        <v>430</v>
      </c>
      <c r="B80" s="154" t="str">
        <f t="shared" si="5"/>
        <v>17</v>
      </c>
      <c r="C80" s="154" t="str">
        <f>+MID(VLOOKUP(A80,'Actividades de Monitoreo'!$B$13:$C$176,2,0),6,LEN(VLOOKUP(A80,'Actividades de Monitoreo'!$B$13:$C$176,2,0))-6)</f>
        <v>Verificación del avance y cumplimiento de las acciones incluidas en los planes de mejoramiento producto de las autoevaluaciones. (2ª Línea).</v>
      </c>
      <c r="D80" s="154" t="s">
        <v>417</v>
      </c>
      <c r="E80" s="154" t="str">
        <f>+VLOOKUP(A80,'Actividades de Monitoreo'!$B$17:$K$134,3,0)</f>
        <v xml:space="preserve">
Dimensión de Control Interno
Líneas de Defensa</v>
      </c>
      <c r="F80" s="154" t="str">
        <f>+VLOOKUP(A80,'Actividades de Monitoreo'!$B$17:$K$134,10,0)</f>
        <v>Deficiencia de control (diseño o ejecución)</v>
      </c>
      <c r="G80" s="163">
        <f>+VLOOKUP(A80,'Actividades de Monitoreo'!$B$13:$N$176,13,0)</f>
        <v>346.98745000000002</v>
      </c>
      <c r="H80" s="156">
        <f t="shared" si="1"/>
        <v>72</v>
      </c>
      <c r="I80" s="154" t="str">
        <f t="shared" si="2"/>
        <v>Cuando en el análisis de los requerimientos en los diferenes componentes del MECI se cuente con aspectos evaluados en nivel 2 (presente) y 2 (funcionando); 3 (presente) y 1 (funcionando); 3 (presente) y 2 (funcionando).</v>
      </c>
      <c r="J80" s="154" t="s">
        <v>424</v>
      </c>
      <c r="K80" s="154">
        <f>+IF(ISBLANK(VLOOKUP(A80,'Actividades de Monitoreo'!$B$20:$F$134,5,0)),"",VLOOKUP(A80,'Actividades de Monitoreo'!$B$20:$F$134,5,0))</f>
        <v>2</v>
      </c>
      <c r="L80" s="154">
        <f>+IF(ISBLANK(VLOOKUP(A80,'Actividades de Monitoreo'!$B$20:$J$134,9,0)),"",VLOOKUP(A80,'Actividades de Monitoreo'!$B$20:$J$134,9,0))</f>
        <v>2</v>
      </c>
      <c r="M80" s="154">
        <f t="shared" si="3"/>
        <v>0.5</v>
      </c>
      <c r="N80" s="154">
        <f t="shared" si="4"/>
        <v>0.8214285714285714</v>
      </c>
      <c r="O80" s="154"/>
      <c r="P80" s="154"/>
    </row>
    <row r="81" spans="1:16" ht="12.75" customHeight="1">
      <c r="A81" s="154" t="s">
        <v>431</v>
      </c>
      <c r="B81" s="154" t="str">
        <f t="shared" si="5"/>
        <v>17</v>
      </c>
      <c r="C81" s="154" t="str">
        <f>+MID(VLOOKUP(A81,'Actividades de Monitoreo'!$B$13:$C$176,2,0),6,LEN(VLOOKUP(A81,'Actividades de Monitoreo'!$B$13:$C$176,2,0))-6)</f>
        <v>Evaluación de la efectividad de las acciones incluidas en los Planes de mejoramiento producto de las auditorías internas y de entes externos. (3ª Línea</v>
      </c>
      <c r="D81" s="154" t="s">
        <v>417</v>
      </c>
      <c r="E81" s="154" t="str">
        <f>+VLOOKUP(A81,'Actividades de Monitoreo'!$B$17:$K$134,3,0)</f>
        <v xml:space="preserve">
Dimensión de Control Interno
Líneas de Defensa</v>
      </c>
      <c r="F81" s="154" t="str">
        <f>+VLOOKUP(A81,'Actividades de Monitoreo'!$B$17:$K$134,10,0)</f>
        <v>Mantenimiento del control</v>
      </c>
      <c r="G81" s="163">
        <f>+VLOOKUP(A81,'Actividades de Monitoreo'!$B$13:$N$176,13,0)</f>
        <v>386.98745600000001</v>
      </c>
      <c r="H81" s="156">
        <f t="shared" si="1"/>
        <v>80</v>
      </c>
      <c r="I81" s="154" t="str">
        <f t="shared" si="2"/>
        <v>Cuando en el análisis de los requerimientos en los diferenes componentes del MECI se cuente con aspectos evaluados en nivel 1 (presente) y 1 (funcionando); 2 (presente) y 1 (funcionando).</v>
      </c>
      <c r="J81" s="154" t="s">
        <v>424</v>
      </c>
      <c r="K81" s="154">
        <f>+IF(ISBLANK(VLOOKUP(A81,'Actividades de Monitoreo'!$B$20:$F$134,5,0)),"",VLOOKUP(A81,'Actividades de Monitoreo'!$B$20:$F$134,5,0))</f>
        <v>3</v>
      </c>
      <c r="L81" s="154">
        <f>+IF(ISBLANK(VLOOKUP(A81,'Actividades de Monitoreo'!$B$20:$J$134,9,0)),"",VLOOKUP(A81,'Actividades de Monitoreo'!$B$20:$J$134,9,0))</f>
        <v>3</v>
      </c>
      <c r="M81" s="154">
        <f t="shared" si="3"/>
        <v>1</v>
      </c>
      <c r="N81" s="154">
        <f t="shared" si="4"/>
        <v>0.8214285714285714</v>
      </c>
      <c r="O81" s="154"/>
      <c r="P81" s="154"/>
    </row>
    <row r="82" spans="1:16" ht="12.75" customHeight="1">
      <c r="A82" s="154" t="s">
        <v>432</v>
      </c>
      <c r="B82" s="154" t="str">
        <f t="shared" si="5"/>
        <v>17</v>
      </c>
      <c r="C82" s="154" t="str">
        <f>+MID(VLOOKUP(A82,'Actividades de Monitoreo'!$B$13:$C$176,2,0),6,LEN(VLOOKUP(A82,'Actividades de Monitoreo'!$B$13:$C$176,2,0))-6)</f>
        <v>Las deficiencias de control interno son reportadas a los responsables de nivel jerárquico superior, para tomar la acciones correspondientes</v>
      </c>
      <c r="D82" s="154" t="s">
        <v>417</v>
      </c>
      <c r="E82" s="154" t="str">
        <f>+VLOOKUP(A82,'Actividades de Monitoreo'!$B$17:$K$134,3,0)</f>
        <v xml:space="preserve">
Dimension de Control Interno
Lineas de Defensa</v>
      </c>
      <c r="F82" s="154" t="str">
        <f>+VLOOKUP(A82,'Actividades de Monitoreo'!$B$17:$K$134,10,0)</f>
        <v>Mantenimiento del control</v>
      </c>
      <c r="G82" s="163">
        <f>+VLOOKUP(A82,'Actividades de Monitoreo'!$B$13:$N$176,13,0)</f>
        <v>387.01229999999998</v>
      </c>
      <c r="H82" s="156">
        <f t="shared" si="1"/>
        <v>81</v>
      </c>
      <c r="I82" s="154" t="str">
        <f t="shared" si="2"/>
        <v>Cuando en el análisis de los requerimientos en los diferenes componentes del MECI se cuente con aspectos evaluados en nivel 1 (presente) y 1 (funcionando); 2 (presente) y 1 (funcionando).</v>
      </c>
      <c r="J82" s="154" t="s">
        <v>424</v>
      </c>
      <c r="K82" s="154">
        <f>+IF(ISBLANK(VLOOKUP(A82,'Actividades de Monitoreo'!$B$20:$F$134,5,0)),"",VLOOKUP(A82,'Actividades de Monitoreo'!$B$20:$F$134,5,0))</f>
        <v>3</v>
      </c>
      <c r="L82" s="154">
        <f>+IF(ISBLANK(VLOOKUP(A82,'Actividades de Monitoreo'!$B$20:$J$134,9,0)),"",VLOOKUP(A82,'Actividades de Monitoreo'!$B$20:$J$134,9,0))</f>
        <v>3</v>
      </c>
      <c r="M82" s="154">
        <f t="shared" si="3"/>
        <v>1</v>
      </c>
      <c r="N82" s="154">
        <f t="shared" si="4"/>
        <v>0.8214285714285714</v>
      </c>
      <c r="O82" s="154"/>
      <c r="P82" s="154"/>
    </row>
    <row r="83" spans="1:16" ht="12.75" customHeight="1"/>
    <row r="84" spans="1:16" ht="12.75" customHeight="1"/>
    <row r="85" spans="1:16" ht="12.75" customHeight="1"/>
    <row r="86" spans="1:16" ht="12.75" customHeight="1"/>
    <row r="87" spans="1:16" ht="12.75" customHeight="1"/>
    <row r="88" spans="1:16" ht="12.75" customHeight="1"/>
    <row r="89" spans="1:16" ht="12.75" customHeight="1"/>
    <row r="90" spans="1:16" ht="12.75" customHeight="1"/>
    <row r="91" spans="1:16" ht="12.75" customHeight="1"/>
    <row r="92" spans="1:16" ht="12.75" customHeight="1"/>
    <row r="93" spans="1:16" ht="12.75" customHeight="1"/>
    <row r="94" spans="1:16" ht="12.75" customHeight="1"/>
    <row r="95" spans="1:16" ht="12.75" customHeight="1"/>
    <row r="96" spans="1:1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10</vt:i4>
      </vt:variant>
    </vt:vector>
  </HeadingPairs>
  <TitlesOfParts>
    <vt:vector size="10" baseType="lpstr">
      <vt:lpstr>Instructivo</vt:lpstr>
      <vt:lpstr>Definiciones</vt:lpstr>
      <vt:lpstr>Ambiente de Control</vt:lpstr>
      <vt:lpstr>Evaluación de riesgos</vt:lpstr>
      <vt:lpstr>Actividades de control</vt:lpstr>
      <vt:lpstr>Info y Comunicación</vt:lpstr>
      <vt:lpstr>Actividades de Monitoreo</vt:lpstr>
      <vt:lpstr>Analisis de Resultados</vt:lpstr>
      <vt:lpstr>Conclusiones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Gomez</dc:creator>
  <cp:lastModifiedBy>Laura Fandino</cp:lastModifiedBy>
  <dcterms:created xsi:type="dcterms:W3CDTF">2010-10-04T16:34:45Z</dcterms:created>
  <dcterms:modified xsi:type="dcterms:W3CDTF">2025-07-31T23:38:08Z</dcterms:modified>
</cp:coreProperties>
</file>